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drawings/drawing3.xml" ContentType="application/vnd.openxmlformats-officedocument.drawing+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codeName="ThisWorkbook" defaultThemeVersion="166925"/>
  <mc:AlternateContent xmlns:mc="http://schemas.openxmlformats.org/markup-compatibility/2006">
    <mc:Choice Requires="x15">
      <x15ac:absPath xmlns:x15ac="http://schemas.microsoft.com/office/spreadsheetml/2010/11/ac" url="C:\Users\young\Dropbox\Michael\python\MUDAS\MUDAS 2.0\"/>
    </mc:Choice>
  </mc:AlternateContent>
  <xr:revisionPtr revIDLastSave="0" documentId="13_ncr:1_{F735561B-ACAD-47A7-ACF3-3D3D7F888993}" xr6:coauthVersionLast="45" xr6:coauthVersionMax="45" xr10:uidLastSave="{00000000-0000-0000-0000-000000000000}"/>
  <bookViews>
    <workbookView xWindow="-108" yWindow="-108" windowWidth="23256" windowHeight="12576" activeTab="4" xr2:uid="{26DC18AC-FA22-4741-8965-316F71A72BB8}"/>
  </bookViews>
  <sheets>
    <sheet name="Price" sheetId="1" r:id="rId1"/>
    <sheet name="Finance" sheetId="2" r:id="rId2"/>
    <sheet name="Feed Budget" sheetId="5" r:id="rId3"/>
    <sheet name="Sup Feed" sheetId="6" r:id="rId4"/>
    <sheet name="Crop Sim" sheetId="7" r:id="rId5"/>
    <sheet name="Mach General" sheetId="4" r:id="rId6"/>
    <sheet name="Mach 1" sheetId="3" r:id="rId7"/>
  </sheets>
  <definedNames>
    <definedName name="approx_hay_yield" localSheetId="5">'Mach General'!$B$3</definedName>
    <definedName name="cart_hay" localSheetId="0">Price!$B$26</definedName>
    <definedName name="casual_cost">Price!$B$96</definedName>
    <definedName name="casual_super">Price!$B$98</definedName>
    <definedName name="casual_workers_comp">Price!$B$100</definedName>
    <definedName name="clearing_value" localSheetId="6">'Mach 1'!$A$8:$B$21</definedName>
    <definedName name="contract_bail" localSheetId="0">Price!$B$24</definedName>
    <definedName name="contract_harv_cost" localSheetId="0">Price!$A$7:$B$17</definedName>
    <definedName name="contract_harv_eff" localSheetId="5">'Mach General'!$B$21</definedName>
    <definedName name="contract_harvest_speed" localSheetId="5">'Mach General'!$A$23:$B$33</definedName>
    <definedName name="contract_harvester_width" localSheetId="5">'Mach General'!$B$19</definedName>
    <definedName name="contract_mow_hay" localSheetId="0">Price!$B$22</definedName>
    <definedName name="contract_seed_cost" localSheetId="0">Price!$B$19</definedName>
    <definedName name="credit_interest" localSheetId="1">Finance!$B$3</definedName>
    <definedName name="crp_insurance_date">Price!$B$40</definedName>
    <definedName name="debit_interest" localSheetId="1">Finance!$B$5</definedName>
    <definedName name="dep_area" localSheetId="6">'Mach 1'!$B$3</definedName>
    <definedName name="diesel" localSheetId="0">Price!$B$3</definedName>
    <definedName name="diesel_rebate" localSheetId="0">Price!$B$5</definedName>
    <definedName name="draft_seeding" localSheetId="6">'Mach 1'!$B$35</definedName>
    <definedName name="equip_insurance">Finance!$B$11</definedName>
    <definedName name="fert_cartage_cost" localSheetId="0">Price!$B$63</definedName>
    <definedName name="fert_cost" localSheetId="0">Price!$A$65:$B$72</definedName>
    <definedName name="fixed_dep" localSheetId="1">Finance!$B$8</definedName>
    <definedName name="flagfall" localSheetId="0">Price!$B$34</definedName>
    <definedName name="fuel_adj_tractor" localSheetId="6">'Mach 1'!$B$37</definedName>
    <definedName name="fungi_control_bnds">'Crop Sim'!$H$149:$K$165</definedName>
    <definedName name="fungi_control_params">'Crop Sim'!$H$141:$Q$144</definedName>
    <definedName name="fungi_die">'Crop Sim'!$G$224:$J$229</definedName>
    <definedName name="fungi_landuse_params">'Crop Sim'!$G$215:$P$220</definedName>
    <definedName name="fungi_yield_params">'Crop Sim'!$H$181:$N$197</definedName>
    <definedName name="fungicide">Price!$B$81:$B$83</definedName>
    <definedName name="grain_density">'Sup Feed'!$I$26:$N$28</definedName>
    <definedName name="grain_income_date" localSheetId="0">Price!$B$36</definedName>
    <definedName name="grain_income_length" localSheetId="0">Price!$B$38</definedName>
    <definedName name="grain_price" localSheetId="0">Price!$A$48:$H$60</definedName>
    <definedName name="grain_price_grouped">Price!$A$42:$H$46</definedName>
    <definedName name="harv_eff" localSheetId="6">'Mach 1'!$B$65</definedName>
    <definedName name="harv_fuel_consumption" localSheetId="6">'Mach 1'!$B$61</definedName>
    <definedName name="harvest_maint" localSheetId="6">'Mach 1'!$A$79:$B$89</definedName>
    <definedName name="harvest_speed" localSheetId="6">'Mach 1'!$A$67:$B$77</definedName>
    <definedName name="harvest_yield" localSheetId="5">'Mach General'!$A$6:$B$16</definedName>
    <definedName name="harvester_width" localSheetId="6">'Mach 1'!$B$59</definedName>
    <definedName name="herbicide">Price!$B$75:$B$78</definedName>
    <definedName name="initial_fungus">'Crop Sim'!$M$247:$O$247</definedName>
    <definedName name="initial_weed">'Crop Sim'!$H$246:$J$248</definedName>
    <definedName name="insurance_date">'Mach General'!$B$35</definedName>
    <definedName name="manager_cost">Price!$B$86</definedName>
    <definedName name="max_yield_gen">'Crop Sim'!$H$11:$I$15</definedName>
    <definedName name="max_yield_spec">'Crop Sim'!$K$11:$L$23</definedName>
    <definedName name="minroe">Finance!$B$17</definedName>
    <definedName name="oil_grease_factor_harv" localSheetId="6">'Mach 1'!$B$63</definedName>
    <definedName name="oil_grease_factor_tractor" localSheetId="6">'Mach 1'!$B$24</definedName>
    <definedName name="opportunity_cost_capital">Finance!$B$14</definedName>
    <definedName name="pasture_control">'Crop Sim'!$H$264:$O$281</definedName>
    <definedName name="permanent_cost">Price!$B$88</definedName>
    <definedName name="permanent_ls_leave">Price!$B$94</definedName>
    <definedName name="permanent_super">Price!$B$90</definedName>
    <definedName name="permanent_workers_comp">Price!$B$92</definedName>
    <definedName name="repair_maint_factor_tractor" localSheetId="6">'Mach 1'!$B$26</definedName>
    <definedName name="ria" localSheetId="2">'Feed Budget'!$H$3</definedName>
    <definedName name="rib" localSheetId="2">'Feed Budget'!$H$5</definedName>
    <definedName name="rid" localSheetId="2">'Feed Budget'!$H$13</definedName>
    <definedName name="rig" localSheetId="2">'Feed Budget'!$H$11</definedName>
    <definedName name="rih" localSheetId="2">'Feed Budget'!$H$9</definedName>
    <definedName name="rik" localSheetId="2">'Feed Budget'!$H$7</definedName>
    <definedName name="seed_set">'Crop Sim'!$K$118:$M$120</definedName>
    <definedName name="seedbank_value">'Crop Sim'!$G$118:$I$120</definedName>
    <definedName name="seeder_base_crop" localSheetId="6">'Mach 1'!#REF!</definedName>
    <definedName name="seeder_speed_base" localSheetId="6">'Mach 1'!$B$33</definedName>
    <definedName name="seeder_speed_crop_adj" localSheetId="6">'Mach 1'!$A$41:$B$56</definedName>
    <definedName name="seeder_width" localSheetId="6">'Mach 1'!$B$29</definedName>
    <definedName name="seeding_eff" localSheetId="6">'Mach 1'!$B$31</definedName>
    <definedName name="seeds_die">'Crop Sim'!$W$118:$Y$120</definedName>
    <definedName name="seeds_soften">'Crop Sim'!$O$118:$Q$119</definedName>
    <definedName name="seedset_min">'Crop Sim'!$L$124:$M$124</definedName>
    <definedName name="seedset_slope">'Crop Sim'!$L$122:$M$122</definedName>
    <definedName name="sprayer_eff" localSheetId="6">'Mach 1'!$B$96</definedName>
    <definedName name="sprayer_fuel_consumption" localSheetId="6">'Mach 1'!$B$98</definedName>
    <definedName name="sprayer_maint" localSheetId="6">'Mach 1'!$B$100</definedName>
    <definedName name="sprayer_speed" localSheetId="6">'Mach 1'!$B$94</definedName>
    <definedName name="sprayer_width" localSheetId="6">'Mach 1'!$B$92</definedName>
    <definedName name="spreader_cap" localSheetId="6">'Mach 1'!$B$114</definedName>
    <definedName name="spreader_eff" localSheetId="6">'Mach 1'!$B$120</definedName>
    <definedName name="spreader_fuel" localSheetId="6">'Mach 1'!$B$103</definedName>
    <definedName name="spreader_maint" localSheetId="6">'Mach 1'!$B$122</definedName>
    <definedName name="spreader_speed" localSheetId="6">'Mach 1'!$B$118</definedName>
    <definedName name="spreader_width" localSheetId="6">'Mach 1'!$A$105:$B$112</definedName>
    <definedName name="stubble_fuel_consumption" localSheetId="6">'Mach 1'!$B$125</definedName>
    <definedName name="stubble_maint" localSheetId="6">'Mach 1'!$B$127</definedName>
    <definedName name="sup_cartage">Price!$B$29</definedName>
    <definedName name="sup_feed">'Mach 1'!$A$130:$C$135</definedName>
    <definedName name="sup_md_vol">'Sup Feed'!$I$10:$N$14</definedName>
    <definedName name="sup_transaction">Price!$B$31</definedName>
    <definedName name="tillage_maint" localSheetId="6">'Mach 1'!$B$39</definedName>
    <definedName name="time_fill_spreader" localSheetId="6">'Mach 1'!$B$116</definedName>
    <definedName name="variable_dep" localSheetId="1">Finance!#REF!</definedName>
    <definedName name="variable_dep" localSheetId="6">'Mach 1'!$B$5</definedName>
    <definedName name="weed_control_bnds">'Crop Sim'!$H$53:$L$69</definedName>
    <definedName name="weed_params">'Crop Sim'!$H$44:$N$48</definedName>
    <definedName name="weed_seed_germ">'Crop Sim'!$S$118:$U$120</definedName>
    <definedName name="weed_yield_params">'Crop Sim'!$H$85:$L$101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94" i="7" l="1"/>
  <c r="I90" i="7"/>
  <c r="I189" i="7"/>
  <c r="J186" i="7"/>
  <c r="K186" i="7"/>
  <c r="L186" i="7"/>
  <c r="M186" i="7"/>
  <c r="N186" i="7"/>
  <c r="J187" i="7"/>
  <c r="K187" i="7"/>
  <c r="L187" i="7"/>
  <c r="M187" i="7"/>
  <c r="N187" i="7"/>
  <c r="J188" i="7"/>
  <c r="K188" i="7"/>
  <c r="L188" i="7"/>
  <c r="M188" i="7"/>
  <c r="N188" i="7"/>
  <c r="J189" i="7"/>
  <c r="K189" i="7"/>
  <c r="L189" i="7"/>
  <c r="M189" i="7"/>
  <c r="N189" i="7"/>
  <c r="J190" i="7"/>
  <c r="K190" i="7"/>
  <c r="L190" i="7"/>
  <c r="M190" i="7"/>
  <c r="N190" i="7"/>
  <c r="J191" i="7"/>
  <c r="K191" i="7"/>
  <c r="L191" i="7"/>
  <c r="M191" i="7"/>
  <c r="N191" i="7"/>
  <c r="J192" i="7"/>
  <c r="K192" i="7"/>
  <c r="L192" i="7"/>
  <c r="M192" i="7"/>
  <c r="N192" i="7"/>
  <c r="J193" i="7"/>
  <c r="K193" i="7"/>
  <c r="L193" i="7"/>
  <c r="M193" i="7"/>
  <c r="N193" i="7"/>
  <c r="J194" i="7"/>
  <c r="K194" i="7"/>
  <c r="L194" i="7"/>
  <c r="M194" i="7"/>
  <c r="N194" i="7"/>
  <c r="J195" i="7"/>
  <c r="K195" i="7"/>
  <c r="L195" i="7"/>
  <c r="M195" i="7"/>
  <c r="N195" i="7"/>
  <c r="J196" i="7"/>
  <c r="K196" i="7"/>
  <c r="L196" i="7"/>
  <c r="M196" i="7"/>
  <c r="N196" i="7"/>
  <c r="J197" i="7"/>
  <c r="K197" i="7"/>
  <c r="L197" i="7"/>
  <c r="M197" i="7"/>
  <c r="N197" i="7"/>
  <c r="I197" i="7"/>
  <c r="I196" i="7"/>
  <c r="I195" i="7"/>
  <c r="I194" i="7"/>
  <c r="I193" i="7"/>
  <c r="I192" i="7"/>
  <c r="I191" i="7"/>
  <c r="I190" i="7"/>
  <c r="I188" i="7"/>
  <c r="I187" i="7"/>
  <c r="I186" i="7"/>
  <c r="I120" i="7"/>
  <c r="H120" i="7"/>
  <c r="I119" i="7"/>
  <c r="J46" i="7"/>
  <c r="M46" i="7" s="1"/>
  <c r="M45" i="7"/>
  <c r="L46" i="7"/>
  <c r="L47" i="7"/>
  <c r="L48" i="7"/>
  <c r="L45" i="7"/>
  <c r="I47" i="7"/>
  <c r="I48" i="7"/>
  <c r="I46" i="7"/>
  <c r="J47" i="7" l="1"/>
  <c r="G226" i="7"/>
  <c r="G227" i="7"/>
  <c r="G228" i="7"/>
  <c r="G229" i="7"/>
  <c r="G225" i="7"/>
  <c r="I156" i="7"/>
  <c r="G202" i="7"/>
  <c r="G169" i="7"/>
  <c r="K165" i="7"/>
  <c r="J165" i="7"/>
  <c r="I165" i="7"/>
  <c r="K164" i="7"/>
  <c r="J164" i="7"/>
  <c r="I164" i="7"/>
  <c r="K162" i="7"/>
  <c r="J162" i="7"/>
  <c r="I162" i="7"/>
  <c r="K161" i="7"/>
  <c r="J161" i="7"/>
  <c r="I161" i="7"/>
  <c r="K160" i="7"/>
  <c r="J160" i="7"/>
  <c r="I160" i="7"/>
  <c r="K159" i="7"/>
  <c r="J159" i="7"/>
  <c r="I159" i="7"/>
  <c r="K156" i="7"/>
  <c r="J156" i="7"/>
  <c r="K155" i="7"/>
  <c r="J155" i="7"/>
  <c r="I155" i="7"/>
  <c r="K154" i="7"/>
  <c r="J154" i="7"/>
  <c r="I154" i="7"/>
  <c r="H153" i="7"/>
  <c r="H152" i="7"/>
  <c r="I149" i="7" a="1"/>
  <c r="I149" i="7" s="1"/>
  <c r="M47" i="7" l="1"/>
  <c r="J48" i="7"/>
  <c r="M48" i="7" s="1"/>
  <c r="B46" i="1"/>
  <c r="D46" i="1"/>
  <c r="C43" i="1"/>
  <c r="D43" i="1"/>
  <c r="F43" i="1"/>
  <c r="G43" i="1"/>
  <c r="C44" i="1"/>
  <c r="D44" i="1"/>
  <c r="F44" i="1"/>
  <c r="G44" i="1"/>
  <c r="C45" i="1"/>
  <c r="D45" i="1"/>
  <c r="F45" i="1"/>
  <c r="G45" i="1"/>
  <c r="C46" i="1"/>
  <c r="F46" i="1"/>
  <c r="G46" i="1"/>
  <c r="B45" i="1"/>
  <c r="B44" i="1"/>
  <c r="E56" i="1"/>
  <c r="B43" i="1"/>
  <c r="I93" i="7"/>
  <c r="I99" i="7" s="1"/>
  <c r="J93" i="7"/>
  <c r="J99" i="7" s="1"/>
  <c r="K93" i="7"/>
  <c r="K99" i="7" s="1"/>
  <c r="L93" i="7"/>
  <c r="L99" i="7" s="1"/>
  <c r="J94" i="7"/>
  <c r="K94" i="7"/>
  <c r="L94" i="7"/>
  <c r="I95" i="7"/>
  <c r="J95" i="7"/>
  <c r="K95" i="7"/>
  <c r="L95" i="7"/>
  <c r="I96" i="7" l="1"/>
  <c r="L101" i="7"/>
  <c r="K101" i="7"/>
  <c r="J101" i="7"/>
  <c r="I101" i="7"/>
  <c r="L100" i="7"/>
  <c r="K100" i="7"/>
  <c r="J100" i="7"/>
  <c r="I100" i="7"/>
  <c r="L92" i="7"/>
  <c r="L98" i="7" s="1"/>
  <c r="K92" i="7"/>
  <c r="K98" i="7" s="1"/>
  <c r="J92" i="7"/>
  <c r="J98" i="7" s="1"/>
  <c r="I92" i="7"/>
  <c r="I98" i="7" s="1"/>
  <c r="L91" i="7"/>
  <c r="L97" i="7" s="1"/>
  <c r="K91" i="7"/>
  <c r="K97" i="7" s="1"/>
  <c r="J91" i="7"/>
  <c r="J97" i="7" s="1"/>
  <c r="I91" i="7"/>
  <c r="I97" i="7" s="1"/>
  <c r="L90" i="7"/>
  <c r="L96" i="7" s="1"/>
  <c r="K90" i="7"/>
  <c r="K96" i="7" s="1"/>
  <c r="J90" i="7"/>
  <c r="J96" i="7" s="1"/>
  <c r="J59" i="7"/>
  <c r="K59" i="7"/>
  <c r="L59" i="7"/>
  <c r="J60" i="7"/>
  <c r="K60" i="7"/>
  <c r="L60" i="7"/>
  <c r="J63" i="7"/>
  <c r="K63" i="7"/>
  <c r="L63" i="7"/>
  <c r="J64" i="7"/>
  <c r="K64" i="7"/>
  <c r="L64" i="7"/>
  <c r="J65" i="7"/>
  <c r="K65" i="7"/>
  <c r="L65" i="7"/>
  <c r="J66" i="7"/>
  <c r="K66" i="7"/>
  <c r="L66" i="7"/>
  <c r="J68" i="7"/>
  <c r="K68" i="7"/>
  <c r="L68" i="7"/>
  <c r="J69" i="7"/>
  <c r="K69" i="7"/>
  <c r="L69" i="7"/>
  <c r="I69" i="7"/>
  <c r="I68" i="7"/>
  <c r="I66" i="7"/>
  <c r="I65" i="7"/>
  <c r="I64" i="7"/>
  <c r="I63" i="7"/>
  <c r="I60" i="7"/>
  <c r="I59" i="7"/>
  <c r="I58" i="7"/>
  <c r="I12" i="7"/>
  <c r="I13" i="7"/>
  <c r="I14" i="7"/>
  <c r="I15" i="7"/>
  <c r="J58" i="7"/>
  <c r="K58" i="7"/>
  <c r="L58" i="7"/>
  <c r="G31" i="7"/>
  <c r="I53" i="7" a="1"/>
  <c r="I53" i="7" s="1"/>
  <c r="H56" i="7"/>
  <c r="H57" i="7"/>
  <c r="G128" i="7" l="1"/>
  <c r="G286" i="7" l="1"/>
  <c r="G73" i="7"/>
  <c r="G252" i="7" l="1"/>
  <c r="G106" i="7"/>
  <c r="G31" i="6" l="1"/>
  <c r="G17" i="6"/>
  <c r="H51" i="1" l="1"/>
  <c r="H53" i="1"/>
  <c r="H58" i="1"/>
  <c r="H60" i="1"/>
  <c r="H52" i="1"/>
  <c r="H50" i="1"/>
  <c r="H45" i="1" s="1"/>
  <c r="H54" i="1"/>
  <c r="H57" i="1"/>
  <c r="H44" i="1" s="1"/>
  <c r="H55" i="1"/>
  <c r="H49" i="1"/>
  <c r="H59" i="1"/>
  <c r="H46" i="1" l="1"/>
  <c r="H43" i="1"/>
  <c r="E59" i="1"/>
  <c r="E49" i="1"/>
  <c r="E55" i="1"/>
  <c r="E51" i="1"/>
  <c r="E60" i="1"/>
  <c r="E57" i="1"/>
  <c r="E44" i="1" s="1"/>
  <c r="E54" i="1"/>
  <c r="E50" i="1"/>
  <c r="E52" i="1"/>
  <c r="E53" i="1"/>
  <c r="E58" i="1"/>
  <c r="E46" i="1" l="1"/>
  <c r="E43" i="1"/>
  <c r="E4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7" authorId="0" shapeId="0" xr:uid="{DF18B245-D438-41C3-B575-081F7DB8D608}">
      <text>
        <r>
          <rPr>
            <b/>
            <sz val="9"/>
            <color indexed="81"/>
            <rFont val="Tahoma"/>
            <family val="2"/>
          </rPr>
          <t>Michael Young:</t>
        </r>
        <r>
          <rPr>
            <sz val="9"/>
            <color indexed="81"/>
            <rFont val="Tahoma"/>
            <family val="2"/>
          </rPr>
          <t xml:space="preserve">
Needs to be calibrated to contract harv size and speed (mach general sheet)</t>
        </r>
      </text>
    </comment>
    <comment ref="A22"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29"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1"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34" authorId="0" shapeId="0" xr:uid="{FB43B3C4-3E5F-4538-B4DD-6D67661C2593}">
      <text>
        <r>
          <rPr>
            <b/>
            <sz val="9"/>
            <color indexed="81"/>
            <rFont val="Tahoma"/>
            <family val="2"/>
          </rPr>
          <t>Michael Young:</t>
        </r>
        <r>
          <rPr>
            <sz val="9"/>
            <color indexed="81"/>
            <rFont val="Tahoma"/>
            <family val="2"/>
          </rPr>
          <t xml:space="preserve">
$/t</t>
        </r>
      </text>
    </comment>
    <comment ref="A36" authorId="0" shapeId="0" xr:uid="{312CAC5D-CFCD-42F2-9462-43E28E24E6F9}">
      <text>
        <r>
          <rPr>
            <b/>
            <sz val="9"/>
            <color indexed="81"/>
            <rFont val="Tahoma"/>
            <family val="2"/>
          </rPr>
          <t>Michael Young:</t>
        </r>
        <r>
          <rPr>
            <sz val="9"/>
            <color indexed="81"/>
            <rFont val="Tahoma"/>
            <family val="2"/>
          </rPr>
          <t xml:space="preserve">
for cash period allocation
used for the allocation of buying grain for sup feed as welll</t>
        </r>
      </text>
    </comment>
    <comment ref="A38" authorId="0" shapeId="0" xr:uid="{F82278D8-E513-428A-8E30-3FB362926223}">
      <text>
        <r>
          <rPr>
            <b/>
            <sz val="9"/>
            <color indexed="81"/>
            <rFont val="Tahoma"/>
            <family val="2"/>
          </rPr>
          <t>Michael Young:</t>
        </r>
        <r>
          <rPr>
            <sz val="9"/>
            <color indexed="81"/>
            <rFont val="Tahoma"/>
            <family val="2"/>
          </rPr>
          <t xml:space="preserve">
you can increase this if you want cashflow over multiple periods, ie if you wanted income in jan</t>
        </r>
      </text>
    </comment>
    <comment ref="A40"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A42" authorId="0" shapeId="0" xr:uid="{40B6063B-DE81-4F62-ADF5-E62BCBCD3EFF}">
      <text>
        <r>
          <rPr>
            <b/>
            <sz val="9"/>
            <color indexed="81"/>
            <rFont val="Tahoma"/>
            <charset val="1"/>
          </rPr>
          <t>Michael Young:</t>
        </r>
        <r>
          <rPr>
            <sz val="9"/>
            <color indexed="81"/>
            <rFont val="Tahoma"/>
            <charset val="1"/>
          </rPr>
          <t xml:space="preserve">
only used for crop sim</t>
        </r>
      </text>
    </comment>
    <comment ref="C42" authorId="0" shapeId="0" xr:uid="{E62CB8A1-8D99-4196-8B49-5D2038DB2991}">
      <text>
        <r>
          <rPr>
            <b/>
            <sz val="9"/>
            <color indexed="81"/>
            <rFont val="Tahoma"/>
            <family val="2"/>
          </rPr>
          <t>Michael Young:</t>
        </r>
        <r>
          <rPr>
            <sz val="9"/>
            <color indexed="81"/>
            <rFont val="Tahoma"/>
            <family val="2"/>
          </rPr>
          <t xml:space="preserve">
need a price here so model can't buy seconds for free</t>
        </r>
      </text>
    </comment>
    <comment ref="F42" authorId="0" shapeId="0" xr:uid="{CE153EB9-66E5-43F8-B1DF-FF67DC0CE81B}">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G42" authorId="0" shapeId="0" xr:uid="{7CAC7256-C5E6-427F-8134-11C420A73993}">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H42" authorId="0" shapeId="0" xr:uid="{5253F352-77DA-4D61-A621-A1C67D94CD85}">
      <text>
        <r>
          <rPr>
            <b/>
            <sz val="9"/>
            <color indexed="81"/>
            <rFont val="Tahoma"/>
            <family val="2"/>
          </rPr>
          <t>Michael Young:</t>
        </r>
        <r>
          <rPr>
            <sz val="9"/>
            <color indexed="81"/>
            <rFont val="Tahoma"/>
            <family val="2"/>
          </rPr>
          <t xml:space="preserve">
%
includes 5% stamp duty</t>
        </r>
      </text>
    </comment>
    <comment ref="A43" authorId="0" shapeId="0" xr:uid="{4802EACB-BE01-4428-B8C2-1078F0F4B90C}">
      <text>
        <r>
          <rPr>
            <b/>
            <sz val="9"/>
            <color indexed="81"/>
            <rFont val="Tahoma"/>
            <charset val="1"/>
          </rPr>
          <t>Michael Young:</t>
        </r>
        <r>
          <rPr>
            <sz val="9"/>
            <color indexed="81"/>
            <rFont val="Tahoma"/>
            <charset val="1"/>
          </rPr>
          <t xml:space="preserve">
only needed for the sim.
</t>
        </r>
      </text>
    </comment>
    <comment ref="C48" authorId="0" shapeId="0" xr:uid="{9D6EEDD7-6AB3-4544-8B80-9F0128913CFF}">
      <text>
        <r>
          <rPr>
            <b/>
            <sz val="9"/>
            <color indexed="81"/>
            <rFont val="Tahoma"/>
            <family val="2"/>
          </rPr>
          <t>Michael Young:</t>
        </r>
        <r>
          <rPr>
            <sz val="9"/>
            <color indexed="81"/>
            <rFont val="Tahoma"/>
            <family val="2"/>
          </rPr>
          <t xml:space="preserve">
need a price here so model can't buy seconds for free</t>
        </r>
      </text>
    </comment>
    <comment ref="F48"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G48"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H48" authorId="0" shapeId="0" xr:uid="{4FB247CF-E152-434A-876A-FF5F0ADAA4D0}">
      <text>
        <r>
          <rPr>
            <b/>
            <sz val="9"/>
            <color indexed="81"/>
            <rFont val="Tahoma"/>
            <family val="2"/>
          </rPr>
          <t>Michael Young:</t>
        </r>
        <r>
          <rPr>
            <sz val="9"/>
            <color indexed="81"/>
            <rFont val="Tahoma"/>
            <family val="2"/>
          </rPr>
          <t xml:space="preserve">
%
includes 5% stamp duty</t>
        </r>
      </text>
    </comment>
    <comment ref="A56" authorId="0" shapeId="0" xr:uid="{1F236855-DB12-4A56-81DF-9D55DDDB3E64}">
      <text>
        <r>
          <rPr>
            <b/>
            <sz val="9"/>
            <color indexed="81"/>
            <rFont val="Tahoma"/>
            <charset val="1"/>
          </rPr>
          <t>Michael Young:</t>
        </r>
        <r>
          <rPr>
            <sz val="9"/>
            <color indexed="81"/>
            <rFont val="Tahoma"/>
            <charset val="1"/>
          </rPr>
          <t xml:space="preserve">
a value is needed for the crop sim.
-currently fodder is not sold, therefore this value is dropped in the grain price section</t>
        </r>
      </text>
    </comment>
    <comment ref="A63" authorId="0" shapeId="0" xr:uid="{A067DE07-A282-4047-AC13-801EB51C2DD0}">
      <text>
        <r>
          <rPr>
            <b/>
            <sz val="9"/>
            <color indexed="81"/>
            <rFont val="Tahoma"/>
            <family val="2"/>
          </rPr>
          <t>Michael Young:</t>
        </r>
        <r>
          <rPr>
            <sz val="9"/>
            <color indexed="81"/>
            <rFont val="Tahoma"/>
            <family val="2"/>
          </rPr>
          <t xml:space="preserve">
$/t</t>
        </r>
      </text>
    </comment>
    <comment ref="B65" authorId="0" shapeId="0" xr:uid="{AC27F3B8-73DE-4D0D-B21B-28C220A98ADC}">
      <text>
        <r>
          <rPr>
            <b/>
            <sz val="9"/>
            <color indexed="81"/>
            <rFont val="Tahoma"/>
            <family val="2"/>
          </rPr>
          <t>Michael Young:</t>
        </r>
        <r>
          <rPr>
            <sz val="9"/>
            <color indexed="81"/>
            <rFont val="Tahoma"/>
            <family val="2"/>
          </rPr>
          <t xml:space="preserve">
$/t</t>
        </r>
      </text>
    </comment>
    <comment ref="B75" authorId="0" shapeId="0" xr:uid="{5A14B78A-6E5B-4D9F-85F4-A4D885209D53}">
      <text>
        <r>
          <rPr>
            <b/>
            <sz val="9"/>
            <color indexed="81"/>
            <rFont val="Tahoma"/>
            <family val="2"/>
          </rPr>
          <t>Michael Young:</t>
        </r>
        <r>
          <rPr>
            <sz val="9"/>
            <color indexed="81"/>
            <rFont val="Tahoma"/>
            <family val="2"/>
          </rPr>
          <t xml:space="preserve">
$/L</t>
        </r>
      </text>
    </comment>
    <comment ref="A86" authorId="0" shapeId="0" xr:uid="{387FDAF3-8781-41B0-A9D1-44EF18159679}">
      <text>
        <r>
          <rPr>
            <b/>
            <sz val="9"/>
            <color indexed="81"/>
            <rFont val="Tahoma"/>
            <family val="2"/>
          </rPr>
          <t>Michael Young:</t>
        </r>
        <r>
          <rPr>
            <sz val="9"/>
            <color indexed="81"/>
            <rFont val="Tahoma"/>
            <family val="2"/>
          </rPr>
          <t xml:space="preserve">
$/yr</t>
        </r>
      </text>
    </comment>
    <comment ref="A88" authorId="0" shapeId="0" xr:uid="{2FAFB650-F4A0-43AA-A1A4-FD1CE25983D6}">
      <text>
        <r>
          <rPr>
            <b/>
            <sz val="9"/>
            <color indexed="81"/>
            <rFont val="Tahoma"/>
            <family val="2"/>
          </rPr>
          <t>Michael Young:</t>
        </r>
        <r>
          <rPr>
            <sz val="9"/>
            <color indexed="81"/>
            <rFont val="Tahoma"/>
            <family val="2"/>
          </rPr>
          <t xml:space="preserve">
$/yr
before super</t>
        </r>
      </text>
    </comment>
    <comment ref="A94"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G3" authorId="0" shapeId="0" xr:uid="{65FB491D-FBC4-4622-9AD5-102176C7868B}">
      <text>
        <r>
          <rPr>
            <b/>
            <sz val="9"/>
            <color indexed="81"/>
            <rFont val="Tahoma"/>
            <family val="2"/>
          </rPr>
          <t>Michael Young:</t>
        </r>
        <r>
          <rPr>
            <sz val="9"/>
            <color indexed="81"/>
            <rFont val="Tahoma"/>
            <family val="2"/>
          </rPr>
          <t xml:space="preserve">
coefficient for RI Quantity calculations. Exponential coefficient for rate of eating</t>
        </r>
      </text>
    </comment>
    <comment ref="G5" authorId="0" shapeId="0" xr:uid="{EE45B148-27DF-494E-A581-EDAF0BCAD8F1}">
      <text>
        <r>
          <rPr>
            <b/>
            <sz val="9"/>
            <color indexed="81"/>
            <rFont val="Tahoma"/>
            <family val="2"/>
          </rPr>
          <t>Michael Young:</t>
        </r>
        <r>
          <rPr>
            <sz val="9"/>
            <color indexed="81"/>
            <rFont val="Tahoma"/>
            <family val="2"/>
          </rPr>
          <t xml:space="preserve">
coefficient for RI Quantity calculations. Multiplier for time spent eating</t>
        </r>
      </text>
    </comment>
    <comment ref="G7" authorId="0" shapeId="0" xr:uid="{BBBC8DDA-9EB5-4A78-AA8B-A714B120F5AA}">
      <text>
        <r>
          <rPr>
            <b/>
            <sz val="9"/>
            <color indexed="81"/>
            <rFont val="Tahoma"/>
            <family val="2"/>
          </rPr>
          <t>Michael Young:</t>
        </r>
        <r>
          <rPr>
            <sz val="9"/>
            <color indexed="81"/>
            <rFont val="Tahoma"/>
            <family val="2"/>
          </rPr>
          <t xml:space="preserve">
coefficient for RI Quantity calculations. Expontential coefficient for time spent eating</t>
        </r>
      </text>
    </comment>
    <comment ref="G9" authorId="0" shapeId="0" xr:uid="{70E7D073-EB49-4E92-863F-C33E4291D308}">
      <text>
        <r>
          <rPr>
            <b/>
            <sz val="9"/>
            <color indexed="81"/>
            <rFont val="Tahoma"/>
            <family val="2"/>
          </rPr>
          <t>Michael Young:</t>
        </r>
        <r>
          <rPr>
            <sz val="9"/>
            <color indexed="81"/>
            <rFont val="Tahoma"/>
            <family val="2"/>
          </rPr>
          <t xml:space="preserve">
coefficient for RI Quality calculations. Coefficient to alter sensitivity to dmd for introduced and native species.</t>
        </r>
      </text>
    </comment>
    <comment ref="G11" authorId="0" shapeId="0" xr:uid="{C06B083F-7BA6-4C07-97C8-C57DA19E1E4F}">
      <text>
        <r>
          <rPr>
            <b/>
            <sz val="9"/>
            <color indexed="81"/>
            <rFont val="Tahoma"/>
            <family val="2"/>
          </rPr>
          <t>Michael Young:</t>
        </r>
        <r>
          <rPr>
            <sz val="9"/>
            <color indexed="81"/>
            <rFont val="Tahoma"/>
            <family val="2"/>
          </rPr>
          <t xml:space="preserve">
coefficient for RI Quality calculations. Multiplier for impact of proportion of legume</t>
        </r>
      </text>
    </comment>
    <comment ref="G13" authorId="0" shapeId="0" xr:uid="{6EADF2AF-64EC-4DE3-954A-3622C455C086}">
      <text>
        <r>
          <rPr>
            <b/>
            <sz val="9"/>
            <color indexed="81"/>
            <rFont val="Tahoma"/>
            <family val="2"/>
          </rPr>
          <t>Michael Young:</t>
        </r>
        <r>
          <rPr>
            <sz val="9"/>
            <color indexed="81"/>
            <rFont val="Tahoma"/>
            <family val="2"/>
          </rPr>
          <t xml:space="preserve">
coefficient for RI Quality calculations. Digestability for max intake.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I27" authorId="0" shapeId="0" xr:uid="{3DC02098-1628-4880-9C5F-57BC4ABDAA2B}">
      <text>
        <r>
          <rPr>
            <b/>
            <sz val="9"/>
            <color indexed="81"/>
            <rFont val="Tahoma"/>
            <family val="2"/>
          </rPr>
          <t>Michael Young:</t>
        </r>
        <r>
          <rPr>
            <sz val="9"/>
            <color indexed="81"/>
            <rFont val="Tahoma"/>
            <family val="2"/>
          </rPr>
          <t xml:space="preserve">
used to match up values from above</t>
        </r>
      </text>
    </comment>
    <comment ref="I28" authorId="0" shapeId="0" xr:uid="{76302044-C55B-483C-9985-192E6879EAED}">
      <text>
        <r>
          <rPr>
            <b/>
            <sz val="9"/>
            <color indexed="81"/>
            <rFont val="Tahoma"/>
            <family val="2"/>
          </rPr>
          <t>Michael Young:</t>
        </r>
        <r>
          <rPr>
            <sz val="9"/>
            <color indexed="81"/>
            <rFont val="Tahoma"/>
            <family val="2"/>
          </rPr>
          <t xml:space="preserve">
Conversion Factor from m3 to t</t>
        </r>
      </text>
    </comment>
    <comment ref="N28" authorId="0" shapeId="0" xr:uid="{C3DF5EF6-5F7E-41B0-9113-E06058B6E139}">
      <text>
        <r>
          <rPr>
            <b/>
            <sz val="9"/>
            <color indexed="81"/>
            <rFont val="Tahoma"/>
            <family val="2"/>
          </rPr>
          <t>Michael Young:</t>
        </r>
        <r>
          <rPr>
            <sz val="9"/>
            <color indexed="81"/>
            <rFont val="Tahoma"/>
            <family val="2"/>
          </rPr>
          <t xml:space="preserve">
already in t from above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I11" authorId="0" shapeId="0" xr:uid="{F10CB074-2A59-4D86-BE88-B72E738E2609}">
      <text>
        <r>
          <rPr>
            <b/>
            <sz val="9"/>
            <color indexed="81"/>
            <rFont val="Tahoma"/>
            <family val="2"/>
          </rPr>
          <t>Michael Young:</t>
        </r>
        <r>
          <rPr>
            <sz val="9"/>
            <color indexed="81"/>
            <rFont val="Tahoma"/>
            <family val="2"/>
          </rPr>
          <t xml:space="preserve">
max yield with 0 of each statevariable
</t>
        </r>
      </text>
    </comment>
    <comment ref="H12" authorId="0" shapeId="0" xr:uid="{9BB60A55-9633-4BA6-B52C-10AB10844240}">
      <text>
        <r>
          <rPr>
            <b/>
            <sz val="9"/>
            <color indexed="81"/>
            <rFont val="Tahoma"/>
            <family val="2"/>
          </rPr>
          <t>Michael Young:</t>
        </r>
        <r>
          <rPr>
            <sz val="9"/>
            <color indexed="81"/>
            <rFont val="Tahoma"/>
            <family val="2"/>
          </rPr>
          <t xml:space="preserve">
maybe OF and hay should be split from cereal sometime. Or at least add something in python that alters hay and OF effect on seed bank</t>
        </r>
      </text>
    </comment>
    <comment ref="I44" authorId="0" shapeId="0" xr:uid="{2C0F38CB-B265-43EB-B8B0-C491867401FA}">
      <text>
        <r>
          <rPr>
            <b/>
            <sz val="9"/>
            <color indexed="81"/>
            <rFont val="Tahoma"/>
            <family val="2"/>
          </rPr>
          <t>Michael Young:</t>
        </r>
        <r>
          <rPr>
            <sz val="9"/>
            <color indexed="81"/>
            <rFont val="Tahoma"/>
            <family val="2"/>
          </rPr>
          <t xml:space="preserve">
midpoint</t>
        </r>
      </text>
    </comment>
    <comment ref="J44" authorId="0" shapeId="0" xr:uid="{C1F35A95-FBAF-4ECB-94E2-6716733D65AD}">
      <text>
        <r>
          <rPr>
            <b/>
            <sz val="9"/>
            <color indexed="81"/>
            <rFont val="Tahoma"/>
            <family val="2"/>
          </rPr>
          <t>Michael Young:</t>
        </r>
        <r>
          <rPr>
            <sz val="9"/>
            <color indexed="81"/>
            <rFont val="Tahoma"/>
            <family val="2"/>
          </rPr>
          <t xml:space="preserve">
slope/ rate of change</t>
        </r>
      </text>
    </comment>
    <comment ref="K44" authorId="0" shapeId="0" xr:uid="{B9A89D9B-EA41-4A1F-B11D-6BB7412BA7E7}">
      <text>
        <r>
          <rPr>
            <b/>
            <sz val="9"/>
            <color indexed="81"/>
            <rFont val="Tahoma"/>
            <family val="2"/>
          </rPr>
          <t>Michael Young:</t>
        </r>
        <r>
          <rPr>
            <sz val="9"/>
            <color indexed="81"/>
            <rFont val="Tahoma"/>
            <family val="2"/>
          </rPr>
          <t xml:space="preserve">
max proportion of weeds killed at a high level of the control
</t>
        </r>
      </text>
    </comment>
    <comment ref="G53" authorId="0" shapeId="0" xr:uid="{FBA2DEFF-2D1E-4144-97AE-AE4D5B41819F}">
      <text>
        <r>
          <rPr>
            <b/>
            <sz val="9"/>
            <color indexed="81"/>
            <rFont val="Tahoma"/>
            <family val="2"/>
          </rPr>
          <t>Michael Young:</t>
        </r>
        <r>
          <rPr>
            <sz val="9"/>
            <color indexed="81"/>
            <rFont val="Tahoma"/>
            <family val="2"/>
          </rPr>
          <t xml:space="preserve">
used to bound the amount of chemical alloud for a given landuse</t>
        </r>
      </text>
    </comment>
    <comment ref="H86" authorId="0" shapeId="0" xr:uid="{3A53B8D5-5083-4D1B-A3BB-B8CE76BF7EE3}">
      <text>
        <r>
          <rPr>
            <b/>
            <sz val="9"/>
            <color indexed="81"/>
            <rFont val="Tahoma"/>
            <family val="2"/>
          </rPr>
          <t>Michael Young:</t>
        </r>
        <r>
          <rPr>
            <sz val="9"/>
            <color indexed="81"/>
            <rFont val="Tahoma"/>
            <family val="2"/>
          </rPr>
          <t xml:space="preserve">
maybe OF and hay should be split from cereal sometime. Or at least add something in python that alters hay and OF effect on seed bank</t>
        </r>
      </text>
    </comment>
    <comment ref="G119" authorId="0" shapeId="0" xr:uid="{71D2110B-7BF2-4EED-A041-724EE8975FCA}">
      <text>
        <r>
          <rPr>
            <b/>
            <sz val="9"/>
            <color indexed="81"/>
            <rFont val="Tahoma"/>
            <family val="2"/>
          </rPr>
          <t>Michael Young:</t>
        </r>
        <r>
          <rPr>
            <sz val="9"/>
            <color indexed="81"/>
            <rFont val="Tahoma"/>
            <family val="2"/>
          </rPr>
          <t xml:space="preserve">
value placed on each seed. Used to represent the fact that seed bank is bad, ie a higher value is required for longer term crop phases.
</t>
        </r>
      </text>
    </comment>
    <comment ref="K119" authorId="0" shapeId="0" xr:uid="{4089D8FC-4385-45DD-BA1A-55E074B907A4}">
      <text>
        <r>
          <rPr>
            <b/>
            <sz val="9"/>
            <color indexed="81"/>
            <rFont val="Tahoma"/>
            <family val="2"/>
          </rPr>
          <t>Michael Young:</t>
        </r>
        <r>
          <rPr>
            <sz val="9"/>
            <color indexed="81"/>
            <rFont val="Tahoma"/>
            <family val="2"/>
          </rPr>
          <t xml:space="preserve">
Maximum seeds set per plant (ie at low weed density)</t>
        </r>
      </text>
    </comment>
    <comment ref="S119" authorId="0" shapeId="0" xr:uid="{E9D1AD7F-76FF-408C-BDF8-ED34F4D98DDC}">
      <text>
        <r>
          <rPr>
            <b/>
            <sz val="9"/>
            <color indexed="81"/>
            <rFont val="Tahoma"/>
            <family val="2"/>
          </rPr>
          <t>Michael Young:</t>
        </r>
        <r>
          <rPr>
            <sz val="9"/>
            <color indexed="81"/>
            <rFont val="Tahoma"/>
            <family val="2"/>
          </rPr>
          <t xml:space="preserve">
proportion of seeds that will germinate </t>
        </r>
      </text>
    </comment>
    <comment ref="W119" authorId="0" shapeId="0" xr:uid="{69B57F05-80E6-4F8D-B8B0-D08B22510889}">
      <text>
        <r>
          <rPr>
            <b/>
            <sz val="9"/>
            <color indexed="81"/>
            <rFont val="Tahoma"/>
            <family val="2"/>
          </rPr>
          <t>Michael Young:</t>
        </r>
        <r>
          <rPr>
            <sz val="9"/>
            <color indexed="81"/>
            <rFont val="Tahoma"/>
            <family val="2"/>
          </rPr>
          <t xml:space="preserve">
proportion of seeds that die over summer</t>
        </r>
      </text>
    </comment>
    <comment ref="K122" authorId="0" shapeId="0" xr:uid="{C0D5DD1E-52B5-476B-B395-85AFABF41D39}">
      <text>
        <r>
          <rPr>
            <b/>
            <sz val="9"/>
            <color indexed="81"/>
            <rFont val="Tahoma"/>
            <charset val="1"/>
          </rPr>
          <t>Michael Young:</t>
        </r>
        <r>
          <rPr>
            <sz val="9"/>
            <color indexed="81"/>
            <rFont val="Tahoma"/>
            <charset val="1"/>
          </rPr>
          <t xml:space="preserve">
For version 1 seed set decreases at a linear rate as weed density increases.
Same for ahrd and soft seed</t>
        </r>
      </text>
    </comment>
    <comment ref="K124" authorId="0" shapeId="0" xr:uid="{392A70C9-994E-42B4-9021-0EC5EB04350E}">
      <text>
        <r>
          <rPr>
            <b/>
            <sz val="9"/>
            <color indexed="81"/>
            <rFont val="Tahoma"/>
            <charset val="1"/>
          </rPr>
          <t>Michael Young:</t>
        </r>
        <r>
          <rPr>
            <sz val="9"/>
            <color indexed="81"/>
            <rFont val="Tahoma"/>
            <charset val="1"/>
          </rPr>
          <t xml:space="preserve">
below 2 can give strange results when control is optimised because at high weed densities the total weed seed set is less.</t>
        </r>
      </text>
    </comment>
    <comment ref="I141" authorId="0" shapeId="0" xr:uid="{91FE9F29-A34B-402E-A6FE-5F9FBEA8CE5E}">
      <text>
        <r>
          <rPr>
            <b/>
            <sz val="9"/>
            <color indexed="81"/>
            <rFont val="Tahoma"/>
            <family val="2"/>
          </rPr>
          <t>Michael Young:</t>
        </r>
        <r>
          <rPr>
            <sz val="9"/>
            <color indexed="81"/>
            <rFont val="Tahoma"/>
            <family val="2"/>
          </rPr>
          <t xml:space="preserve">
midpoint</t>
        </r>
      </text>
    </comment>
    <comment ref="J141" authorId="0" shapeId="0" xr:uid="{42E224D6-9AAC-4D25-AD12-83AD14EDBBA4}">
      <text>
        <r>
          <rPr>
            <b/>
            <sz val="9"/>
            <color indexed="81"/>
            <rFont val="Tahoma"/>
            <family val="2"/>
          </rPr>
          <t>Michael Young:</t>
        </r>
        <r>
          <rPr>
            <sz val="9"/>
            <color indexed="81"/>
            <rFont val="Tahoma"/>
            <family val="2"/>
          </rPr>
          <t xml:space="preserve">
slope/ rate of change</t>
        </r>
      </text>
    </comment>
    <comment ref="K141" authorId="0" shapeId="0" xr:uid="{5DFD9699-A013-46F6-AF0C-4DC7C65F44DF}">
      <text>
        <r>
          <rPr>
            <b/>
            <sz val="9"/>
            <color indexed="81"/>
            <rFont val="Tahoma"/>
            <family val="2"/>
          </rPr>
          <t>Michael Young:</t>
        </r>
        <r>
          <rPr>
            <sz val="9"/>
            <color indexed="81"/>
            <rFont val="Tahoma"/>
            <family val="2"/>
          </rPr>
          <t xml:space="preserve">
max proportion of weeds killed at a high level of the control
</t>
        </r>
      </text>
    </comment>
    <comment ref="G149" authorId="0" shapeId="0" xr:uid="{6557ABA0-9827-4D1A-B7A2-E32710371D9D}">
      <text>
        <r>
          <rPr>
            <b/>
            <sz val="9"/>
            <color indexed="81"/>
            <rFont val="Tahoma"/>
            <family val="2"/>
          </rPr>
          <t>Michael Young:</t>
        </r>
        <r>
          <rPr>
            <sz val="9"/>
            <color indexed="81"/>
            <rFont val="Tahoma"/>
            <family val="2"/>
          </rPr>
          <t xml:space="preserve">
used to bound the amount of chemical alloud for a given landuse</t>
        </r>
      </text>
    </comment>
    <comment ref="H182" authorId="0" shapeId="0" xr:uid="{BAC8F8DE-EE98-449B-A028-8E4A7AB24A50}">
      <text>
        <r>
          <rPr>
            <b/>
            <sz val="9"/>
            <color indexed="81"/>
            <rFont val="Tahoma"/>
            <family val="2"/>
          </rPr>
          <t>Michael Young:</t>
        </r>
        <r>
          <rPr>
            <sz val="9"/>
            <color indexed="81"/>
            <rFont val="Tahoma"/>
            <family val="2"/>
          </rPr>
          <t xml:space="preserve">
maybe OF and hay should be split from cereal sometime. Or at least add something in python that alters hay and OF effect on seed bank</t>
        </r>
      </text>
    </comment>
    <comment ref="H185" authorId="0" shapeId="0" xr:uid="{7857AF91-C0FB-4FCD-AA12-EA4CC43DAB93}">
      <text>
        <r>
          <rPr>
            <b/>
            <sz val="9"/>
            <color indexed="81"/>
            <rFont val="Tahoma"/>
            <charset val="1"/>
          </rPr>
          <t>Michael Young:</t>
        </r>
        <r>
          <rPr>
            <sz val="9"/>
            <color indexed="81"/>
            <rFont val="Tahoma"/>
            <charset val="1"/>
          </rPr>
          <t xml:space="preserve">
currently I am saying that Y has no effect on fungi. Ie has no control applied but also doesn't provide a break, meaning that the fungi level remains at the initial level</t>
        </r>
      </text>
    </comment>
    <comment ref="H215" authorId="0" shapeId="0" xr:uid="{BD556629-BEEA-41D9-86E9-C940DE73E0A3}">
      <text>
        <r>
          <rPr>
            <b/>
            <sz val="9"/>
            <color indexed="81"/>
            <rFont val="Tahoma"/>
            <family val="2"/>
          </rPr>
          <t>Michael Young:</t>
        </r>
        <r>
          <rPr>
            <sz val="9"/>
            <color indexed="81"/>
            <rFont val="Tahoma"/>
            <family val="2"/>
          </rPr>
          <t xml:space="preserve">
midpoint</t>
        </r>
      </text>
    </comment>
    <comment ref="I215" authorId="0" shapeId="0" xr:uid="{A90003AD-FE26-48A8-8702-66B599814510}">
      <text>
        <r>
          <rPr>
            <b/>
            <sz val="9"/>
            <color indexed="81"/>
            <rFont val="Tahoma"/>
            <family val="2"/>
          </rPr>
          <t>Michael Young:</t>
        </r>
        <r>
          <rPr>
            <sz val="9"/>
            <color indexed="81"/>
            <rFont val="Tahoma"/>
            <family val="2"/>
          </rPr>
          <t xml:space="preserve">
slope/ rate of change</t>
        </r>
      </text>
    </comment>
    <comment ref="J215" authorId="0" shapeId="0" xr:uid="{CC658B08-6EEC-4DDF-90BE-D3EA2706594C}">
      <text>
        <r>
          <rPr>
            <b/>
            <sz val="9"/>
            <color indexed="81"/>
            <rFont val="Tahoma"/>
            <family val="2"/>
          </rPr>
          <t>Michael Young:</t>
        </r>
        <r>
          <rPr>
            <sz val="9"/>
            <color indexed="81"/>
            <rFont val="Tahoma"/>
            <family val="2"/>
          </rPr>
          <t xml:space="preserve">
max fungi level</t>
        </r>
      </text>
    </comment>
    <comment ref="H247" authorId="0" shapeId="0" xr:uid="{B2F3586E-B307-4006-9D69-F86FA691A277}">
      <text>
        <r>
          <rPr>
            <b/>
            <sz val="9"/>
            <color indexed="81"/>
            <rFont val="Tahoma"/>
            <family val="2"/>
          </rPr>
          <t>Michael Young:</t>
        </r>
        <r>
          <rPr>
            <sz val="9"/>
            <color indexed="81"/>
            <rFont val="Tahoma"/>
            <family val="2"/>
          </rPr>
          <t xml:space="preserve">
seeds per meter square.
</t>
        </r>
      </text>
    </comment>
    <comment ref="H264" authorId="0" shapeId="0" xr:uid="{B0951803-86D8-4AA0-A24D-A6E6EB83DF04}">
      <text>
        <r>
          <rPr>
            <b/>
            <sz val="9"/>
            <color indexed="81"/>
            <rFont val="Tahoma"/>
            <charset val="1"/>
          </rPr>
          <t>Michael Young:</t>
        </r>
        <r>
          <rPr>
            <sz val="9"/>
            <color indexed="81"/>
            <rFont val="Tahoma"/>
            <charset val="1"/>
          </rPr>
          <t xml:space="preserve">
Shouldn't need little letters because there is not generalisation - except for lucrene and tedera resown, but for consistencey I have just used capitals. </t>
        </r>
      </text>
    </comment>
    <comment ref="H265" authorId="0" shapeId="0" xr:uid="{4E18A720-7C56-4C1A-88A3-B354E1819B4E}">
      <text>
        <r>
          <rPr>
            <b/>
            <sz val="9"/>
            <color indexed="81"/>
            <rFont val="Tahoma"/>
            <charset val="1"/>
          </rPr>
          <t>Michael Young:</t>
        </r>
        <r>
          <rPr>
            <sz val="9"/>
            <color indexed="81"/>
            <rFont val="Tahoma"/>
            <charset val="1"/>
          </rPr>
          <t xml:space="preserve">
Annual special - ie the set only contains A and a</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6" authorId="0" shapeId="0" xr:uid="{75EA64EF-7BBD-4479-A80A-FE0266829E9E}">
      <text>
        <r>
          <rPr>
            <b/>
            <sz val="9"/>
            <color indexed="81"/>
            <rFont val="Tahoma"/>
            <family val="2"/>
          </rPr>
          <t>Michael Young:</t>
        </r>
        <r>
          <rPr>
            <sz val="9"/>
            <color indexed="81"/>
            <rFont val="Tahoma"/>
            <family val="2"/>
          </rPr>
          <t xml:space="preserve">
crop yields that harverster speed is calibrated to (these should just be approx). Used to calc the t/hr harvested for own harv and contract</t>
        </r>
      </text>
    </comment>
    <comment ref="A18"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23" authorId="0" shapeId="0" xr:uid="{90BB259D-A774-471C-98EA-3AA91E04E59C}">
      <text>
        <r>
          <rPr>
            <b/>
            <sz val="9"/>
            <color indexed="81"/>
            <rFont val="Tahoma"/>
            <family val="2"/>
          </rPr>
          <t>Michael Young:</t>
        </r>
        <r>
          <rPr>
            <sz val="9"/>
            <color indexed="81"/>
            <rFont val="Tahoma"/>
            <family val="2"/>
          </rPr>
          <t xml:space="preserve">
contract harvester speed calibrated to the aprox yields above (km/hr)</t>
        </r>
      </text>
    </comment>
    <comment ref="A35"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AAFD58D5-AE8A-4CCB-9657-C9B138C0F600}">
      <text>
        <r>
          <rPr>
            <b/>
            <sz val="9"/>
            <color indexed="81"/>
            <rFont val="Tahoma"/>
            <family val="2"/>
          </rPr>
          <t>Michael Young:</t>
        </r>
        <r>
          <rPr>
            <sz val="9"/>
            <color indexed="81"/>
            <rFont val="Tahoma"/>
            <family val="2"/>
          </rPr>
          <t xml:space="preserve">
area for calibration below</t>
        </r>
      </text>
    </comment>
    <comment ref="A5" authorId="0" shapeId="0" xr:uid="{49988409-CB7B-4AAB-881C-66DDB967620C}">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7" authorId="0" shapeId="0" xr:uid="{75B41F1E-D403-4019-B673-4A0756FF0735}">
      <text>
        <r>
          <rPr>
            <b/>
            <sz val="9"/>
            <color indexed="81"/>
            <rFont val="Tahoma"/>
            <family val="2"/>
          </rPr>
          <t>Michael Young:</t>
        </r>
        <r>
          <rPr>
            <sz val="9"/>
            <color indexed="81"/>
            <rFont val="Tahoma"/>
            <family val="2"/>
          </rPr>
          <t xml:space="preserve">
sale value - used to calc depreciation</t>
        </r>
      </text>
    </comment>
    <comment ref="A9" authorId="0" shapeId="0" xr:uid="{B1CD0B29-B678-4B5A-AA05-C495717C8637}">
      <text>
        <r>
          <rPr>
            <b/>
            <sz val="9"/>
            <color indexed="81"/>
            <rFont val="Tahoma"/>
            <family val="2"/>
          </rPr>
          <t>Michael Young:</t>
        </r>
        <r>
          <rPr>
            <sz val="9"/>
            <color indexed="81"/>
            <rFont val="Tahoma"/>
            <family val="2"/>
          </rPr>
          <t xml:space="preserve">
main seeding tractor</t>
        </r>
      </text>
    </comment>
    <comment ref="A18" authorId="0" shapeId="0" xr:uid="{2E8F9219-EF4F-48DB-BEAB-A7DDA35A3529}">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0" authorId="0" shapeId="0" xr:uid="{D1EE20E3-0899-4EB4-8B3A-EBF28636B900}">
      <text>
        <r>
          <rPr>
            <b/>
            <sz val="9"/>
            <color indexed="81"/>
            <rFont val="Tahoma"/>
            <family val="2"/>
          </rPr>
          <t>Michael Young:</t>
        </r>
        <r>
          <rPr>
            <sz val="9"/>
            <color indexed="81"/>
            <rFont val="Tahoma"/>
            <family val="2"/>
          </rPr>
          <t xml:space="preserve">
clearing value of all other tractors on farm</t>
        </r>
      </text>
    </comment>
    <comment ref="A21" authorId="0" shapeId="0" xr:uid="{B837A070-290A-48FE-A9F1-FF65B147DD8B}">
      <text>
        <r>
          <rPr>
            <b/>
            <sz val="9"/>
            <color indexed="81"/>
            <rFont val="Tahoma"/>
            <family val="2"/>
          </rPr>
          <t>Michael Young:</t>
        </r>
        <r>
          <rPr>
            <sz val="9"/>
            <color indexed="81"/>
            <rFont val="Tahoma"/>
            <family val="2"/>
          </rPr>
          <t xml:space="preserve">
clearing value of all other miscellaneous stuff on farm</t>
        </r>
      </text>
    </comment>
    <comment ref="A24" authorId="0" shapeId="0" xr:uid="{88E31DB9-DA47-4E21-BBD8-CD082FA0D083}">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26" authorId="0" shapeId="0" xr:uid="{E2D5BC6F-CCAD-4F63-8FF3-AA1DB42A28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29" authorId="0" shapeId="0" xr:uid="{8508D24F-9890-44FB-AEA6-F6DFD7537CC2}">
      <text>
        <r>
          <rPr>
            <b/>
            <sz val="9"/>
            <color indexed="81"/>
            <rFont val="Tahoma"/>
            <family val="2"/>
          </rPr>
          <t>Michael Young:</t>
        </r>
        <r>
          <rPr>
            <sz val="9"/>
            <color indexed="81"/>
            <rFont val="Tahoma"/>
            <family val="2"/>
          </rPr>
          <t xml:space="preserve">
seeder width (m)</t>
        </r>
      </text>
    </comment>
    <comment ref="A31" authorId="0" shapeId="0" xr:uid="{61C90CFE-2D29-4907-B6CD-9319DAACEBD8}">
      <text>
        <r>
          <rPr>
            <b/>
            <sz val="9"/>
            <color indexed="81"/>
            <rFont val="Tahoma"/>
            <family val="2"/>
          </rPr>
          <t>Michael Young:</t>
        </r>
        <r>
          <rPr>
            <sz val="9"/>
            <color indexed="81"/>
            <rFont val="Tahoma"/>
            <family val="2"/>
          </rPr>
          <t xml:space="preserve">
seeding paddock efficiency </t>
        </r>
      </text>
    </comment>
    <comment ref="A33" authorId="0" shapeId="0" xr:uid="{A65873CF-555B-4A86-994C-DC10556614E7}">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5" authorId="0" shapeId="0" xr:uid="{CF28C5E3-D67E-4632-8284-686686CDBFBF}">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37" authorId="0" shapeId="0" xr:uid="{FF459000-A9AD-4E46-98CA-516097035559}">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39" authorId="0" shapeId="0" xr:uid="{06A5A63E-B372-4BF7-8C8B-09E9186996AD}">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1" authorId="0" shapeId="0" xr:uid="{F5C1B9DC-66F6-4DF8-8092-3844E8687AAB}">
      <text>
        <r>
          <rPr>
            <b/>
            <sz val="9"/>
            <color indexed="81"/>
            <rFont val="Tahoma"/>
            <family val="2"/>
          </rPr>
          <t>Michael Young:</t>
        </r>
        <r>
          <rPr>
            <sz val="9"/>
            <color indexed="81"/>
            <rFont val="Tahoma"/>
            <family val="2"/>
          </rPr>
          <t xml:space="preserve">
seeding speed of other crops relative to wheat (wheat should be 1)
</t>
        </r>
      </text>
    </comment>
    <comment ref="A59" authorId="0" shapeId="0" xr:uid="{EB3EC863-815A-4F07-ADF1-BACEDBEA528E}">
      <text>
        <r>
          <rPr>
            <b/>
            <sz val="9"/>
            <color indexed="81"/>
            <rFont val="Tahoma"/>
            <family val="2"/>
          </rPr>
          <t>Michael Young:</t>
        </r>
        <r>
          <rPr>
            <sz val="9"/>
            <color indexed="81"/>
            <rFont val="Tahoma"/>
            <family val="2"/>
          </rPr>
          <t xml:space="preserve">
harvester width (m)</t>
        </r>
      </text>
    </comment>
    <comment ref="A61" authorId="0" shapeId="0" xr:uid="{3377AFBB-BAF8-4184-9D43-0D43F3CF0BCD}">
      <text>
        <r>
          <rPr>
            <b/>
            <sz val="9"/>
            <color indexed="81"/>
            <rFont val="Tahoma"/>
            <family val="2"/>
          </rPr>
          <t>Michael Young:</t>
        </r>
        <r>
          <rPr>
            <sz val="9"/>
            <color indexed="81"/>
            <rFont val="Tahoma"/>
            <family val="2"/>
          </rPr>
          <t xml:space="preserve">
harvester fuel used per hour</t>
        </r>
      </text>
    </comment>
    <comment ref="B61" authorId="0" shapeId="0" xr:uid="{8F650DD9-B6D6-4B19-A197-CD333C815375}">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63" authorId="0" shapeId="0" xr:uid="{1F923DBF-9E7F-4464-8708-2B0AF1340A76}">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65" authorId="0" shapeId="0" xr:uid="{925041D9-BB4A-4730-BA16-A60ED3E49090}">
      <text>
        <r>
          <rPr>
            <b/>
            <sz val="9"/>
            <color indexed="81"/>
            <rFont val="Tahoma"/>
            <family val="2"/>
          </rPr>
          <t>Michael Young:</t>
        </r>
        <r>
          <rPr>
            <sz val="9"/>
            <color indexed="81"/>
            <rFont val="Tahoma"/>
            <family val="2"/>
          </rPr>
          <t xml:space="preserve">
paddok efficieny of own harvesting</t>
        </r>
      </text>
    </comment>
    <comment ref="A67" authorId="0" shapeId="0" xr:uid="{83C78BD9-1F45-41C1-83A8-FF872B400F8F}">
      <text>
        <r>
          <rPr>
            <b/>
            <sz val="9"/>
            <color indexed="81"/>
            <rFont val="Tahoma"/>
            <family val="2"/>
          </rPr>
          <t>Michael Young:</t>
        </r>
        <r>
          <rPr>
            <sz val="9"/>
            <color indexed="81"/>
            <rFont val="Tahoma"/>
            <family val="2"/>
          </rPr>
          <t xml:space="preserve">
harvester speed - calibrated to the aprox harv yields (mach general sheet) 
km/h</t>
        </r>
      </text>
    </comment>
    <comment ref="A79" authorId="0" shapeId="0" xr:uid="{03C07A35-AAEB-46EF-9545-55B9E522D28F}">
      <text>
        <r>
          <rPr>
            <b/>
            <sz val="9"/>
            <color indexed="81"/>
            <rFont val="Tahoma"/>
            <family val="2"/>
          </rPr>
          <t>Michael Young:</t>
        </r>
        <r>
          <rPr>
            <sz val="9"/>
            <color indexed="81"/>
            <rFont val="Tahoma"/>
            <family val="2"/>
          </rPr>
          <t xml:space="preserve">
harvester maint - calibrated to the aprox harv yields (mach general sheet)
$/hr</t>
        </r>
      </text>
    </comment>
    <comment ref="A92" authorId="0" shapeId="0" xr:uid="{821E0CE2-6A9B-42C2-9F86-0C81A466AB82}">
      <text>
        <r>
          <rPr>
            <b/>
            <sz val="9"/>
            <color indexed="81"/>
            <rFont val="Tahoma"/>
            <family val="2"/>
          </rPr>
          <t>Michael Young:</t>
        </r>
        <r>
          <rPr>
            <sz val="9"/>
            <color indexed="81"/>
            <rFont val="Tahoma"/>
            <family val="2"/>
          </rPr>
          <t xml:space="preserve">
width of boom (m) </t>
        </r>
      </text>
    </comment>
    <comment ref="A94" authorId="0" shapeId="0" xr:uid="{D25B8429-9410-44C7-8574-A6DC0E08A456}">
      <text>
        <r>
          <rPr>
            <b/>
            <sz val="9"/>
            <color indexed="81"/>
            <rFont val="Tahoma"/>
            <family val="2"/>
          </rPr>
          <t>Michael Young:</t>
        </r>
        <r>
          <rPr>
            <sz val="9"/>
            <color indexed="81"/>
            <rFont val="Tahoma"/>
            <family val="2"/>
          </rPr>
          <t xml:space="preserve">
speed of spraying (km/hr)</t>
        </r>
      </text>
    </comment>
    <comment ref="A96" authorId="0" shapeId="0" xr:uid="{BB9ACD3C-8B60-44E6-911C-6ADC9B17BEE9}">
      <text>
        <r>
          <rPr>
            <b/>
            <sz val="9"/>
            <color indexed="81"/>
            <rFont val="Tahoma"/>
            <family val="2"/>
          </rPr>
          <t>Michael Young:</t>
        </r>
        <r>
          <rPr>
            <sz val="9"/>
            <color indexed="81"/>
            <rFont val="Tahoma"/>
            <family val="2"/>
          </rPr>
          <t xml:space="preserve">
spraying paddock efficiency </t>
        </r>
      </text>
    </comment>
    <comment ref="A98" authorId="0" shapeId="0" xr:uid="{8AE1C4AE-C9A6-42B8-87F4-4B73EC5E1B5E}">
      <text>
        <r>
          <rPr>
            <b/>
            <sz val="9"/>
            <color indexed="81"/>
            <rFont val="Tahoma"/>
            <family val="2"/>
          </rPr>
          <t>Michael Young:</t>
        </r>
        <r>
          <rPr>
            <sz val="9"/>
            <color indexed="81"/>
            <rFont val="Tahoma"/>
            <family val="2"/>
          </rPr>
          <t xml:space="preserve">
litres per ha (either tractor or sprayer itself if self propelled)</t>
        </r>
      </text>
    </comment>
    <comment ref="A100" authorId="0" shapeId="0" xr:uid="{64BD9D49-D5FD-46A7-90EB-ABA6BC4DD5BF}">
      <text>
        <r>
          <rPr>
            <b/>
            <sz val="9"/>
            <color indexed="81"/>
            <rFont val="Tahoma"/>
            <family val="2"/>
          </rPr>
          <t>Michael Young:</t>
        </r>
        <r>
          <rPr>
            <sz val="9"/>
            <color indexed="81"/>
            <rFont val="Tahoma"/>
            <family val="2"/>
          </rPr>
          <t xml:space="preserve">
sprayer repairs and maint $/ha</t>
        </r>
      </text>
    </comment>
    <comment ref="A103" authorId="0" shapeId="0" xr:uid="{B3CC4513-8BFF-4910-ABF7-F746405E57E7}">
      <text>
        <r>
          <rPr>
            <b/>
            <sz val="9"/>
            <color indexed="81"/>
            <rFont val="Tahoma"/>
            <family val="2"/>
          </rPr>
          <t>Michael Young:</t>
        </r>
        <r>
          <rPr>
            <sz val="9"/>
            <color indexed="81"/>
            <rFont val="Tahoma"/>
            <family val="2"/>
          </rPr>
          <t xml:space="preserve">
fuel use per hr (L/hr)</t>
        </r>
      </text>
    </comment>
    <comment ref="A105" authorId="0" shapeId="0" xr:uid="{4922BC00-7562-4251-AF4D-B71E622B07C0}">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A114" authorId="0" shapeId="0" xr:uid="{22E62F09-30E0-4CD0-81DE-F02394555AD3}">
      <text>
        <r>
          <rPr>
            <b/>
            <sz val="9"/>
            <color indexed="81"/>
            <rFont val="Tahoma"/>
            <family val="2"/>
          </rPr>
          <t>Michael Young:</t>
        </r>
        <r>
          <rPr>
            <sz val="9"/>
            <color indexed="81"/>
            <rFont val="Tahoma"/>
            <family val="2"/>
          </rPr>
          <t xml:space="preserve">
spreading capacity (m3)</t>
        </r>
      </text>
    </comment>
    <comment ref="A116" authorId="0" shapeId="0" xr:uid="{AF9CD173-26D1-4803-84AA-A1C88C31B999}">
      <text>
        <r>
          <rPr>
            <b/>
            <sz val="9"/>
            <color indexed="81"/>
            <rFont val="Tahoma"/>
            <family val="2"/>
          </rPr>
          <t>Michael Young:</t>
        </r>
        <r>
          <rPr>
            <sz val="9"/>
            <color indexed="81"/>
            <rFont val="Tahoma"/>
            <family val="2"/>
          </rPr>
          <t xml:space="preserve">
time taken to fill (hr)</t>
        </r>
      </text>
    </comment>
    <comment ref="A118" authorId="0" shapeId="0" xr:uid="{B466F8A9-62FF-4035-B41F-6123131A64B2}">
      <text>
        <r>
          <rPr>
            <b/>
            <sz val="9"/>
            <color indexed="81"/>
            <rFont val="Tahoma"/>
            <family val="2"/>
          </rPr>
          <t>Michael Young:</t>
        </r>
        <r>
          <rPr>
            <sz val="9"/>
            <color indexed="81"/>
            <rFont val="Tahoma"/>
            <family val="2"/>
          </rPr>
          <t xml:space="preserve">
spreading speed km/hr</t>
        </r>
      </text>
    </comment>
    <comment ref="A120" authorId="0" shapeId="0" xr:uid="{D36EEB6F-4421-421C-BD2B-38C8EED80323}">
      <text>
        <r>
          <rPr>
            <b/>
            <sz val="9"/>
            <color indexed="81"/>
            <rFont val="Tahoma"/>
            <family val="2"/>
          </rPr>
          <t>Michael Young:</t>
        </r>
        <r>
          <rPr>
            <sz val="9"/>
            <color indexed="81"/>
            <rFont val="Tahoma"/>
            <family val="2"/>
          </rPr>
          <t xml:space="preserve">
spreading paddock efficiency </t>
        </r>
      </text>
    </comment>
    <comment ref="A122" authorId="0" shapeId="0" xr:uid="{476F3EA8-18FE-4BF1-857E-DB0233D5DFAB}">
      <text>
        <r>
          <rPr>
            <b/>
            <sz val="9"/>
            <color indexed="81"/>
            <rFont val="Tahoma"/>
            <family val="2"/>
          </rPr>
          <t>Michael Young:</t>
        </r>
        <r>
          <rPr>
            <sz val="9"/>
            <color indexed="81"/>
            <rFont val="Tahoma"/>
            <family val="2"/>
          </rPr>
          <t xml:space="preserve">
fert spreder repairs and maint $/hr (doesn't include tractor, that is recorded in the tractor section)</t>
        </r>
      </text>
    </comment>
    <comment ref="A125" authorId="0" shapeId="0" xr:uid="{9163A97B-97F8-4781-A636-98B9A4B8C98E}">
      <text>
        <r>
          <rPr>
            <b/>
            <sz val="9"/>
            <color indexed="81"/>
            <rFont val="Tahoma"/>
            <family val="2"/>
          </rPr>
          <t>Michael Young:</t>
        </r>
        <r>
          <rPr>
            <sz val="9"/>
            <color indexed="81"/>
            <rFont val="Tahoma"/>
            <family val="2"/>
          </rPr>
          <t xml:space="preserve">
litres per ha (tractor)</t>
        </r>
      </text>
    </comment>
    <comment ref="A127" authorId="0" shapeId="0" xr:uid="{30ECEA2E-A5CE-459D-8EC2-C4E59BCFCA95}">
      <text>
        <r>
          <rPr>
            <b/>
            <sz val="9"/>
            <color indexed="81"/>
            <rFont val="Tahoma"/>
            <family val="2"/>
          </rPr>
          <t>Michael Young:</t>
        </r>
        <r>
          <rPr>
            <sz val="9"/>
            <color indexed="81"/>
            <rFont val="Tahoma"/>
            <family val="2"/>
          </rPr>
          <t xml:space="preserve">
stubble handeler repairs and maint $/ha (doesn't include tractor, that is recorded in the tractor section)</t>
        </r>
      </text>
    </comment>
    <comment ref="B130" authorId="0" shapeId="0" xr:uid="{115DEECC-C4B6-40BD-AC87-F415E26BB0BB}">
      <text>
        <r>
          <rPr>
            <b/>
            <sz val="9"/>
            <color indexed="81"/>
            <rFont val="Tahoma"/>
            <family val="2"/>
          </rPr>
          <t>Michael Young:</t>
        </r>
        <r>
          <rPr>
            <sz val="9"/>
            <color indexed="81"/>
            <rFont val="Tahoma"/>
            <family val="2"/>
          </rPr>
          <t xml:space="preserve">
r&amp;m</t>
        </r>
      </text>
    </comment>
    <comment ref="C130" authorId="0" shapeId="0" xr:uid="{735B890C-028D-403F-91EB-7DDBBB95923A}">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<sst xmlns="http://schemas.openxmlformats.org/spreadsheetml/2006/main" count="555" uniqueCount="250">
  <si>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</si>
  <si>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</si>
  <si>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</si>
  <si>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</si>
  <si>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</si>
  <si>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</si>
  <si>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</si>
  <si>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</si>
  <si>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</si>
  <si>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</si>
  <si>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</si>
  <si>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</si>
  <si>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</si>
  <si>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</si>
  <si>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</si>
  <si>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</si>
  <si>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</si>
  <si>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</si>
  <si>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</si>
  <si>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</si>
  <si>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debit interest</t>
  </si>
  <si>
    <t>credit interest</t>
  </si>
  <si>
    <t>Depriceation rates</t>
  </si>
  <si>
    <t>variable dep</t>
  </si>
  <si>
    <t>fixed dep</t>
  </si>
  <si>
    <t>dep area</t>
  </si>
  <si>
    <t>ha</t>
  </si>
  <si>
    <t>Tractor</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</si>
  <si>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</si>
  <si>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</si>
  <si>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</si>
  <si>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</si>
  <si>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</si>
  <si>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</si>
  <si>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</si>
  <si>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</si>
  <si>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</si>
  <si>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</si>
  <si>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</si>
  <si>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</si>
  <si>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</si>
  <si>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</si>
  <si>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</si>
  <si>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</si>
  <si>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seeder_width</t>
  </si>
  <si>
    <t>seeding_eff</t>
  </si>
  <si>
    <t>Variable dep</t>
  </si>
  <si>
    <t>Clearing value</t>
  </si>
  <si>
    <t>harvest_yield</t>
  </si>
  <si>
    <t>Harverster</t>
  </si>
  <si>
    <t>harvester_width</t>
  </si>
  <si>
    <t>harv_fuel_consumption</t>
  </si>
  <si>
    <t>oil_grease_factor_harv</t>
  </si>
  <si>
    <t>harvest_speed</t>
  </si>
  <si>
    <t>harvest_maint</t>
  </si>
  <si>
    <t>Sprayer</t>
  </si>
  <si>
    <t>sprayer_width</t>
  </si>
  <si>
    <t>sprayer_speed</t>
  </si>
  <si>
    <t>sprayer_eff</t>
  </si>
  <si>
    <t>sprayer_fuel_consumption</t>
  </si>
  <si>
    <t>sprayer_maint</t>
  </si>
  <si>
    <t>Spreader</t>
  </si>
  <si>
    <t>spreader_fuel</t>
  </si>
  <si>
    <t>spreader_width</t>
  </si>
  <si>
    <t>ureamop</t>
  </si>
  <si>
    <t>ns</t>
  </si>
  <si>
    <t>urea</t>
  </si>
  <si>
    <t>super</t>
  </si>
  <si>
    <t>mop</t>
  </si>
  <si>
    <t>lime</t>
  </si>
  <si>
    <t>spreader_cap</t>
  </si>
  <si>
    <t>time_fill_spreader</t>
  </si>
  <si>
    <t>spreader_speed</t>
  </si>
  <si>
    <t>spreader_eff</t>
  </si>
  <si>
    <t>spreader_maint</t>
  </si>
  <si>
    <t>Stubble handler</t>
  </si>
  <si>
    <t>stubble_fuel_consumption</t>
  </si>
  <si>
    <t>stubble_maint</t>
  </si>
  <si>
    <t>seeder_speed_base</t>
  </si>
  <si>
    <t>seeder_speed_crop_adj</t>
  </si>
  <si>
    <t>tillage_maint</t>
  </si>
  <si>
    <t>fuel_adj_tractor</t>
  </si>
  <si>
    <t>draft_seeding</t>
  </si>
  <si>
    <t>Contract Harvesting</t>
  </si>
  <si>
    <t>contract_harvester_width</t>
  </si>
  <si>
    <t>contract_harvest_speed</t>
  </si>
  <si>
    <t>Harvest</t>
  </si>
  <si>
    <t>harv_eff</t>
  </si>
  <si>
    <t>contract_harv_eff</t>
  </si>
  <si>
    <t>Hay</t>
  </si>
  <si>
    <t>approx_hay_yield</t>
  </si>
  <si>
    <t>Crop</t>
  </si>
  <si>
    <t>grain price</t>
  </si>
  <si>
    <t>firsts</t>
  </si>
  <si>
    <t>seconds</t>
  </si>
  <si>
    <t>h</t>
  </si>
  <si>
    <t>i</t>
  </si>
  <si>
    <t>k</t>
  </si>
  <si>
    <t>v</t>
  </si>
  <si>
    <t>prop_firsts</t>
  </si>
  <si>
    <t>prop_seconds</t>
  </si>
  <si>
    <t>cartage_km_cost</t>
  </si>
  <si>
    <t>grain_tolls</t>
  </si>
  <si>
    <t>Flagfall</t>
  </si>
  <si>
    <t>grain income date</t>
  </si>
  <si>
    <t>grain income length</t>
  </si>
  <si>
    <t>rib</t>
  </si>
  <si>
    <t>rik</t>
  </si>
  <si>
    <t>rih</t>
  </si>
  <si>
    <t>rig</t>
  </si>
  <si>
    <t>rid</t>
  </si>
  <si>
    <t>Standard feed budgeting coefficients</t>
  </si>
  <si>
    <t>ria</t>
  </si>
  <si>
    <t>fertiliser</t>
  </si>
  <si>
    <t>cost</t>
  </si>
  <si>
    <t>agflow</t>
  </si>
  <si>
    <t>Fertiliser</t>
  </si>
  <si>
    <t>fert cartage cost</t>
  </si>
  <si>
    <t>item</t>
  </si>
  <si>
    <t>value</t>
  </si>
  <si>
    <t>of</t>
  </si>
  <si>
    <t>insurance</t>
  </si>
  <si>
    <t>Labour</t>
  </si>
  <si>
    <t>manager_cost</t>
  </si>
  <si>
    <t>permanent_cost</t>
  </si>
  <si>
    <t>permanent_super</t>
  </si>
  <si>
    <t>permanent_workers_comp</t>
  </si>
  <si>
    <t>permanent_ls_leave</t>
  </si>
  <si>
    <t>casual_cost</t>
  </si>
  <si>
    <t>casual_super</t>
  </si>
  <si>
    <t>casual_workers_comp</t>
  </si>
  <si>
    <t>annual</t>
  </si>
  <si>
    <t>tedera</t>
  </si>
  <si>
    <t>lucerne</t>
  </si>
  <si>
    <t>insurance date</t>
  </si>
  <si>
    <t>Sheep Feeding</t>
  </si>
  <si>
    <t>Transaction cost from neighbour</t>
  </si>
  <si>
    <t>Cartage from neighbour</t>
  </si>
  <si>
    <t>Sup</t>
  </si>
  <si>
    <t>Equipment insrance rate</t>
  </si>
  <si>
    <t>Insurance</t>
  </si>
  <si>
    <t>«</t>
  </si>
  <si>
    <t>Däta</t>
  </si>
  <si>
    <t>LIVESTOCK FEED - ENERGY, VOLUMES, EATEN</t>
  </si>
  <si>
    <t>Energy, Dry Matter  x  Feed Type</t>
  </si>
  <si>
    <t>MJ / t DM</t>
  </si>
  <si>
    <t>%</t>
  </si>
  <si>
    <t>% consumed</t>
  </si>
  <si>
    <t>»</t>
  </si>
  <si>
    <t>maint</t>
  </si>
  <si>
    <t>litres</t>
  </si>
  <si>
    <t>t / m3</t>
  </si>
  <si>
    <t>hay</t>
  </si>
  <si>
    <t>grain</t>
  </si>
  <si>
    <t>silo type</t>
  </si>
  <si>
    <t>crop</t>
  </si>
  <si>
    <t>Cost item  x  Feed Type</t>
  </si>
  <si>
    <t>LIVESTOCK FEEDS - STORAGE COSTS</t>
  </si>
  <si>
    <t>cp</t>
  </si>
  <si>
    <t>dry matter content</t>
  </si>
  <si>
    <t>prop consumed</t>
  </si>
  <si>
    <t>energy</t>
  </si>
  <si>
    <t>density</t>
  </si>
  <si>
    <t>ROE</t>
  </si>
  <si>
    <t>opportunity cost capital</t>
  </si>
  <si>
    <t>min return on expenditure</t>
  </si>
  <si>
    <t xml:space="preserve">opportunity cost </t>
  </si>
  <si>
    <t>a</t>
  </si>
  <si>
    <t>Params weed control</t>
  </si>
  <si>
    <t>grass</t>
  </si>
  <si>
    <t>broardleaf</t>
  </si>
  <si>
    <t>c</t>
  </si>
  <si>
    <t xml:space="preserve">Params weed density vs yield </t>
  </si>
  <si>
    <t>d</t>
  </si>
  <si>
    <t>yield</t>
  </si>
  <si>
    <t>*maybe this should be in property.xlsx</t>
  </si>
  <si>
    <t>N</t>
  </si>
  <si>
    <t>E</t>
  </si>
  <si>
    <t>P</t>
  </si>
  <si>
    <t>Ys</t>
  </si>
  <si>
    <t>Knock down</t>
  </si>
  <si>
    <t>Pre em</t>
  </si>
  <si>
    <t>Post em grass</t>
  </si>
  <si>
    <t>Post em broadleaf</t>
  </si>
  <si>
    <t>Upper Bounds</t>
  </si>
  <si>
    <t>Seed bank</t>
  </si>
  <si>
    <t xml:space="preserve">Max yield </t>
  </si>
  <si>
    <t>Specific landuses - yr0</t>
  </si>
  <si>
    <t>General landuses yr 1-n</t>
  </si>
  <si>
    <t>soft seeds</t>
  </si>
  <si>
    <t>hard seeds</t>
  </si>
  <si>
    <t>prop hard to soft</t>
  </si>
  <si>
    <t>seed set soft</t>
  </si>
  <si>
    <t>seed set hard</t>
  </si>
  <si>
    <t>Pasture Fixed Inputs</t>
  </si>
  <si>
    <t>Chem</t>
  </si>
  <si>
    <t>AR</t>
  </si>
  <si>
    <t>M</t>
  </si>
  <si>
    <t>S</t>
  </si>
  <si>
    <t>T</t>
  </si>
  <si>
    <t>J</t>
  </si>
  <si>
    <t>JR</t>
  </si>
  <si>
    <t>TR</t>
  </si>
  <si>
    <t>U</t>
  </si>
  <si>
    <t>UR</t>
  </si>
  <si>
    <t>fert</t>
  </si>
  <si>
    <t>fungicide</t>
  </si>
  <si>
    <t>*should also be in property.xlsx</t>
  </si>
  <si>
    <t>SR</t>
  </si>
  <si>
    <t>As</t>
  </si>
  <si>
    <t>X</t>
  </si>
  <si>
    <t>XR</t>
  </si>
  <si>
    <t>uc</t>
  </si>
  <si>
    <t>xc</t>
  </si>
  <si>
    <t>tc</t>
  </si>
  <si>
    <t>jc</t>
  </si>
  <si>
    <t>germination soft</t>
  </si>
  <si>
    <t>germination hard</t>
  </si>
  <si>
    <t>hard</t>
  </si>
  <si>
    <t>soft</t>
  </si>
  <si>
    <t>slope</t>
  </si>
  <si>
    <t>min seeds per plant</t>
  </si>
  <si>
    <t>Value on seed bank</t>
  </si>
  <si>
    <t>Seed set params</t>
  </si>
  <si>
    <t>Seed pool transfer</t>
  </si>
  <si>
    <t xml:space="preserve">Initial Condition </t>
  </si>
  <si>
    <t>soft - seed bank value</t>
  </si>
  <si>
    <t>hard - seed bank value</t>
  </si>
  <si>
    <t>Germination</t>
  </si>
  <si>
    <t>Weed bank</t>
  </si>
  <si>
    <t>Fungus</t>
  </si>
  <si>
    <t>initial fungus level</t>
  </si>
  <si>
    <t>cereal</t>
  </si>
  <si>
    <t>oilseed</t>
  </si>
  <si>
    <t>pulse</t>
  </si>
  <si>
    <t>Params fungus control</t>
  </si>
  <si>
    <t xml:space="preserve">Params fungus density vs yield </t>
  </si>
  <si>
    <t>Fungus bank</t>
  </si>
  <si>
    <t>Landuse effect on fungus level - params</t>
  </si>
  <si>
    <t>cereal fungi control</t>
  </si>
  <si>
    <t>pulse fungi control</t>
  </si>
  <si>
    <t>oilseed fungi control</t>
  </si>
  <si>
    <t>cereal fungi</t>
  </si>
  <si>
    <t>oilseed fungi</t>
  </si>
  <si>
    <t>pulse fungi</t>
  </si>
  <si>
    <t>Herbicide</t>
  </si>
  <si>
    <t>Fungicide</t>
  </si>
  <si>
    <t>Die</t>
  </si>
  <si>
    <t>PAS</t>
  </si>
  <si>
    <t>Die - Landuse is not a host to the fungi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</si>
</sst>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numFmt numFmtId="165" formatCode="0.0"/>
    <numFmt numFmtId="166" formatCode="0.000"/>
    <numFmt numFmtId="167" formatCode="0.0000"/>
  </numFmts>
  <fonts count="13"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8"/>
      <name val="Calibri"/>
      <family val="2"/>
      <scheme val="minor"/>
    </font>
    <font>
      <sz val="10"/>
      <color indexed="8"/>
      <name val="Times New Roman"/>
      <family val="1"/>
    </font>
    <font>
      <b/>
      <sz val="10"/>
      <color indexed="8"/>
      <name val="Times New Roman"/>
      <family val="1"/>
    </font>
    <font>
      <sz val="8"/>
      <color indexed="8"/>
      <name val="Times New Roman"/>
      <family val="1"/>
    </font>
    <font>
      <sz val="10"/>
      <name val="Times New Roman"/>
      <family val="1"/>
    </font>
    <font>
      <b/>
      <sz val="10"/>
      <name val="Times New Roman"/>
      <family val="1"/>
    </font>
    <font>
      <b/>
      <sz val="9"/>
      <color indexed="10"/>
      <name val="Times New Roman"/>
      <family val="1"/>
    </font>
    <font>
      <sz val="9"/>
      <color indexed="81"/>
      <name val="Tahoma"/>
      <charset val="1"/>
    </font>
    <font>
      <b/>
      <sz val="9"/>
      <color indexed="81"/>
      <name val="Tahoma"/>
      <charset val="1"/>
    </font>
  </fonts>
  <fills count="10">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s>
  <borders count="12">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s>
  <cellStyleXfs count="5">
    <xf numFmtId="0" fontId="0" fillId="0" borderId="0"/>
    <xf numFmtId="0" fontId="5" fillId="8" borderId="8" applyNumberFormat="0" applyFont="0" applyBorder="0" applyAlignment="0">
      <alignment horizontal="center"/>
    </xf>
    <xf numFmtId="165" fontId="5" fillId="9" borderId="9">
      <alignment horizontal="right"/>
    </xf>
    <xf numFmtId="0" fontId="8" fillId="0" borderId="0"/>
    <xf numFmtId="9" fontId="8" fillId="0" borderId="0" applyFont="0" applyFill="0" applyBorder="0" applyAlignment="0" applyProtection="0"/>
  </cellStyleXfs>
  <cellXfs count="109">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0" fontId="0" fillId="0" borderId="0" xfId="0" applyFill="1"/>
    <xf numFmtId="0" fontId="0" fillId="0" borderId="0" xfId="0" applyFont="1" applyFill="1"/>
    <xf numFmtId="14" fontId="0" fillId="0" borderId="0" xfId="0" applyNumberFormat="1" applyFill="1"/>
    <xf numFmtId="0" fontId="0" fillId="0" borderId="0" xfId="0" applyFill="1" applyAlignment="1">
      <alignment wrapText="1"/>
    </xf>
    <xf numFmtId="0" fontId="0" fillId="3" borderId="0" xfId="0" applyFill="1"/>
    <xf numFmtId="2" fontId="5" fillId="3" borderId="1" xfId="0" applyNumberFormat="1" applyFont="1" applyFill="1" applyBorder="1" applyAlignment="1">
      <alignment horizontal="left"/>
    </xf>
    <xf numFmtId="0" fontId="0" fillId="3" borderId="0" xfId="0" applyFont="1" applyFill="1"/>
    <xf numFmtId="0" fontId="5" fillId="4" borderId="0" xfId="0" applyFont="1" applyFill="1" applyAlignment="1">
      <alignment vertical="center"/>
    </xf>
    <xf numFmtId="0" fontId="0" fillId="5" borderId="0" xfId="0" applyFill="1"/>
    <xf numFmtId="0" fontId="5" fillId="5" borderId="0" xfId="0" applyFont="1" applyFill="1"/>
    <xf numFmtId="164" fontId="5" fillId="6" borderId="2" xfId="0" applyNumberFormat="1" applyFont="1" applyFill="1" applyBorder="1"/>
    <xf numFmtId="0" fontId="5" fillId="6" borderId="2" xfId="0" applyFont="1" applyFill="1" applyBorder="1"/>
    <xf numFmtId="0" fontId="5" fillId="6" borderId="3" xfId="0" applyFont="1" applyFill="1" applyBorder="1"/>
    <xf numFmtId="164" fontId="5" fillId="6" borderId="0" xfId="0" applyNumberFormat="1" applyFont="1" applyFill="1"/>
    <xf numFmtId="0" fontId="5" fillId="0" borderId="0" xfId="0" applyFont="1"/>
    <xf numFmtId="0" fontId="6" fillId="0" borderId="0" xfId="0" applyFont="1"/>
    <xf numFmtId="0" fontId="5" fillId="0" borderId="0" xfId="0" applyFont="1" applyAlignment="1">
      <alignment horizontal="center"/>
    </xf>
    <xf numFmtId="0" fontId="5" fillId="6" borderId="4" xfId="0" applyFont="1" applyFill="1" applyBorder="1"/>
    <xf numFmtId="0" fontId="5" fillId="6" borderId="0" xfId="0" applyFont="1" applyFill="1"/>
    <xf numFmtId="0" fontId="5" fillId="0" borderId="0" xfId="0" applyFont="1" applyAlignment="1">
      <alignment horizontal="left"/>
    </xf>
    <xf numFmtId="15" fontId="7" fillId="0" borderId="0" xfId="0" quotePrefix="1" applyNumberFormat="1" applyFont="1" applyAlignment="1">
      <alignment horizontal="left"/>
    </xf>
    <xf numFmtId="0" fontId="5" fillId="6" borderId="0" xfId="0" applyFont="1" applyFill="1" applyAlignment="1">
      <alignment horizontal="center"/>
    </xf>
    <xf numFmtId="0" fontId="5" fillId="7" borderId="5" xfId="0" applyFont="1" applyFill="1" applyBorder="1" applyAlignment="1">
      <alignment horizontal="center"/>
    </xf>
    <xf numFmtId="0" fontId="5" fillId="7" borderId="0" xfId="0" applyFont="1" applyFill="1" applyAlignment="1">
      <alignment horizontal="center"/>
    </xf>
    <xf numFmtId="2" fontId="5" fillId="0" borderId="0" xfId="0" applyNumberFormat="1" applyFont="1" applyAlignment="1">
      <alignment horizontal="left"/>
    </xf>
    <xf numFmtId="2" fontId="5" fillId="0" borderId="6" xfId="0" applyNumberFormat="1" applyFont="1" applyBorder="1" applyAlignment="1">
      <alignment horizontal="left"/>
    </xf>
    <xf numFmtId="2" fontId="5" fillId="0" borderId="6" xfId="0" applyNumberFormat="1" applyFont="1" applyBorder="1" applyAlignment="1">
      <alignment horizontal="center"/>
    </xf>
    <xf numFmtId="2" fontId="5" fillId="0" borderId="0" xfId="0" applyNumberFormat="1" applyFont="1" applyAlignment="1">
      <alignment horizontal="center"/>
    </xf>
    <xf numFmtId="2" fontId="5" fillId="0" borderId="7" xfId="0" applyNumberFormat="1" applyFont="1" applyBorder="1" applyAlignment="1">
      <alignment horizontal="left"/>
    </xf>
    <xf numFmtId="1" fontId="5" fillId="8" borderId="7" xfId="1" applyNumberFormat="1" applyFont="1" applyBorder="1" applyAlignment="1"/>
    <xf numFmtId="2" fontId="5" fillId="0" borderId="7" xfId="0" applyNumberFormat="1" applyFont="1" applyBorder="1" applyAlignment="1">
      <alignment horizontal="center"/>
    </xf>
    <xf numFmtId="0" fontId="0" fillId="0" borderId="7" xfId="0" applyBorder="1" applyAlignment="1">
      <alignment horizontal="left"/>
    </xf>
    <xf numFmtId="1" fontId="5" fillId="0" borderId="7" xfId="0" applyNumberFormat="1" applyFont="1" applyBorder="1" applyProtection="1">
      <protection locked="0"/>
    </xf>
    <xf numFmtId="2" fontId="5" fillId="0" borderId="0" xfId="0" applyNumberFormat="1" applyFont="1"/>
    <xf numFmtId="2" fontId="5" fillId="0" borderId="1" xfId="0" applyNumberFormat="1" applyFont="1" applyBorder="1" applyAlignment="1">
      <alignment horizontal="left"/>
    </xf>
    <xf numFmtId="2" fontId="5" fillId="0" borderId="1" xfId="0" applyNumberFormat="1" applyFont="1" applyBorder="1" applyAlignment="1">
      <alignment horizontal="center"/>
    </xf>
    <xf numFmtId="0" fontId="5" fillId="6" borderId="10" xfId="0" applyFont="1" applyFill="1" applyBorder="1"/>
    <xf numFmtId="0" fontId="5" fillId="6" borderId="10" xfId="0" applyFont="1" applyFill="1" applyBorder="1" applyAlignment="1">
      <alignment vertical="center"/>
    </xf>
    <xf numFmtId="164" fontId="5" fillId="6" borderId="11" xfId="0" applyNumberFormat="1" applyFont="1" applyFill="1" applyBorder="1" applyAlignment="1">
      <alignment vertical="center"/>
    </xf>
    <xf numFmtId="2" fontId="5" fillId="8" borderId="7" xfId="1" applyNumberFormat="1" applyFont="1" applyBorder="1" applyAlignment="1">
      <alignment horizontal="center"/>
    </xf>
    <xf numFmtId="2" fontId="5" fillId="8" borderId="7" xfId="1" applyNumberFormat="1" applyFont="1" applyBorder="1" applyAlignment="1"/>
    <xf numFmtId="2" fontId="5" fillId="0" borderId="7" xfId="0" applyNumberFormat="1" applyFont="1" applyBorder="1" applyAlignment="1">
      <alignment horizontal="right"/>
    </xf>
    <xf numFmtId="0" fontId="5" fillId="4" borderId="0" xfId="3" applyFont="1" applyFill="1" applyAlignment="1">
      <alignment vertical="center"/>
    </xf>
    <xf numFmtId="0" fontId="8" fillId="5" borderId="0" xfId="3" applyFill="1"/>
    <xf numFmtId="0" fontId="5" fillId="5" borderId="0" xfId="3" applyFont="1" applyFill="1"/>
    <xf numFmtId="0" fontId="8" fillId="0" borderId="0" xfId="3"/>
    <xf numFmtId="164" fontId="5" fillId="6" borderId="2" xfId="3" applyNumberFormat="1" applyFont="1" applyFill="1" applyBorder="1"/>
    <xf numFmtId="0" fontId="5" fillId="6" borderId="2" xfId="3" applyFont="1" applyFill="1" applyBorder="1"/>
    <xf numFmtId="0" fontId="5" fillId="6" borderId="3" xfId="3" applyFont="1" applyFill="1" applyBorder="1"/>
    <xf numFmtId="164" fontId="5" fillId="6" borderId="0" xfId="3" applyNumberFormat="1" applyFont="1" applyFill="1"/>
    <xf numFmtId="0" fontId="5" fillId="0" borderId="0" xfId="3" applyFont="1"/>
    <xf numFmtId="0" fontId="6" fillId="0" borderId="0" xfId="3" applyFont="1"/>
    <xf numFmtId="0" fontId="5" fillId="0" borderId="0" xfId="3" applyFont="1" applyAlignment="1">
      <alignment horizontal="center"/>
    </xf>
    <xf numFmtId="0" fontId="5" fillId="6" borderId="4" xfId="3" applyFont="1" applyFill="1" applyBorder="1"/>
    <xf numFmtId="0" fontId="5" fillId="6" borderId="0" xfId="3" applyFont="1" applyFill="1"/>
    <xf numFmtId="0" fontId="9" fillId="0" borderId="0" xfId="3" applyFont="1"/>
    <xf numFmtId="0" fontId="5" fillId="0" borderId="0" xfId="3" applyFont="1" applyAlignment="1">
      <alignment horizontal="left"/>
    </xf>
    <xf numFmtId="0" fontId="5" fillId="6" borderId="0" xfId="3" quotePrefix="1" applyFont="1" applyFill="1"/>
    <xf numFmtId="0" fontId="10" fillId="0" borderId="0" xfId="3" quotePrefix="1" applyFont="1" applyAlignment="1">
      <alignment horizontal="left"/>
    </xf>
    <xf numFmtId="0" fontId="5" fillId="6" borderId="0" xfId="3" applyFont="1" applyFill="1" applyAlignment="1">
      <alignment horizontal="center"/>
    </xf>
    <xf numFmtId="0" fontId="5" fillId="7" borderId="5" xfId="3" applyFont="1" applyFill="1" applyBorder="1" applyAlignment="1">
      <alignment horizontal="center"/>
    </xf>
    <xf numFmtId="0" fontId="5" fillId="7" borderId="0" xfId="3" applyFont="1" applyFill="1" applyAlignment="1">
      <alignment horizontal="center"/>
    </xf>
    <xf numFmtId="2" fontId="5" fillId="0" borderId="0" xfId="3" applyNumberFormat="1" applyFont="1" applyAlignment="1">
      <alignment horizontal="left"/>
    </xf>
    <xf numFmtId="2" fontId="5" fillId="0" borderId="7" xfId="3" applyNumberFormat="1" applyFont="1" applyBorder="1" applyAlignment="1">
      <alignment horizontal="left"/>
    </xf>
    <xf numFmtId="2" fontId="5" fillId="0" borderId="6" xfId="3" applyNumberFormat="1" applyFont="1" applyBorder="1" applyAlignment="1">
      <alignment horizontal="left"/>
    </xf>
    <xf numFmtId="1" fontId="5" fillId="8" borderId="9" xfId="4" applyNumberFormat="1" applyFont="1" applyFill="1" applyBorder="1" applyAlignment="1">
      <alignment horizontal="center"/>
    </xf>
    <xf numFmtId="165" fontId="5" fillId="8" borderId="9" xfId="4" applyNumberFormat="1" applyFont="1" applyFill="1" applyBorder="1" applyAlignment="1">
      <alignment horizontal="center"/>
    </xf>
    <xf numFmtId="1" fontId="5" fillId="0" borderId="9" xfId="3" applyNumberFormat="1" applyFont="1" applyBorder="1" applyAlignment="1">
      <alignment horizontal="center"/>
    </xf>
    <xf numFmtId="2" fontId="5" fillId="0" borderId="0" xfId="3" applyNumberFormat="1" applyFont="1" applyAlignment="1">
      <alignment horizontal="right"/>
    </xf>
    <xf numFmtId="1" fontId="5" fillId="0" borderId="9" xfId="4" applyNumberFormat="1" applyFont="1" applyBorder="1" applyAlignment="1">
      <alignment horizontal="center"/>
    </xf>
    <xf numFmtId="2" fontId="5" fillId="0" borderId="0" xfId="3" applyNumberFormat="1" applyFont="1"/>
    <xf numFmtId="2" fontId="5" fillId="0" borderId="1" xfId="3" applyNumberFormat="1" applyFont="1" applyBorder="1" applyAlignment="1">
      <alignment horizontal="left"/>
    </xf>
    <xf numFmtId="2" fontId="5" fillId="0" borderId="1" xfId="3" applyNumberFormat="1" applyFont="1" applyBorder="1" applyAlignment="1">
      <alignment horizontal="center"/>
    </xf>
    <xf numFmtId="2" fontId="5" fillId="0" borderId="0" xfId="3" applyNumberFormat="1" applyFont="1" applyAlignment="1">
      <alignment horizontal="center"/>
    </xf>
    <xf numFmtId="0" fontId="5" fillId="6" borderId="10" xfId="3" applyFont="1" applyFill="1" applyBorder="1"/>
    <xf numFmtId="0" fontId="5" fillId="6" borderId="10" xfId="3" applyFont="1" applyFill="1" applyBorder="1" applyAlignment="1">
      <alignment vertical="center"/>
    </xf>
    <xf numFmtId="164" fontId="5" fillId="6" borderId="11" xfId="3" applyNumberFormat="1" applyFont="1" applyFill="1" applyBorder="1" applyAlignment="1">
      <alignment vertical="center"/>
    </xf>
    <xf numFmtId="165" fontId="5" fillId="8" borderId="0" xfId="4" applyNumberFormat="1" applyFont="1" applyFill="1" applyBorder="1" applyAlignment="1">
      <alignment horizontal="center"/>
    </xf>
    <xf numFmtId="0" fontId="0" fillId="0" borderId="0" xfId="0" applyAlignment="1">
      <alignment horizontal="left"/>
    </xf>
    <xf numFmtId="2" fontId="5" fillId="8" borderId="9" xfId="4" applyNumberFormat="1" applyFont="1" applyFill="1" applyBorder="1" applyAlignment="1">
      <alignment horizontal="center"/>
    </xf>
    <xf numFmtId="1" fontId="5" fillId="0" borderId="0" xfId="3" applyNumberFormat="1" applyFont="1" applyBorder="1" applyAlignment="1">
      <alignment horizontal="center"/>
    </xf>
    <xf numFmtId="165" fontId="5" fillId="0" borderId="9" xfId="3" applyNumberFormat="1" applyFont="1" applyBorder="1" applyAlignment="1">
      <alignment horizontal="center"/>
    </xf>
    <xf numFmtId="166" fontId="5" fillId="8" borderId="9" xfId="4" applyNumberFormat="1" applyFont="1" applyFill="1" applyBorder="1" applyAlignment="1">
      <alignment horizontal="center"/>
    </xf>
    <xf numFmtId="2" fontId="5" fillId="0" borderId="0" xfId="3" applyNumberFormat="1" applyFont="1" applyBorder="1" applyAlignment="1">
      <alignment horizontal="left"/>
    </xf>
    <xf numFmtId="2" fontId="6" fillId="0" borderId="7" xfId="3" applyNumberFormat="1" applyFont="1" applyBorder="1" applyAlignment="1">
      <alignment horizontal="left"/>
    </xf>
    <xf numFmtId="1" fontId="5" fillId="8" borderId="0" xfId="1" applyNumberFormat="1" applyFont="1" applyBorder="1" applyAlignment="1">
      <alignment horizontal="right"/>
    </xf>
    <xf numFmtId="165" fontId="5" fillId="8" borderId="9" xfId="1" applyNumberFormat="1" applyFont="1" applyBorder="1" applyAlignment="1">
      <alignment horizontal="center"/>
    </xf>
    <xf numFmtId="2" fontId="5" fillId="0" borderId="6" xfId="3" applyNumberFormat="1" applyFont="1" applyBorder="1" applyAlignment="1">
      <alignment horizontal="center"/>
    </xf>
    <xf numFmtId="2" fontId="5" fillId="8" borderId="0" xfId="1" applyNumberFormat="1" applyFont="1" applyBorder="1" applyAlignment="1">
      <alignment horizontal="center"/>
    </xf>
    <xf numFmtId="1" fontId="5" fillId="8" borderId="9" xfId="1" applyNumberFormat="1" applyFont="1" applyBorder="1" applyAlignment="1">
      <alignment horizontal="center"/>
    </xf>
    <xf numFmtId="0" fontId="0" fillId="0" borderId="0" xfId="0" applyFill="1" applyAlignment="1">
      <alignment horizontal="center"/>
    </xf>
    <xf numFmtId="165" fontId="5" fillId="9" borderId="9" xfId="2">
      <alignment horizontal="right"/>
    </xf>
    <xf numFmtId="2" fontId="5" fillId="9" borderId="9" xfId="2" applyNumberFormat="1">
      <alignment horizontal="right"/>
    </xf>
    <xf numFmtId="166" fontId="5" fillId="8" borderId="0" xfId="1" applyNumberFormat="1" applyFont="1" applyBorder="1" applyAlignment="1">
      <alignment horizontal="center"/>
    </xf>
    <xf numFmtId="167" fontId="5" fillId="8" borderId="9" xfId="1" applyNumberFormat="1" applyFont="1" applyBorder="1" applyAlignment="1">
      <alignment horizontal="center"/>
    </xf>
    <xf numFmtId="1" fontId="5" fillId="0" borderId="1" xfId="4" applyNumberFormat="1" applyFont="1" applyBorder="1" applyAlignment="1">
      <alignment horizontal="center"/>
    </xf>
    <xf numFmtId="1" fontId="5" fillId="0" borderId="1" xfId="3" applyNumberFormat="1" applyFont="1" applyBorder="1" applyAlignment="1">
      <alignment horizontal="center"/>
    </xf>
    <xf numFmtId="165" fontId="5" fillId="8" borderId="1" xfId="1" applyNumberFormat="1" applyFont="1" applyBorder="1" applyAlignment="1">
      <alignment horizontal="center"/>
    </xf>
    <xf numFmtId="0" fontId="6" fillId="6" borderId="0" xfId="3" applyFont="1" applyFill="1"/>
    <xf numFmtId="0" fontId="6" fillId="6" borderId="0" xfId="3" applyFont="1" applyFill="1" applyAlignment="1">
      <alignment horizontal="center"/>
    </xf>
    <xf numFmtId="0" fontId="8" fillId="8" borderId="0" xfId="1" applyFont="1" applyBorder="1" applyAlignment="1"/>
    <xf numFmtId="2" fontId="5" fillId="8" borderId="0" xfId="4" applyNumberFormat="1" applyFont="1" applyFill="1" applyBorder="1" applyAlignment="1">
      <alignment horizontal="center"/>
    </xf>
    <xf numFmtId="0" fontId="6" fillId="6" borderId="0" xfId="3" applyFont="1" applyFill="1" applyAlignment="1">
      <alignment horizontal="left"/>
    </xf>
    <xf numFmtId="0" fontId="5" fillId="0" borderId="5" xfId="3" applyFont="1" applyFill="1" applyBorder="1" applyAlignment="1">
      <alignment horizontal="center"/>
    </xf>
    <xf numFmtId="0" fontId="6" fillId="0" borderId="0" xfId="3" applyFont="1" applyFill="1" applyAlignment="1">
      <alignment horizontal="left"/>
    </xf>
  </cellXfs>
  <cellStyles count="5">
    <cellStyle name="Formula 1" xfId="2" xr:uid="{73E7623B-26A4-407F-9297-1EB699330B2D}"/>
    <cellStyle name="Input 2" xfId="1" xr:uid="{BBF70FE2-15FC-4036-A49C-819466437B06}"/>
    <cellStyle name="Normal" xfId="0" builtinId="0"/>
    <cellStyle name="Normal 2" xfId="3" xr:uid="{DB39D728-5C70-40A8-B0F9-CD829D9AC578}"/>
    <cellStyle name="Percent 2" xfId="4" xr:uid="{E49083D7-0748-4BC3-8D9E-EB900F92BB5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53340</xdr:rowOff>
    </xdr:from>
    <xdr:to>
      <xdr:col>8</xdr:col>
      <xdr:colOff>289560</xdr:colOff>
      <xdr:row>2</xdr:row>
      <xdr:rowOff>121920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3528060" y="53340"/>
          <a:ext cx="2613660" cy="4343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12</xdr:col>
      <xdr:colOff>716280</xdr:colOff>
      <xdr:row>53</xdr:row>
      <xdr:rowOff>83820</xdr:rowOff>
    </xdr:from>
    <xdr:to>
      <xdr:col>17</xdr:col>
      <xdr:colOff>144780</xdr:colOff>
      <xdr:row>64</xdr:row>
      <xdr:rowOff>121920</xdr:rowOff>
    </xdr:to>
    <xdr:sp macro="" textlink="">
      <xdr:nvSpPr>
        <xdr:cNvPr id="2" name="TextBox 1">
          <a:extLst>
            <a:ext uri="{FF2B5EF4-FFF2-40B4-BE49-F238E27FC236}">
              <a16:creationId xmlns:a16="http://schemas.microsoft.com/office/drawing/2014/main" id="{219F34F8-8D2D-4756-BB06-09A96029A437}"/>
            </a:ext>
          </a:extLst>
        </xdr:cNvPr>
        <xdr:cNvSpPr txBox="1"/>
      </xdr:nvSpPr>
      <xdr:spPr>
        <a:xfrm>
          <a:off x="6644640" y="8016240"/>
          <a:ext cx="2621280" cy="1409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1) Timing of weed germination is not yet included in the sim therefore when entering the weeds remaining param (c) you</a:t>
          </a:r>
          <a:r>
            <a:rPr lang="en-AU" sz="1100" baseline="0"/>
            <a:t> should account for weeds that will germinate after the control is applied.</a:t>
          </a:r>
        </a:p>
        <a:p>
          <a:r>
            <a:rPr lang="en-AU" sz="1100"/>
            <a:t>2) use a high c value if the control doesn't control a given weed type.</a:t>
          </a:r>
        </a:p>
      </xdr:txBody>
    </xdr:sp>
    <xdr:clientData/>
  </xdr:twoCellAnchor>
  <xdr:twoCellAnchor>
    <xdr:from>
      <xdr:col>14</xdr:col>
      <xdr:colOff>464820</xdr:colOff>
      <xdr:row>11</xdr:row>
      <xdr:rowOff>53340</xdr:rowOff>
    </xdr:from>
    <xdr:to>
      <xdr:col>19</xdr:col>
      <xdr:colOff>381000</xdr:colOff>
      <xdr:row>23</xdr:row>
      <xdr:rowOff>144780</xdr:rowOff>
    </xdr:to>
    <xdr:sp macro="" textlink="">
      <xdr:nvSpPr>
        <xdr:cNvPr id="3" name="TextBox 2">
          <a:extLst>
            <a:ext uri="{FF2B5EF4-FFF2-40B4-BE49-F238E27FC236}">
              <a16:creationId xmlns:a16="http://schemas.microsoft.com/office/drawing/2014/main" id="{9E7C089B-2F34-4F80-9231-E808139482F3}"/>
            </a:ext>
          </a:extLst>
        </xdr:cNvPr>
        <xdr:cNvSpPr txBox="1"/>
      </xdr:nvSpPr>
      <xdr:spPr>
        <a:xfrm>
          <a:off x="7543800" y="1546860"/>
          <a:ext cx="2964180" cy="19354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All years except</a:t>
          </a:r>
          <a:r>
            <a:rPr lang="en-AU" sz="1100" baseline="0"/>
            <a:t> the current yr use the generalised sets (capitals) however to calc the current yr yield and control level the specific sets are requied.</a:t>
          </a:r>
        </a:p>
        <a:p>
          <a:r>
            <a:rPr lang="en-AU" sz="1100" baseline="0"/>
            <a:t>In python the landuse axis that correspond to capital sets is set to false for yr0. Hence there is only a true in the specific landuse slice.</a:t>
          </a:r>
        </a:p>
        <a:p>
          <a:r>
            <a:rPr lang="en-AU" sz="1100" baseline="0"/>
            <a:t>This method is a little clunky - to ensure it works the current yr landuse should be lower case and the histories should all be upper case.</a:t>
          </a:r>
          <a:endParaRPr lang="en-AU" sz="1100"/>
        </a:p>
      </xdr:txBody>
    </xdr:sp>
    <xdr:clientData/>
  </xdr:twoCellAnchor>
  <xdr:twoCellAnchor>
    <xdr:from>
      <xdr:col>15</xdr:col>
      <xdr:colOff>243840</xdr:colOff>
      <xdr:row>182</xdr:row>
      <xdr:rowOff>60960</xdr:rowOff>
    </xdr:from>
    <xdr:to>
      <xdr:col>19</xdr:col>
      <xdr:colOff>457200</xdr:colOff>
      <xdr:row>188</xdr:row>
      <xdr:rowOff>76200</xdr:rowOff>
    </xdr:to>
    <xdr:sp macro="" textlink="">
      <xdr:nvSpPr>
        <xdr:cNvPr id="5" name="TextBox 4">
          <a:extLst>
            <a:ext uri="{FF2B5EF4-FFF2-40B4-BE49-F238E27FC236}">
              <a16:creationId xmlns:a16="http://schemas.microsoft.com/office/drawing/2014/main" id="{A43B5FE3-5BCF-460E-9531-5B217DCAFFAA}"/>
            </a:ext>
          </a:extLst>
        </xdr:cNvPr>
        <xdr:cNvSpPr txBox="1"/>
      </xdr:nvSpPr>
      <xdr:spPr>
        <a:xfrm>
          <a:off x="7894320" y="28399740"/>
          <a:ext cx="2651760" cy="10210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If a given fungi has no impact on a landuse make d param 0 ie max yield loss</a:t>
          </a:r>
          <a:r>
            <a:rPr lang="en-AU" sz="1100" baseline="0"/>
            <a:t> is 0.</a:t>
          </a:r>
          <a:endParaRPr lang="en-AU" sz="1100"/>
        </a:p>
      </xdr:txBody>
    </xdr:sp>
    <xdr:clientData/>
  </xdr:twoCellAnchor>
  <xdr:twoCellAnchor>
    <xdr:from>
      <xdr:col>16</xdr:col>
      <xdr:colOff>510540</xdr:colOff>
      <xdr:row>214</xdr:row>
      <xdr:rowOff>137160</xdr:rowOff>
    </xdr:from>
    <xdr:to>
      <xdr:col>21</xdr:col>
      <xdr:colOff>289560</xdr:colOff>
      <xdr:row>232</xdr:row>
      <xdr:rowOff>30480</xdr:rowOff>
    </xdr:to>
    <xdr:sp macro="" textlink="">
      <xdr:nvSpPr>
        <xdr:cNvPr id="6" name="TextBox 5">
          <a:extLst>
            <a:ext uri="{FF2B5EF4-FFF2-40B4-BE49-F238E27FC236}">
              <a16:creationId xmlns:a16="http://schemas.microsoft.com/office/drawing/2014/main" id="{21A3C834-4870-40C5-954B-EA0A5F8618A9}"/>
            </a:ext>
          </a:extLst>
        </xdr:cNvPr>
        <xdr:cNvSpPr txBox="1"/>
      </xdr:nvSpPr>
      <xdr:spPr>
        <a:xfrm>
          <a:off x="8770620" y="32956500"/>
          <a:ext cx="2827020" cy="26822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To</a:t>
          </a:r>
          <a:r>
            <a:rPr lang="en-AU" sz="1100" baseline="0"/>
            <a:t> reduce the size of the inputs all pastures are grouped together. And the inputs for the little letter sets are not included - they are not required because we don't need to calculate the fungi bank for the year following the current year.</a:t>
          </a:r>
        </a:p>
        <a:p>
          <a:r>
            <a:rPr lang="en-AU" sz="1100" baseline="0"/>
            <a:t>If 'c' is 0 then the fungi level after the landuse effect is accounted for is 0. What we want is for it to just be the same as it was before so we can apply the die/no host effect. To achieve this we use a max function in the python code which selects the max of the control level before and after landuse effect is accounted for. Then the die function is applied</a:t>
          </a:r>
          <a:endParaRPr lang="en-AU" sz="1100"/>
        </a:p>
      </xdr:txBody>
    </xdr:sp>
    <xdr:clientData/>
  </xdr:twoCellAnchor>
  <xdr:twoCellAnchor>
    <xdr:from>
      <xdr:col>9</xdr:col>
      <xdr:colOff>381000</xdr:colOff>
      <xdr:row>206</xdr:row>
      <xdr:rowOff>22860</xdr:rowOff>
    </xdr:from>
    <xdr:to>
      <xdr:col>18</xdr:col>
      <xdr:colOff>586740</xdr:colOff>
      <xdr:row>209</xdr:row>
      <xdr:rowOff>243840</xdr:rowOff>
    </xdr:to>
    <xdr:sp macro="" textlink="">
      <xdr:nvSpPr>
        <xdr:cNvPr id="7" name="TextBox 6">
          <a:extLst>
            <a:ext uri="{FF2B5EF4-FFF2-40B4-BE49-F238E27FC236}">
              <a16:creationId xmlns:a16="http://schemas.microsoft.com/office/drawing/2014/main" id="{701C0A56-1280-4E42-80F4-B7B3F0C7398B}"/>
            </a:ext>
          </a:extLst>
        </xdr:cNvPr>
        <xdr:cNvSpPr txBox="1"/>
      </xdr:nvSpPr>
      <xdr:spPr>
        <a:xfrm>
          <a:off x="3543300" y="34655760"/>
          <a:ext cx="6522720" cy="6781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Using a sigmoid</a:t>
          </a:r>
          <a:r>
            <a:rPr lang="en-AU" sz="1100" baseline="0"/>
            <a:t> as the fungi bank control means that fungus level has a maximum and minimum. Currently these are 0 and 10. Therefore when calibrating how the control effect the fungi and how fungi effects yield remember max level of fungi is 10. </a:t>
          </a:r>
          <a:endParaRPr lang="en-AU" sz="1100"/>
        </a:p>
      </xdr:txBody>
    </xdr:sp>
    <xdr:clientData/>
  </xdr:twoCellAnchor>
  <xdr:twoCellAnchor>
    <xdr:from>
      <xdr:col>15</xdr:col>
      <xdr:colOff>160020</xdr:colOff>
      <xdr:row>44</xdr:row>
      <xdr:rowOff>129540</xdr:rowOff>
    </xdr:from>
    <xdr:to>
      <xdr:col>21</xdr:col>
      <xdr:colOff>60960</xdr:colOff>
      <xdr:row>50</xdr:row>
      <xdr:rowOff>114300</xdr:rowOff>
    </xdr:to>
    <xdr:sp macro="" textlink="">
      <xdr:nvSpPr>
        <xdr:cNvPr id="4" name="TextBox 3">
          <a:extLst>
            <a:ext uri="{FF2B5EF4-FFF2-40B4-BE49-F238E27FC236}">
              <a16:creationId xmlns:a16="http://schemas.microsoft.com/office/drawing/2014/main" id="{802F92D3-E8D6-4ECC-9846-022BBA38A3FC}"/>
            </a:ext>
          </a:extLst>
        </xdr:cNvPr>
        <xdr:cNvSpPr txBox="1"/>
      </xdr:nvSpPr>
      <xdr:spPr>
        <a:xfrm>
          <a:off x="7810500" y="6797040"/>
          <a:ext cx="3558540" cy="9601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When calabrating</a:t>
          </a:r>
          <a:r>
            <a:rPr lang="en-AU" sz="1100" baseline="0"/>
            <a:t> note the y value when x = 0. Idealy this should be close to 0 to avoid 0 control level actually decreasing the weeds. Good link below to help visualise.</a:t>
          </a:r>
        </a:p>
        <a:p>
          <a:r>
            <a:rPr lang="en-AU">
              <a:hlinkClick xmlns:r="http://schemas.openxmlformats.org/officeDocument/2006/relationships" r:id=""/>
            </a:rPr>
            <a:t>https://www.desmos.com/calculator/kbjcog1c73</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0</xdr:row>
      <xdr:rowOff>60960</xdr:rowOff>
    </xdr:from>
    <xdr:to>
      <xdr:col>9</xdr:col>
      <xdr:colOff>175260</xdr:colOff>
      <xdr:row>7</xdr:row>
      <xdr:rowOff>137160</xdr:rowOff>
    </xdr:to>
    <xdr:sp macro="" textlink="">
      <xdr:nvSpPr>
        <xdr:cNvPr id="2" name="TextBox 1">
          <a:extLst>
            <a:ext uri="{FF2B5EF4-FFF2-40B4-BE49-F238E27FC236}">
              <a16:creationId xmlns:a16="http://schemas.microsoft.com/office/drawing/2014/main" id="{3C7DDD07-3450-4867-97D1-798B17467C06}"/>
            </a:ext>
          </a:extLst>
        </xdr:cNvPr>
        <xdr:cNvSpPr txBox="1"/>
      </xdr:nvSpPr>
      <xdr:spPr>
        <a:xfrm>
          <a:off x="4145280" y="60960"/>
          <a:ext cx="2613660" cy="1257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1.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H100"/>
  <sheetViews>
    <sheetView topLeftCell="A61" workbookViewId="0">
      <selection activeCell="B81" sqref="B81:B83"/>
    </sheetView>
  </sheetViews>
  <sheetFormatPr defaultRowHeight="14.4" x14ac:dyDescent="0.3"/>
  <cols>
    <col min="1" max="1" width="21" style="1" customWidth="1"/>
    <col min="2" max="2" width="10.5546875" style="1" bestFit="1" customWidth="1"/>
    <col min="3" max="3" width="10.44140625" style="1" customWidth="1"/>
    <col min="4" max="4" width="9.44140625" style="1" customWidth="1"/>
    <col min="5" max="5" width="12.33203125" style="1" customWidth="1"/>
    <col min="6" max="6" width="15.109375" style="1" customWidth="1"/>
    <col min="7" max="16384" width="8.88671875" style="1"/>
  </cols>
  <sheetData>
    <row r="1" spans="1:3" x14ac:dyDescent="0.3">
      <c r="A1" s="2"/>
    </row>
    <row r="2" spans="1:3" x14ac:dyDescent="0.3">
      <c r="A2" s="3" t="s">
        <v>0</v>
      </c>
    </row>
    <row r="3" spans="1:3" x14ac:dyDescent="0.3">
      <c r="A3" s="4" t="s">
        <v>1</v>
      </c>
      <c r="B3" s="4">
        <v>1.4</v>
      </c>
      <c r="C3" s="4" t="s">
        <v>2</v>
      </c>
    </row>
    <row r="4" spans="1:3" ht="6" customHeight="1" x14ac:dyDescent="0.3"/>
    <row r="5" spans="1:3" x14ac:dyDescent="0.3">
      <c r="A5" s="4" t="s">
        <v>3</v>
      </c>
      <c r="B5" s="4">
        <v>0.38</v>
      </c>
      <c r="C5" s="4" t="s">
        <v>2</v>
      </c>
    </row>
    <row r="7" spans="1:3" x14ac:dyDescent="0.3">
      <c r="A7" s="4" t="s">
        <v>11</v>
      </c>
      <c r="B7" s="4"/>
    </row>
    <row r="8" spans="1:3" x14ac:dyDescent="0.3">
      <c r="A8" s="4" t="s">
        <v>5</v>
      </c>
      <c r="B8" s="4">
        <v>300</v>
      </c>
    </row>
    <row r="9" spans="1:3" x14ac:dyDescent="0.3">
      <c r="A9" s="4" t="s">
        <v>4</v>
      </c>
      <c r="B9" s="4">
        <v>300</v>
      </c>
    </row>
    <row r="10" spans="1:3" x14ac:dyDescent="0.3">
      <c r="A10" s="4" t="s">
        <v>6</v>
      </c>
      <c r="B10" s="4">
        <v>300</v>
      </c>
    </row>
    <row r="11" spans="1:3" x14ac:dyDescent="0.3">
      <c r="A11" s="4" t="s">
        <v>8</v>
      </c>
      <c r="B11" s="4">
        <v>300</v>
      </c>
    </row>
    <row r="12" spans="1:3" x14ac:dyDescent="0.3">
      <c r="A12" s="4" t="s">
        <v>9</v>
      </c>
      <c r="B12" s="4">
        <v>300</v>
      </c>
    </row>
    <row r="13" spans="1:3" x14ac:dyDescent="0.3">
      <c r="A13" s="4" t="s">
        <v>7</v>
      </c>
      <c r="B13" s="4">
        <v>300</v>
      </c>
    </row>
    <row r="14" spans="1:3" x14ac:dyDescent="0.3">
      <c r="A14" s="4" t="s">
        <v>10</v>
      </c>
      <c r="B14" s="4">
        <v>300</v>
      </c>
    </row>
    <row r="15" spans="1:3" x14ac:dyDescent="0.3">
      <c r="A15" s="4" t="s">
        <v>96</v>
      </c>
      <c r="B15" s="4">
        <v>300</v>
      </c>
    </row>
    <row r="16" spans="1:3" x14ac:dyDescent="0.3">
      <c r="A16" s="4" t="s">
        <v>97</v>
      </c>
      <c r="B16" s="4">
        <v>300</v>
      </c>
    </row>
    <row r="17" spans="1:3" x14ac:dyDescent="0.3">
      <c r="A17" s="4" t="s">
        <v>98</v>
      </c>
      <c r="B17" s="4">
        <v>300</v>
      </c>
    </row>
    <row r="19" spans="1:3" x14ac:dyDescent="0.3">
      <c r="A19" s="4" t="s">
        <v>12</v>
      </c>
      <c r="B19" s="4">
        <v>100</v>
      </c>
      <c r="C19" s="4" t="s">
        <v>13</v>
      </c>
    </row>
    <row r="20" spans="1:3" ht="4.8" customHeight="1" x14ac:dyDescent="0.3"/>
    <row r="21" spans="1:3" x14ac:dyDescent="0.3">
      <c r="A21" s="1" t="s">
        <v>18</v>
      </c>
    </row>
    <row r="22" spans="1:3" x14ac:dyDescent="0.3">
      <c r="A22" s="4" t="s">
        <v>14</v>
      </c>
      <c r="B22" s="4">
        <v>60</v>
      </c>
      <c r="C22" s="1" t="s">
        <v>13</v>
      </c>
    </row>
    <row r="23" spans="1:3" ht="6" customHeight="1" x14ac:dyDescent="0.3"/>
    <row r="24" spans="1:3" x14ac:dyDescent="0.3">
      <c r="A24" s="4" t="s">
        <v>15</v>
      </c>
      <c r="B24" s="4">
        <v>35</v>
      </c>
      <c r="C24" s="1" t="s">
        <v>17</v>
      </c>
    </row>
    <row r="25" spans="1:3" ht="6" customHeight="1" x14ac:dyDescent="0.3"/>
    <row r="26" spans="1:3" x14ac:dyDescent="0.3">
      <c r="A26" s="4" t="s">
        <v>16</v>
      </c>
      <c r="B26" s="4">
        <v>15</v>
      </c>
      <c r="C26" s="1" t="s">
        <v>17</v>
      </c>
    </row>
    <row r="28" spans="1:3" x14ac:dyDescent="0.3">
      <c r="A28" s="3" t="s">
        <v>138</v>
      </c>
    </row>
    <row r="29" spans="1:3" x14ac:dyDescent="0.3">
      <c r="A29" s="10" t="s">
        <v>137</v>
      </c>
      <c r="B29" s="8">
        <v>15</v>
      </c>
    </row>
    <row r="30" spans="1:3" ht="6.6" customHeight="1" x14ac:dyDescent="0.3">
      <c r="A30" s="3"/>
    </row>
    <row r="31" spans="1:3" x14ac:dyDescent="0.3">
      <c r="A31" s="10" t="s">
        <v>136</v>
      </c>
      <c r="B31" s="8">
        <v>20</v>
      </c>
    </row>
    <row r="32" spans="1:3" ht="9" customHeight="1" x14ac:dyDescent="0.3"/>
    <row r="33" spans="1:8" ht="15" customHeight="1" x14ac:dyDescent="0.3">
      <c r="A33" s="3" t="s">
        <v>91</v>
      </c>
    </row>
    <row r="34" spans="1:8" x14ac:dyDescent="0.3">
      <c r="A34" s="5" t="s">
        <v>103</v>
      </c>
      <c r="B34" s="4">
        <v>2</v>
      </c>
    </row>
    <row r="36" spans="1:8" x14ac:dyDescent="0.3">
      <c r="A36" s="4" t="s">
        <v>104</v>
      </c>
      <c r="B36" s="6">
        <v>43814</v>
      </c>
    </row>
    <row r="37" spans="1:8" ht="6" customHeight="1" x14ac:dyDescent="0.3"/>
    <row r="38" spans="1:8" x14ac:dyDescent="0.3">
      <c r="A38" s="4" t="s">
        <v>105</v>
      </c>
      <c r="B38" s="4">
        <v>5</v>
      </c>
    </row>
    <row r="39" spans="1:8" ht="6" customHeight="1" x14ac:dyDescent="0.3"/>
    <row r="40" spans="1:8" x14ac:dyDescent="0.3">
      <c r="A40" s="4" t="s">
        <v>134</v>
      </c>
      <c r="B40" s="6">
        <v>43692</v>
      </c>
    </row>
    <row r="42" spans="1:8" x14ac:dyDescent="0.3">
      <c r="A42" s="4" t="s">
        <v>92</v>
      </c>
      <c r="B42" s="4" t="s">
        <v>93</v>
      </c>
      <c r="C42" s="4" t="s">
        <v>94</v>
      </c>
      <c r="D42" s="4" t="s">
        <v>99</v>
      </c>
      <c r="E42" s="4" t="s">
        <v>100</v>
      </c>
      <c r="F42" s="4" t="s">
        <v>101</v>
      </c>
      <c r="G42" s="4" t="s">
        <v>102</v>
      </c>
      <c r="H42" s="4" t="s">
        <v>121</v>
      </c>
    </row>
    <row r="43" spans="1:8" x14ac:dyDescent="0.3">
      <c r="A43" s="94" t="s">
        <v>177</v>
      </c>
      <c r="B43" s="95">
        <f>AVERAGE(B49,B51,B59)</f>
        <v>246.66666666666666</v>
      </c>
      <c r="C43" s="95">
        <f t="shared" ref="C43:H43" si="0">AVERAGE(C49,C51,C59)</f>
        <v>231.66666666666666</v>
      </c>
      <c r="D43" s="96">
        <f t="shared" si="0"/>
        <v>0.83333333333333337</v>
      </c>
      <c r="E43" s="96">
        <f t="shared" si="0"/>
        <v>0.16666666666666666</v>
      </c>
      <c r="F43" s="95">
        <f t="shared" si="0"/>
        <v>0.26666666666666666</v>
      </c>
      <c r="G43" s="95">
        <f t="shared" si="0"/>
        <v>9</v>
      </c>
      <c r="H43" s="95">
        <f t="shared" si="0"/>
        <v>0.90300000000000002</v>
      </c>
    </row>
    <row r="44" spans="1:8" x14ac:dyDescent="0.3">
      <c r="A44" s="94" t="s">
        <v>176</v>
      </c>
      <c r="B44" s="95">
        <f>AVERAGE(B57,B60)</f>
        <v>550</v>
      </c>
      <c r="C44" s="95">
        <f t="shared" ref="C44:H44" si="1">AVERAGE(C57,C60)</f>
        <v>550</v>
      </c>
      <c r="D44" s="96">
        <f t="shared" si="1"/>
        <v>1</v>
      </c>
      <c r="E44" s="96">
        <f t="shared" si="1"/>
        <v>0</v>
      </c>
      <c r="F44" s="95">
        <f t="shared" si="1"/>
        <v>0.12</v>
      </c>
      <c r="G44" s="95">
        <f t="shared" si="1"/>
        <v>21.95</v>
      </c>
      <c r="H44" s="95">
        <f t="shared" si="1"/>
        <v>1.0920000000000001</v>
      </c>
    </row>
    <row r="45" spans="1:8" x14ac:dyDescent="0.3">
      <c r="A45" s="94" t="s">
        <v>178</v>
      </c>
      <c r="B45" s="95">
        <f>AVERAGE(B50,B52:B54,B58)</f>
        <v>341</v>
      </c>
      <c r="C45" s="95">
        <f t="shared" ref="C45:H45" si="2">AVERAGE(C50,C52:C54,C58)</f>
        <v>341</v>
      </c>
      <c r="D45" s="96">
        <f t="shared" si="2"/>
        <v>1</v>
      </c>
      <c r="E45" s="96">
        <f t="shared" si="2"/>
        <v>0</v>
      </c>
      <c r="F45" s="95">
        <f t="shared" si="2"/>
        <v>0.15</v>
      </c>
      <c r="G45" s="95">
        <f t="shared" si="2"/>
        <v>15.089999999999998</v>
      </c>
      <c r="H45" s="95">
        <f t="shared" si="2"/>
        <v>1.0920000000000001</v>
      </c>
    </row>
    <row r="46" spans="1:8" x14ac:dyDescent="0.3">
      <c r="A46" s="94" t="s">
        <v>179</v>
      </c>
      <c r="B46" s="95">
        <f>AVERAGE(B49:B60)</f>
        <v>319.16666666666669</v>
      </c>
      <c r="C46" s="95">
        <f t="shared" ref="C46:H46" si="3">AVERAGE(C49:C60)</f>
        <v>315.41666666666669</v>
      </c>
      <c r="D46" s="96">
        <f>AVERAGE(D49:D60)</f>
        <v>0.95833333333333337</v>
      </c>
      <c r="E46" s="96">
        <f t="shared" si="3"/>
        <v>4.1666666666666664E-2</v>
      </c>
      <c r="F46" s="95">
        <f t="shared" si="3"/>
        <v>0.16166666666666665</v>
      </c>
      <c r="G46" s="95">
        <f t="shared" si="3"/>
        <v>13.266666666666666</v>
      </c>
      <c r="H46" s="95">
        <f t="shared" si="3"/>
        <v>0.93800000000000028</v>
      </c>
    </row>
    <row r="47" spans="1:8" x14ac:dyDescent="0.3">
      <c r="A47" s="3"/>
    </row>
    <row r="48" spans="1:8" x14ac:dyDescent="0.3">
      <c r="A48" s="4" t="s">
        <v>92</v>
      </c>
      <c r="B48" s="4" t="s">
        <v>93</v>
      </c>
      <c r="C48" s="4" t="s">
        <v>94</v>
      </c>
      <c r="D48" s="4" t="s">
        <v>99</v>
      </c>
      <c r="E48" s="4" t="s">
        <v>100</v>
      </c>
      <c r="F48" s="4" t="s">
        <v>101</v>
      </c>
      <c r="G48" s="4" t="s">
        <v>102</v>
      </c>
      <c r="H48" s="4" t="s">
        <v>121</v>
      </c>
    </row>
    <row r="49" spans="1:8" x14ac:dyDescent="0.3">
      <c r="A49" s="4" t="s">
        <v>4</v>
      </c>
      <c r="B49" s="4">
        <v>295</v>
      </c>
      <c r="C49" s="4">
        <v>265</v>
      </c>
      <c r="D49" s="4">
        <v>0.7</v>
      </c>
      <c r="E49" s="95">
        <f t="shared" ref="E49:E58" si="4">1-D49</f>
        <v>0.30000000000000004</v>
      </c>
      <c r="F49" s="4">
        <v>0.15</v>
      </c>
      <c r="G49" s="4">
        <v>13.45</v>
      </c>
      <c r="H49" s="4">
        <f>0.86*1.05</f>
        <v>0.90300000000000002</v>
      </c>
    </row>
    <row r="50" spans="1:8" x14ac:dyDescent="0.3">
      <c r="A50" s="4" t="s">
        <v>10</v>
      </c>
      <c r="B50" s="4">
        <v>350</v>
      </c>
      <c r="C50" s="4">
        <v>350</v>
      </c>
      <c r="D50" s="4">
        <v>1</v>
      </c>
      <c r="E50" s="95">
        <f t="shared" si="4"/>
        <v>0</v>
      </c>
      <c r="F50" s="4">
        <v>0.15</v>
      </c>
      <c r="G50" s="4">
        <v>15.85</v>
      </c>
      <c r="H50" s="4">
        <f>1.04*1.05</f>
        <v>1.0920000000000001</v>
      </c>
    </row>
    <row r="51" spans="1:8" x14ac:dyDescent="0.3">
      <c r="A51" s="4" t="s">
        <v>95</v>
      </c>
      <c r="B51" s="4">
        <v>150</v>
      </c>
      <c r="C51" s="4">
        <v>150</v>
      </c>
      <c r="D51" s="4">
        <v>1</v>
      </c>
      <c r="E51" s="95">
        <f t="shared" si="4"/>
        <v>0</v>
      </c>
      <c r="F51" s="4">
        <v>0.5</v>
      </c>
      <c r="G51" s="4">
        <v>1.5</v>
      </c>
      <c r="H51" s="4">
        <f>0.86*1.05</f>
        <v>0.90300000000000002</v>
      </c>
    </row>
    <row r="52" spans="1:8" x14ac:dyDescent="0.3">
      <c r="A52" s="4" t="s">
        <v>96</v>
      </c>
      <c r="B52" s="4">
        <v>350</v>
      </c>
      <c r="C52" s="4">
        <v>350</v>
      </c>
      <c r="D52" s="4">
        <v>1</v>
      </c>
      <c r="E52" s="95">
        <f t="shared" si="4"/>
        <v>0</v>
      </c>
      <c r="F52" s="4">
        <v>0.15</v>
      </c>
      <c r="G52" s="4">
        <v>15.85</v>
      </c>
      <c r="H52" s="4">
        <f>1.04*1.05</f>
        <v>1.0920000000000001</v>
      </c>
    </row>
    <row r="53" spans="1:8" x14ac:dyDescent="0.3">
      <c r="A53" s="4" t="s">
        <v>97</v>
      </c>
      <c r="B53" s="4">
        <v>350</v>
      </c>
      <c r="C53" s="4">
        <v>350</v>
      </c>
      <c r="D53" s="4">
        <v>1</v>
      </c>
      <c r="E53" s="95">
        <f t="shared" si="4"/>
        <v>0</v>
      </c>
      <c r="F53" s="4">
        <v>0.15</v>
      </c>
      <c r="G53" s="4">
        <v>15.85</v>
      </c>
      <c r="H53" s="4">
        <f t="shared" ref="H53:H58" si="5">1.04*1.05</f>
        <v>1.0920000000000001</v>
      </c>
    </row>
    <row r="54" spans="1:8" x14ac:dyDescent="0.3">
      <c r="A54" s="4" t="s">
        <v>7</v>
      </c>
      <c r="B54" s="4">
        <v>305</v>
      </c>
      <c r="C54" s="4">
        <v>305</v>
      </c>
      <c r="D54" s="4">
        <v>1</v>
      </c>
      <c r="E54" s="95">
        <f t="shared" si="4"/>
        <v>0</v>
      </c>
      <c r="F54" s="4">
        <v>0.15</v>
      </c>
      <c r="G54" s="4">
        <v>12.05</v>
      </c>
      <c r="H54" s="4">
        <f>1.04*1.05</f>
        <v>1.0920000000000001</v>
      </c>
    </row>
    <row r="55" spans="1:8" x14ac:dyDescent="0.3">
      <c r="A55" s="4" t="s">
        <v>6</v>
      </c>
      <c r="B55" s="4">
        <v>235</v>
      </c>
      <c r="C55" s="4">
        <v>235</v>
      </c>
      <c r="D55" s="4">
        <v>1</v>
      </c>
      <c r="E55" s="95">
        <f t="shared" si="4"/>
        <v>0</v>
      </c>
      <c r="F55" s="4">
        <v>0.15</v>
      </c>
      <c r="G55" s="4">
        <v>12.85</v>
      </c>
      <c r="H55" s="4">
        <f>0.86*1.05</f>
        <v>0.90300000000000002</v>
      </c>
    </row>
    <row r="56" spans="1:8" x14ac:dyDescent="0.3">
      <c r="A56" s="4" t="s">
        <v>120</v>
      </c>
      <c r="B56" s="4">
        <v>50</v>
      </c>
      <c r="C56" s="4">
        <v>50</v>
      </c>
      <c r="D56" s="4">
        <v>1</v>
      </c>
      <c r="E56" s="95">
        <f t="shared" si="4"/>
        <v>0</v>
      </c>
      <c r="F56" s="4">
        <v>0</v>
      </c>
      <c r="G56" s="4">
        <v>0</v>
      </c>
      <c r="H56" s="4">
        <v>0</v>
      </c>
    </row>
    <row r="57" spans="1:8" x14ac:dyDescent="0.3">
      <c r="A57" s="4" t="s">
        <v>9</v>
      </c>
      <c r="B57" s="4">
        <v>550</v>
      </c>
      <c r="C57" s="4">
        <v>550</v>
      </c>
      <c r="D57" s="4">
        <v>1</v>
      </c>
      <c r="E57" s="95">
        <f t="shared" si="4"/>
        <v>0</v>
      </c>
      <c r="F57" s="4">
        <v>0.12</v>
      </c>
      <c r="G57" s="4">
        <v>21.95</v>
      </c>
      <c r="H57" s="4">
        <f>1.04*1.05</f>
        <v>1.0920000000000001</v>
      </c>
    </row>
    <row r="58" spans="1:8" x14ac:dyDescent="0.3">
      <c r="A58" s="4" t="s">
        <v>98</v>
      </c>
      <c r="B58" s="4">
        <v>350</v>
      </c>
      <c r="C58" s="4">
        <v>350</v>
      </c>
      <c r="D58" s="4">
        <v>1</v>
      </c>
      <c r="E58" s="95">
        <f t="shared" si="4"/>
        <v>0</v>
      </c>
      <c r="F58" s="4">
        <v>0.15</v>
      </c>
      <c r="G58" s="4">
        <v>15.85</v>
      </c>
      <c r="H58" s="4">
        <f t="shared" si="5"/>
        <v>1.0920000000000001</v>
      </c>
    </row>
    <row r="59" spans="1:8" x14ac:dyDescent="0.3">
      <c r="A59" s="4" t="s">
        <v>5</v>
      </c>
      <c r="B59" s="4">
        <v>295</v>
      </c>
      <c r="C59" s="4">
        <v>280</v>
      </c>
      <c r="D59" s="4">
        <v>0.8</v>
      </c>
      <c r="E59" s="95">
        <f t="shared" ref="E59:E60" si="6">1-D59</f>
        <v>0.19999999999999996</v>
      </c>
      <c r="F59" s="4">
        <v>0.15</v>
      </c>
      <c r="G59" s="4">
        <v>12.05</v>
      </c>
      <c r="H59" s="4">
        <f>0.86*1.05</f>
        <v>0.90300000000000002</v>
      </c>
    </row>
    <row r="60" spans="1:8" x14ac:dyDescent="0.3">
      <c r="A60" s="4" t="s">
        <v>8</v>
      </c>
      <c r="B60" s="4">
        <v>550</v>
      </c>
      <c r="C60" s="4">
        <v>550</v>
      </c>
      <c r="D60" s="4">
        <v>1</v>
      </c>
      <c r="E60" s="95">
        <f t="shared" si="6"/>
        <v>0</v>
      </c>
      <c r="F60" s="4">
        <v>0.12</v>
      </c>
      <c r="G60" s="4">
        <v>21.95</v>
      </c>
      <c r="H60" s="4">
        <f>1.04*1.05</f>
        <v>1.0920000000000001</v>
      </c>
    </row>
    <row r="62" spans="1:8" x14ac:dyDescent="0.3">
      <c r="A62" s="3" t="s">
        <v>116</v>
      </c>
    </row>
    <row r="63" spans="1:8" x14ac:dyDescent="0.3">
      <c r="A63" s="5" t="s">
        <v>117</v>
      </c>
      <c r="B63" s="4">
        <v>23</v>
      </c>
    </row>
    <row r="64" spans="1:8" ht="9.6" customHeight="1" x14ac:dyDescent="0.3">
      <c r="A64" s="3"/>
    </row>
    <row r="65" spans="1:2" x14ac:dyDescent="0.3">
      <c r="A65" s="4" t="s">
        <v>113</v>
      </c>
      <c r="B65" s="4" t="s">
        <v>114</v>
      </c>
    </row>
    <row r="66" spans="1:2" x14ac:dyDescent="0.3">
      <c r="A66" s="4" t="s">
        <v>115</v>
      </c>
      <c r="B66" s="4">
        <v>624</v>
      </c>
    </row>
    <row r="67" spans="1:2" x14ac:dyDescent="0.3">
      <c r="A67" s="4" t="s">
        <v>64</v>
      </c>
      <c r="B67" s="4">
        <v>455</v>
      </c>
    </row>
    <row r="68" spans="1:2" x14ac:dyDescent="0.3">
      <c r="A68" s="4" t="s">
        <v>65</v>
      </c>
      <c r="B68" s="4">
        <v>401</v>
      </c>
    </row>
    <row r="69" spans="1:2" x14ac:dyDescent="0.3">
      <c r="A69" s="4" t="s">
        <v>66</v>
      </c>
      <c r="B69" s="4">
        <v>440</v>
      </c>
    </row>
    <row r="70" spans="1:2" x14ac:dyDescent="0.3">
      <c r="A70" s="4" t="s">
        <v>67</v>
      </c>
      <c r="B70" s="4">
        <v>339</v>
      </c>
    </row>
    <row r="71" spans="1:2" x14ac:dyDescent="0.3">
      <c r="A71" s="4" t="s">
        <v>68</v>
      </c>
      <c r="B71" s="4">
        <v>541</v>
      </c>
    </row>
    <row r="72" spans="1:2" x14ac:dyDescent="0.3">
      <c r="A72" s="4" t="s">
        <v>69</v>
      </c>
      <c r="B72" s="4">
        <v>15</v>
      </c>
    </row>
    <row r="74" spans="1:2" x14ac:dyDescent="0.3">
      <c r="A74" s="3" t="s">
        <v>245</v>
      </c>
    </row>
    <row r="75" spans="1:2" x14ac:dyDescent="0.3">
      <c r="A75" s="4" t="s">
        <v>180</v>
      </c>
      <c r="B75" s="4">
        <v>30</v>
      </c>
    </row>
    <row r="76" spans="1:2" x14ac:dyDescent="0.3">
      <c r="A76" s="4" t="s">
        <v>181</v>
      </c>
      <c r="B76" s="4">
        <v>30</v>
      </c>
    </row>
    <row r="77" spans="1:2" x14ac:dyDescent="0.3">
      <c r="A77" s="4" t="s">
        <v>182</v>
      </c>
      <c r="B77" s="4">
        <v>30</v>
      </c>
    </row>
    <row r="78" spans="1:2" x14ac:dyDescent="0.3">
      <c r="A78" s="4" t="s">
        <v>183</v>
      </c>
      <c r="B78" s="4">
        <v>30</v>
      </c>
    </row>
    <row r="80" spans="1:2" x14ac:dyDescent="0.3">
      <c r="A80" s="3" t="s">
        <v>246</v>
      </c>
    </row>
    <row r="81" spans="1:2" x14ac:dyDescent="0.3">
      <c r="A81" s="4" t="s">
        <v>239</v>
      </c>
      <c r="B81" s="4">
        <v>30</v>
      </c>
    </row>
    <row r="82" spans="1:2" x14ac:dyDescent="0.3">
      <c r="A82" s="4" t="s">
        <v>241</v>
      </c>
      <c r="B82" s="4">
        <v>30</v>
      </c>
    </row>
    <row r="83" spans="1:2" x14ac:dyDescent="0.3">
      <c r="A83" s="4" t="s">
        <v>240</v>
      </c>
      <c r="B83" s="4">
        <v>30</v>
      </c>
    </row>
    <row r="85" spans="1:2" x14ac:dyDescent="0.3">
      <c r="A85" s="3" t="s">
        <v>122</v>
      </c>
    </row>
    <row r="86" spans="1:2" x14ac:dyDescent="0.3">
      <c r="A86" s="5" t="s">
        <v>123</v>
      </c>
      <c r="B86" s="4">
        <v>80000</v>
      </c>
    </row>
    <row r="88" spans="1:2" x14ac:dyDescent="0.3">
      <c r="A88" s="5" t="s">
        <v>124</v>
      </c>
      <c r="B88" s="4">
        <v>80000</v>
      </c>
    </row>
    <row r="90" spans="1:2" x14ac:dyDescent="0.3">
      <c r="A90" s="5" t="s">
        <v>125</v>
      </c>
      <c r="B90" s="4">
        <v>0.09</v>
      </c>
    </row>
    <row r="92" spans="1:2" x14ac:dyDescent="0.3">
      <c r="A92" s="5" t="s">
        <v>126</v>
      </c>
      <c r="B92" s="4">
        <v>3.5000000000000003E-2</v>
      </c>
    </row>
    <row r="94" spans="1:2" x14ac:dyDescent="0.3">
      <c r="A94" s="5" t="s">
        <v>127</v>
      </c>
      <c r="B94" s="4">
        <v>2.3E-2</v>
      </c>
    </row>
    <row r="96" spans="1:2" x14ac:dyDescent="0.3">
      <c r="A96" s="5" t="s">
        <v>128</v>
      </c>
      <c r="B96" s="4">
        <v>28</v>
      </c>
    </row>
    <row r="98" spans="1:2" x14ac:dyDescent="0.3">
      <c r="A98" s="5" t="s">
        <v>129</v>
      </c>
      <c r="B98" s="4">
        <v>0.09</v>
      </c>
    </row>
    <row r="100" spans="1:2" x14ac:dyDescent="0.3">
      <c r="A100" s="5" t="s">
        <v>130</v>
      </c>
      <c r="B100" s="4">
        <v>3.5000000000000003E-2</v>
      </c>
    </row>
  </sheetData>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7"/>
  <sheetViews>
    <sheetView workbookViewId="0">
      <selection activeCell="D15" sqref="D15"/>
    </sheetView>
  </sheetViews>
  <sheetFormatPr defaultRowHeight="14.4" x14ac:dyDescent="0.3"/>
  <cols>
    <col min="1" max="1" width="13" style="1" customWidth="1"/>
    <col min="2" max="16384" width="8.88671875" style="1"/>
  </cols>
  <sheetData>
    <row r="2" spans="1:2" x14ac:dyDescent="0.3">
      <c r="A2" s="3" t="s">
        <v>19</v>
      </c>
    </row>
    <row r="3" spans="1:2" x14ac:dyDescent="0.3">
      <c r="A3" s="4" t="s">
        <v>21</v>
      </c>
      <c r="B3" s="4">
        <v>0.02</v>
      </c>
    </row>
    <row r="4" spans="1:2" ht="6" customHeight="1" x14ac:dyDescent="0.3"/>
    <row r="5" spans="1:2" x14ac:dyDescent="0.3">
      <c r="A5" s="4" t="s">
        <v>20</v>
      </c>
      <c r="B5" s="4">
        <v>0.05</v>
      </c>
    </row>
    <row r="7" spans="1:2" x14ac:dyDescent="0.3">
      <c r="A7" s="3" t="s">
        <v>22</v>
      </c>
    </row>
    <row r="8" spans="1:2" x14ac:dyDescent="0.3">
      <c r="A8" s="4" t="s">
        <v>24</v>
      </c>
      <c r="B8" s="4">
        <v>0.02</v>
      </c>
    </row>
    <row r="10" spans="1:2" x14ac:dyDescent="0.3">
      <c r="A10" s="3" t="s">
        <v>140</v>
      </c>
    </row>
    <row r="11" spans="1:2" x14ac:dyDescent="0.3">
      <c r="A11" s="4" t="s">
        <v>139</v>
      </c>
      <c r="B11" s="4">
        <v>0.02</v>
      </c>
    </row>
    <row r="13" spans="1:2" x14ac:dyDescent="0.3">
      <c r="A13" s="3" t="s">
        <v>166</v>
      </c>
    </row>
    <row r="14" spans="1:2" x14ac:dyDescent="0.3">
      <c r="A14" s="4" t="s">
        <v>164</v>
      </c>
      <c r="B14" s="4">
        <v>7.0000000000000007E-2</v>
      </c>
    </row>
    <row r="16" spans="1:2" x14ac:dyDescent="0.3">
      <c r="A16" s="3" t="s">
        <v>163</v>
      </c>
    </row>
    <row r="17" spans="1:2" x14ac:dyDescent="0.3">
      <c r="A17" s="4" t="s">
        <v>165</v>
      </c>
      <c r="B17" s="4">
        <v>0.02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9269B-34A0-4B4D-B79F-55BA46418231}">
  <sheetPr codeName="Sheet3"/>
  <dimension ref="G2:H13"/>
  <sheetViews>
    <sheetView topLeftCell="A7" workbookViewId="0">
      <selection activeCell="A15" sqref="A15:XFD39"/>
    </sheetView>
  </sheetViews>
  <sheetFormatPr defaultRowHeight="14.4" x14ac:dyDescent="0.3"/>
  <cols>
    <col min="1" max="1" width="2.88671875" style="1" customWidth="1"/>
    <col min="2" max="2" width="2" style="1" customWidth="1"/>
    <col min="3" max="3" width="0.109375" style="1" customWidth="1"/>
    <col min="4" max="4" width="2.44140625" style="1" customWidth="1"/>
    <col min="5" max="5" width="1.44140625" style="1" customWidth="1"/>
    <col min="6" max="6" width="3.21875" style="1" customWidth="1"/>
    <col min="7" max="16384" width="8.88671875" style="1"/>
  </cols>
  <sheetData>
    <row r="2" spans="7:8" x14ac:dyDescent="0.3">
      <c r="G2" s="3" t="s">
        <v>111</v>
      </c>
    </row>
    <row r="3" spans="7:8" x14ac:dyDescent="0.3">
      <c r="G3" s="5" t="s">
        <v>112</v>
      </c>
      <c r="H3" s="4">
        <v>1.4</v>
      </c>
    </row>
    <row r="4" spans="7:8" ht="4.8" customHeight="1" x14ac:dyDescent="0.3">
      <c r="G4" s="3"/>
    </row>
    <row r="5" spans="7:8" x14ac:dyDescent="0.3">
      <c r="G5" s="4" t="s">
        <v>106</v>
      </c>
      <c r="H5" s="4">
        <v>0.6</v>
      </c>
    </row>
    <row r="6" spans="7:8" ht="7.8" customHeight="1" x14ac:dyDescent="0.3"/>
    <row r="7" spans="7:8" x14ac:dyDescent="0.3">
      <c r="G7" s="4" t="s">
        <v>107</v>
      </c>
      <c r="H7" s="4">
        <v>1.4</v>
      </c>
    </row>
    <row r="8" spans="7:8" ht="7.8" customHeight="1" x14ac:dyDescent="0.3"/>
    <row r="9" spans="7:8" x14ac:dyDescent="0.3">
      <c r="G9" s="4" t="s">
        <v>108</v>
      </c>
      <c r="H9" s="4">
        <v>1.7</v>
      </c>
    </row>
    <row r="10" spans="7:8" ht="7.8" customHeight="1" x14ac:dyDescent="0.3"/>
    <row r="11" spans="7:8" x14ac:dyDescent="0.3">
      <c r="G11" s="4" t="s">
        <v>109</v>
      </c>
      <c r="H11" s="4">
        <v>0.17</v>
      </c>
    </row>
    <row r="12" spans="7:8" ht="7.8" customHeight="1" x14ac:dyDescent="0.3"/>
    <row r="13" spans="7:8" x14ac:dyDescent="0.3">
      <c r="G13" s="4" t="s">
        <v>110</v>
      </c>
      <c r="H13" s="4">
        <v>0.8</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dimension ref="A1:Z32"/>
  <sheetViews>
    <sheetView workbookViewId="0">
      <selection activeCell="M28" sqref="M28"/>
    </sheetView>
  </sheetViews>
  <sheetFormatPr defaultRowHeight="14.4" x14ac:dyDescent="0.3"/>
  <cols>
    <col min="1" max="1" width="2.44140625" customWidth="1"/>
    <col min="2" max="2" width="2.21875" customWidth="1"/>
    <col min="3" max="4" width="2.77734375" customWidth="1"/>
    <col min="5" max="5" width="2" customWidth="1"/>
    <col min="6" max="6" width="4.109375" customWidth="1"/>
  </cols>
  <sheetData>
    <row r="1" spans="1:26" ht="12" customHeight="1" x14ac:dyDescent="0.3">
      <c r="A1" s="11"/>
      <c r="B1" s="12"/>
      <c r="C1" s="12"/>
      <c r="D1" s="12"/>
      <c r="E1" s="12"/>
      <c r="F1" s="12"/>
      <c r="G1" s="12"/>
      <c r="H1" s="13"/>
      <c r="I1" s="13"/>
      <c r="J1" s="13"/>
      <c r="K1" s="13"/>
      <c r="L1" s="13"/>
      <c r="M1" s="13"/>
      <c r="N1" s="13"/>
      <c r="O1" s="13"/>
      <c r="P1" s="13"/>
      <c r="Q1" s="13"/>
      <c r="R1" s="13"/>
      <c r="S1" s="13"/>
      <c r="T1" s="13"/>
      <c r="U1" s="13"/>
      <c r="V1" s="13"/>
      <c r="W1" s="13"/>
      <c r="X1" s="12"/>
      <c r="Y1" s="12"/>
      <c r="Z1" s="12"/>
    </row>
    <row r="2" spans="1:26" ht="5.0999999999999996" customHeight="1" thickBot="1" x14ac:dyDescent="0.35">
      <c r="A2" s="11"/>
      <c r="B2" s="12"/>
      <c r="C2" s="12"/>
      <c r="D2" s="12"/>
      <c r="E2" s="12"/>
      <c r="F2" s="12"/>
      <c r="G2" s="12"/>
      <c r="H2" s="13"/>
      <c r="I2" s="13"/>
      <c r="J2" s="13"/>
      <c r="K2" s="13"/>
      <c r="L2" s="13"/>
      <c r="M2" s="13"/>
      <c r="N2" s="13"/>
      <c r="O2" s="13"/>
      <c r="P2" s="13"/>
      <c r="Q2" s="13"/>
      <c r="R2" s="13"/>
      <c r="S2" s="13"/>
      <c r="T2" s="13"/>
      <c r="U2" s="13"/>
      <c r="V2" s="13"/>
      <c r="W2" s="13"/>
      <c r="X2" s="12"/>
      <c r="Y2" s="12"/>
      <c r="Z2" s="12"/>
    </row>
    <row r="3" spans="1:26" ht="5.0999999999999996" customHeight="1" x14ac:dyDescent="0.3">
      <c r="A3" s="11"/>
      <c r="B3" s="12"/>
      <c r="C3" s="14" t="s">
        <v>141</v>
      </c>
      <c r="D3" s="14"/>
      <c r="E3" s="14"/>
      <c r="F3" s="14"/>
      <c r="G3" s="14"/>
      <c r="H3" s="14"/>
      <c r="I3" s="14"/>
      <c r="J3" s="14"/>
      <c r="K3" s="15"/>
      <c r="L3" s="15"/>
      <c r="M3" s="15"/>
      <c r="N3" s="15"/>
      <c r="O3" s="15"/>
      <c r="P3" s="15"/>
      <c r="Q3" s="15"/>
      <c r="R3" s="15"/>
      <c r="S3" s="15"/>
      <c r="T3" s="15"/>
      <c r="U3" s="15"/>
      <c r="V3" s="15"/>
      <c r="W3" s="16"/>
      <c r="X3" s="13"/>
      <c r="Y3" s="13"/>
      <c r="Z3" s="13"/>
    </row>
    <row r="4" spans="1:26" ht="12" customHeight="1" x14ac:dyDescent="0.3">
      <c r="A4" s="11"/>
      <c r="B4" s="12"/>
      <c r="C4" s="17"/>
      <c r="D4" s="17"/>
      <c r="E4" s="17" t="s">
        <v>142</v>
      </c>
      <c r="F4" s="18"/>
      <c r="G4" s="19" t="s">
        <v>143</v>
      </c>
      <c r="H4" s="18"/>
      <c r="I4" s="18"/>
      <c r="J4" s="18"/>
      <c r="K4" s="18"/>
      <c r="L4" s="18"/>
      <c r="M4" s="18"/>
      <c r="N4" s="18"/>
      <c r="O4" s="18"/>
      <c r="P4" s="18"/>
      <c r="Q4" s="18"/>
      <c r="R4" s="18"/>
      <c r="S4" s="20"/>
      <c r="T4" s="18"/>
      <c r="U4" s="20"/>
      <c r="V4" s="20"/>
      <c r="W4" s="21"/>
      <c r="X4" s="13"/>
      <c r="Y4" s="13"/>
      <c r="Z4" s="13"/>
    </row>
    <row r="5" spans="1:26" ht="12" customHeight="1" x14ac:dyDescent="0.3">
      <c r="A5" s="11"/>
      <c r="B5" s="12"/>
      <c r="C5" s="17"/>
      <c r="D5" s="17"/>
      <c r="E5" s="22"/>
      <c r="F5" s="18"/>
      <c r="G5" s="18" t="s">
        <v>144</v>
      </c>
      <c r="H5" s="18"/>
      <c r="I5" s="18"/>
      <c r="J5" s="18"/>
      <c r="K5" s="18"/>
      <c r="L5" s="18"/>
      <c r="M5" s="18"/>
      <c r="N5" s="18"/>
      <c r="O5" s="18"/>
      <c r="P5" s="18"/>
      <c r="Q5" s="18"/>
      <c r="R5" s="18"/>
      <c r="S5" s="20"/>
      <c r="T5" s="23"/>
      <c r="U5" s="20"/>
      <c r="V5" s="20"/>
      <c r="W5" s="21"/>
      <c r="X5" s="13"/>
      <c r="Y5" s="13"/>
      <c r="Z5" s="13"/>
    </row>
    <row r="6" spans="1:26" ht="12" customHeight="1" x14ac:dyDescent="0.3">
      <c r="A6" s="11"/>
      <c r="B6" s="12"/>
      <c r="C6" s="22"/>
      <c r="D6" s="17"/>
      <c r="E6" s="22"/>
      <c r="F6" s="18"/>
      <c r="G6" s="24">
        <v>38576.728773148148</v>
      </c>
      <c r="H6" s="18"/>
      <c r="I6" s="18"/>
      <c r="J6" s="18"/>
      <c r="K6" s="18"/>
      <c r="L6" s="18"/>
      <c r="M6" s="18"/>
      <c r="N6" s="18"/>
      <c r="O6" s="18"/>
      <c r="P6" s="18"/>
      <c r="Q6" s="18"/>
      <c r="R6" s="18"/>
      <c r="S6" s="20"/>
      <c r="T6" s="23"/>
      <c r="U6" s="20"/>
      <c r="V6" s="20"/>
      <c r="W6" s="21"/>
      <c r="X6" s="13"/>
      <c r="Y6" s="13"/>
      <c r="Z6" s="13"/>
    </row>
    <row r="7" spans="1:26" ht="12" customHeight="1" x14ac:dyDescent="0.3">
      <c r="A7" s="11"/>
      <c r="B7" s="12"/>
      <c r="C7" s="22"/>
      <c r="D7" s="22"/>
      <c r="E7" s="22"/>
      <c r="F7" s="22"/>
      <c r="G7" s="22"/>
      <c r="H7" s="22"/>
      <c r="I7" s="22"/>
      <c r="J7" s="25"/>
      <c r="K7" s="25"/>
      <c r="L7" s="25"/>
      <c r="M7" s="25"/>
      <c r="N7" s="25"/>
      <c r="O7" s="25"/>
      <c r="P7" s="25"/>
      <c r="Q7" s="25"/>
      <c r="R7" s="25"/>
      <c r="S7" s="25"/>
      <c r="T7" s="25"/>
      <c r="U7" s="25"/>
      <c r="V7" s="25"/>
      <c r="W7" s="21"/>
      <c r="X7" s="13"/>
      <c r="Y7" s="13"/>
      <c r="Z7" s="13"/>
    </row>
    <row r="8" spans="1:26" ht="12" customHeight="1" x14ac:dyDescent="0.3">
      <c r="A8" s="11"/>
      <c r="B8" s="12"/>
      <c r="C8" s="22"/>
      <c r="D8" s="22"/>
      <c r="E8" s="22"/>
      <c r="F8" s="22"/>
      <c r="G8" s="22"/>
      <c r="H8" s="22"/>
      <c r="I8" s="22"/>
      <c r="J8" s="22"/>
      <c r="K8" s="22"/>
      <c r="L8" s="25"/>
      <c r="M8" s="25"/>
      <c r="N8" s="25"/>
      <c r="O8" s="25"/>
      <c r="P8" s="25"/>
      <c r="Q8" s="25"/>
      <c r="R8" s="25"/>
      <c r="S8" s="25"/>
      <c r="T8" s="25"/>
      <c r="U8" s="25"/>
      <c r="V8" s="25"/>
      <c r="W8" s="21"/>
      <c r="X8" s="13"/>
      <c r="Y8" s="13"/>
      <c r="Z8" s="13"/>
    </row>
    <row r="9" spans="1:26" ht="12" customHeight="1" x14ac:dyDescent="0.3">
      <c r="A9" s="11"/>
      <c r="B9" s="12"/>
      <c r="C9" s="22"/>
      <c r="D9" s="22"/>
      <c r="E9" s="22"/>
      <c r="F9" s="22"/>
      <c r="G9" s="22"/>
      <c r="H9" s="22"/>
      <c r="I9" s="22"/>
      <c r="J9" s="26"/>
      <c r="K9" s="26"/>
      <c r="L9" s="27"/>
      <c r="M9" s="27"/>
      <c r="N9" s="27"/>
      <c r="O9" s="27"/>
      <c r="P9" s="27"/>
      <c r="Q9" s="27"/>
      <c r="R9" s="27"/>
      <c r="S9" s="25"/>
      <c r="T9" s="25"/>
      <c r="U9" s="25"/>
      <c r="V9" s="25"/>
      <c r="W9" s="21"/>
      <c r="X9" s="13"/>
      <c r="Y9" s="13"/>
      <c r="Z9" s="13"/>
    </row>
    <row r="10" spans="1:26" ht="12" customHeight="1" x14ac:dyDescent="0.3">
      <c r="A10" s="11"/>
      <c r="B10" s="12"/>
      <c r="C10" s="22"/>
      <c r="D10" s="22"/>
      <c r="E10" s="22"/>
      <c r="F10" s="22"/>
      <c r="G10" s="22"/>
      <c r="H10" s="22"/>
      <c r="I10" s="22"/>
      <c r="J10" s="26" t="s">
        <v>6</v>
      </c>
      <c r="K10" s="26" t="s">
        <v>4</v>
      </c>
      <c r="L10" s="27" t="s">
        <v>7</v>
      </c>
      <c r="M10" s="27" t="s">
        <v>5</v>
      </c>
      <c r="N10" s="27" t="s">
        <v>95</v>
      </c>
      <c r="O10" s="27"/>
      <c r="P10" s="27"/>
      <c r="Q10" s="27"/>
      <c r="R10" s="27"/>
      <c r="S10" s="25"/>
      <c r="T10" s="25"/>
      <c r="U10" s="25"/>
      <c r="V10" s="25"/>
      <c r="W10" s="21"/>
      <c r="X10" s="13"/>
      <c r="Y10" s="13"/>
      <c r="Z10" s="13"/>
    </row>
    <row r="11" spans="1:26" ht="12" customHeight="1" x14ac:dyDescent="0.3">
      <c r="A11" s="11"/>
      <c r="B11" s="12"/>
      <c r="C11" s="22"/>
      <c r="D11" s="22"/>
      <c r="E11" s="22"/>
      <c r="F11" s="28"/>
      <c r="H11" s="32"/>
      <c r="I11" s="45" t="s">
        <v>161</v>
      </c>
      <c r="J11" s="33">
        <v>11400</v>
      </c>
      <c r="K11" s="33">
        <v>12100</v>
      </c>
      <c r="L11" s="33">
        <v>13300</v>
      </c>
      <c r="M11" s="33">
        <v>12100</v>
      </c>
      <c r="N11" s="33">
        <v>7000</v>
      </c>
      <c r="O11" s="32" t="s">
        <v>145</v>
      </c>
      <c r="P11" s="34"/>
      <c r="Q11" s="34"/>
      <c r="R11" s="34"/>
      <c r="S11" s="34"/>
      <c r="T11" s="34"/>
      <c r="U11" s="34"/>
      <c r="V11" s="31"/>
      <c r="W11" s="21"/>
      <c r="X11" s="13"/>
      <c r="Y11" s="13"/>
      <c r="Z11" s="13"/>
    </row>
    <row r="12" spans="1:26" ht="12" customHeight="1" x14ac:dyDescent="0.3">
      <c r="A12" s="11"/>
      <c r="B12" s="12"/>
      <c r="C12" s="22"/>
      <c r="D12" s="22"/>
      <c r="E12" s="22"/>
      <c r="F12" s="28"/>
      <c r="H12" s="32"/>
      <c r="I12" s="45" t="s">
        <v>158</v>
      </c>
      <c r="J12" s="33">
        <v>0.1</v>
      </c>
      <c r="K12" s="33">
        <v>0.12</v>
      </c>
      <c r="L12" s="33">
        <v>0.3</v>
      </c>
      <c r="M12" s="33">
        <v>0.3</v>
      </c>
      <c r="N12" s="33">
        <v>0.08</v>
      </c>
      <c r="O12" s="34"/>
      <c r="P12" s="34"/>
      <c r="Q12" s="34"/>
      <c r="R12" s="34"/>
      <c r="S12" s="34"/>
      <c r="T12" s="34"/>
      <c r="U12" s="34"/>
      <c r="V12" s="31"/>
      <c r="W12" s="21"/>
      <c r="X12" s="13"/>
      <c r="Y12" s="13"/>
      <c r="Z12" s="13"/>
    </row>
    <row r="13" spans="1:26" ht="12" customHeight="1" x14ac:dyDescent="0.3">
      <c r="A13" s="11"/>
      <c r="B13" s="12"/>
      <c r="C13" s="22"/>
      <c r="D13" s="22"/>
      <c r="E13" s="22"/>
      <c r="F13" s="28"/>
      <c r="H13" s="32"/>
      <c r="I13" s="45" t="s">
        <v>159</v>
      </c>
      <c r="J13" s="33">
        <v>90</v>
      </c>
      <c r="K13" s="33">
        <v>90</v>
      </c>
      <c r="L13" s="33">
        <v>90</v>
      </c>
      <c r="M13" s="33">
        <v>90</v>
      </c>
      <c r="N13" s="33">
        <v>90</v>
      </c>
      <c r="O13" s="32" t="s">
        <v>146</v>
      </c>
      <c r="P13" s="34"/>
      <c r="Q13" s="34"/>
      <c r="R13" s="34"/>
      <c r="S13" s="34"/>
      <c r="T13" s="34"/>
      <c r="U13" s="34"/>
      <c r="V13" s="31"/>
      <c r="W13" s="21"/>
      <c r="X13" s="13"/>
      <c r="Y13" s="13"/>
      <c r="Z13" s="13"/>
    </row>
    <row r="14" spans="1:26" ht="12" customHeight="1" x14ac:dyDescent="0.3">
      <c r="A14" s="11"/>
      <c r="B14" s="12"/>
      <c r="C14" s="22"/>
      <c r="D14" s="22"/>
      <c r="E14" s="22"/>
      <c r="F14" s="28"/>
      <c r="H14" s="32"/>
      <c r="I14" s="45" t="s">
        <v>160</v>
      </c>
      <c r="J14" s="33">
        <v>80</v>
      </c>
      <c r="K14" s="33">
        <v>80</v>
      </c>
      <c r="L14" s="33">
        <v>95</v>
      </c>
      <c r="M14" s="33">
        <v>80</v>
      </c>
      <c r="N14" s="33">
        <v>75</v>
      </c>
      <c r="O14" s="32" t="s">
        <v>147</v>
      </c>
      <c r="P14" s="34"/>
      <c r="Q14" s="34"/>
      <c r="R14" s="34"/>
      <c r="S14" s="34"/>
      <c r="T14" s="34"/>
      <c r="U14" s="34"/>
      <c r="V14" s="31"/>
      <c r="W14" s="21"/>
      <c r="X14" s="13"/>
      <c r="Y14" s="13"/>
      <c r="Z14" s="13"/>
    </row>
    <row r="15" spans="1:26" ht="12" customHeight="1" x14ac:dyDescent="0.3">
      <c r="A15" s="11"/>
      <c r="B15" s="12"/>
      <c r="C15" s="22"/>
      <c r="D15" s="22"/>
      <c r="E15" s="22"/>
      <c r="F15" s="28"/>
      <c r="G15" s="32"/>
      <c r="H15" s="32"/>
      <c r="I15" s="35"/>
      <c r="J15" s="36"/>
      <c r="K15" s="36"/>
      <c r="L15" s="36"/>
      <c r="M15" s="36"/>
      <c r="N15" s="34"/>
      <c r="O15" s="34"/>
      <c r="P15" s="34"/>
      <c r="Q15" s="34"/>
      <c r="R15" s="34"/>
      <c r="S15" s="34"/>
      <c r="T15" s="34"/>
      <c r="U15" s="34"/>
      <c r="V15" s="31"/>
      <c r="W15" s="21"/>
      <c r="X15" s="13"/>
      <c r="Y15" s="13"/>
      <c r="Z15" s="13"/>
    </row>
    <row r="16" spans="1:26" ht="5.0999999999999996" customHeight="1" x14ac:dyDescent="0.3">
      <c r="A16" s="11"/>
      <c r="B16" s="12"/>
      <c r="C16" s="22"/>
      <c r="D16" s="22"/>
      <c r="E16" s="22"/>
      <c r="F16" s="37"/>
      <c r="G16" s="38"/>
      <c r="H16" s="38"/>
      <c r="I16" s="38"/>
      <c r="J16" s="39"/>
      <c r="K16" s="39"/>
      <c r="L16" s="39"/>
      <c r="M16" s="39"/>
      <c r="N16" s="39"/>
      <c r="O16" s="39"/>
      <c r="P16" s="39"/>
      <c r="Q16" s="39"/>
      <c r="R16" s="39"/>
      <c r="S16" s="39"/>
      <c r="T16" s="39"/>
      <c r="U16" s="39"/>
      <c r="V16" s="31"/>
      <c r="W16" s="21"/>
      <c r="X16" s="13"/>
      <c r="Y16" s="13"/>
      <c r="Z16" s="13"/>
    </row>
    <row r="17" spans="1:26" ht="24.9" customHeight="1" x14ac:dyDescent="0.3">
      <c r="A17" s="11"/>
      <c r="B17" s="12"/>
      <c r="C17" s="40"/>
      <c r="D17" s="40"/>
      <c r="E17" s="40"/>
      <c r="F17" s="40"/>
      <c r="G17" s="41" t="str">
        <f>G4</f>
        <v>LIVESTOCK FEED - ENERGY, VOLUMES, EATEN</v>
      </c>
      <c r="H17" s="40"/>
      <c r="I17" s="40"/>
      <c r="J17" s="40"/>
      <c r="K17" s="40"/>
      <c r="L17" s="40"/>
      <c r="M17" s="40"/>
      <c r="N17" s="40"/>
      <c r="O17" s="40"/>
      <c r="P17" s="40"/>
      <c r="Q17" s="40"/>
      <c r="R17" s="40"/>
      <c r="S17" s="40"/>
      <c r="T17" s="40"/>
      <c r="U17" s="40"/>
      <c r="V17" s="40"/>
      <c r="W17" s="42" t="s">
        <v>148</v>
      </c>
      <c r="X17" s="13"/>
      <c r="Y17" s="13"/>
      <c r="Z17" s="13"/>
    </row>
    <row r="18" spans="1:26" ht="12" customHeight="1" x14ac:dyDescent="0.3">
      <c r="A18" s="11"/>
      <c r="B18" s="12"/>
      <c r="C18" s="12"/>
      <c r="D18" s="12"/>
      <c r="E18" s="12"/>
      <c r="F18" s="13"/>
      <c r="G18" s="13"/>
      <c r="H18" s="13"/>
      <c r="I18" s="13"/>
      <c r="J18" s="13"/>
      <c r="K18" s="13"/>
      <c r="L18" s="13"/>
      <c r="M18" s="13"/>
      <c r="N18" s="13"/>
      <c r="O18" s="13"/>
      <c r="P18" s="13"/>
      <c r="Q18" s="13"/>
      <c r="R18" s="13"/>
      <c r="S18" s="13"/>
      <c r="T18" s="13"/>
      <c r="U18" s="13"/>
      <c r="V18" s="13"/>
      <c r="W18" s="13"/>
      <c r="X18" s="13"/>
      <c r="Y18" s="13"/>
      <c r="Z18" s="13"/>
    </row>
    <row r="19" spans="1:26" ht="12" customHeight="1" thickBot="1" x14ac:dyDescent="0.35">
      <c r="A19" s="11"/>
      <c r="B19" s="12"/>
      <c r="C19" s="12"/>
      <c r="D19" s="12"/>
      <c r="E19" s="12"/>
      <c r="F19" s="12"/>
      <c r="G19" s="12"/>
      <c r="H19" s="13"/>
      <c r="I19" s="13"/>
      <c r="J19" s="13"/>
      <c r="K19" s="13"/>
      <c r="L19" s="13"/>
      <c r="M19" s="13"/>
      <c r="N19" s="13"/>
      <c r="O19" s="13"/>
      <c r="P19" s="13"/>
      <c r="Q19" s="13"/>
      <c r="R19" s="13"/>
      <c r="S19" s="13"/>
      <c r="T19" s="13"/>
      <c r="U19" s="13"/>
      <c r="V19" s="13"/>
      <c r="W19" s="13"/>
      <c r="X19" s="12"/>
      <c r="Y19" s="12"/>
      <c r="Z19" s="12"/>
    </row>
    <row r="20" spans="1:26" ht="12" customHeight="1" x14ac:dyDescent="0.3">
      <c r="A20" s="11"/>
      <c r="B20" s="12"/>
      <c r="C20" s="14" t="s">
        <v>141</v>
      </c>
      <c r="D20" s="14"/>
      <c r="E20" s="14"/>
      <c r="F20" s="14"/>
      <c r="G20" s="14"/>
      <c r="H20" s="14"/>
      <c r="I20" s="14"/>
      <c r="J20" s="14"/>
      <c r="K20" s="15"/>
      <c r="L20" s="15"/>
      <c r="M20" s="15"/>
      <c r="N20" s="15"/>
      <c r="O20" s="15"/>
      <c r="P20" s="15"/>
      <c r="Q20" s="15"/>
      <c r="R20" s="15"/>
      <c r="S20" s="15"/>
      <c r="T20" s="15"/>
      <c r="U20" s="15"/>
      <c r="V20" s="15"/>
      <c r="W20" s="16"/>
      <c r="X20" s="13"/>
      <c r="Y20" s="13"/>
      <c r="Z20" s="13"/>
    </row>
    <row r="21" spans="1:26" ht="12" customHeight="1" x14ac:dyDescent="0.3">
      <c r="A21" s="11"/>
      <c r="B21" s="12"/>
      <c r="C21" s="17"/>
      <c r="D21" s="17"/>
      <c r="E21" s="17" t="s">
        <v>142</v>
      </c>
      <c r="F21" s="18"/>
      <c r="G21" s="19" t="s">
        <v>157</v>
      </c>
      <c r="H21" s="18"/>
      <c r="I21" s="18"/>
      <c r="J21" s="18"/>
      <c r="K21" s="18"/>
      <c r="L21" s="18"/>
      <c r="M21" s="18"/>
      <c r="N21" s="18"/>
      <c r="O21" s="18"/>
      <c r="P21" s="18"/>
      <c r="Q21" s="18"/>
      <c r="R21" s="18"/>
      <c r="S21" s="20"/>
      <c r="T21" s="18"/>
      <c r="U21" s="20"/>
      <c r="V21" s="20"/>
      <c r="W21" s="21"/>
      <c r="X21" s="13"/>
      <c r="Y21" s="13"/>
      <c r="Z21" s="13"/>
    </row>
    <row r="22" spans="1:26" ht="12" customHeight="1" x14ac:dyDescent="0.3">
      <c r="A22" s="11"/>
      <c r="B22" s="12"/>
      <c r="C22" s="17"/>
      <c r="D22" s="17"/>
      <c r="E22" s="22"/>
      <c r="F22" s="18"/>
      <c r="G22" s="18" t="s">
        <v>156</v>
      </c>
      <c r="H22" s="18"/>
      <c r="I22" s="18"/>
      <c r="J22" s="18"/>
      <c r="K22" s="18"/>
      <c r="L22" s="18"/>
      <c r="M22" s="18"/>
      <c r="N22" s="18"/>
      <c r="O22" s="18"/>
      <c r="P22" s="18"/>
      <c r="Q22" s="18"/>
      <c r="R22" s="18"/>
      <c r="S22" s="20"/>
      <c r="T22" s="23"/>
      <c r="U22" s="20"/>
      <c r="V22" s="20"/>
      <c r="W22" s="21"/>
      <c r="X22" s="13"/>
      <c r="Y22" s="13"/>
      <c r="Z22" s="13"/>
    </row>
    <row r="23" spans="1:26" ht="12" customHeight="1" x14ac:dyDescent="0.3">
      <c r="A23" s="11"/>
      <c r="B23" s="12"/>
      <c r="C23" s="22"/>
      <c r="D23" s="17"/>
      <c r="E23" s="22"/>
      <c r="F23" s="18"/>
      <c r="G23" s="24">
        <v>43909</v>
      </c>
      <c r="H23" s="18"/>
      <c r="I23" s="18"/>
      <c r="J23" s="18"/>
      <c r="K23" s="18"/>
      <c r="L23" s="18"/>
      <c r="M23" s="18"/>
      <c r="N23" s="18"/>
      <c r="O23" s="18"/>
      <c r="P23" s="18"/>
      <c r="Q23" s="18"/>
      <c r="R23" s="18"/>
      <c r="S23" s="20"/>
      <c r="T23" s="23"/>
      <c r="U23" s="20"/>
      <c r="V23" s="20"/>
      <c r="W23" s="21"/>
      <c r="X23" s="13"/>
      <c r="Y23" s="13"/>
      <c r="Z23" s="13"/>
    </row>
    <row r="24" spans="1:26" ht="12" customHeight="1" x14ac:dyDescent="0.3">
      <c r="A24" s="11"/>
      <c r="B24" s="12"/>
      <c r="C24" s="22"/>
      <c r="D24" s="22"/>
      <c r="E24" s="22"/>
      <c r="F24" s="22"/>
      <c r="G24" s="22"/>
      <c r="H24" s="22"/>
      <c r="I24" s="22"/>
      <c r="J24" s="25"/>
      <c r="K24" s="25"/>
      <c r="L24" s="25"/>
      <c r="M24" s="25"/>
      <c r="N24" s="25"/>
      <c r="O24" s="25"/>
      <c r="P24" s="25"/>
      <c r="Q24" s="25"/>
      <c r="R24" s="25"/>
      <c r="S24" s="25"/>
      <c r="T24" s="25"/>
      <c r="U24" s="25"/>
      <c r="V24" s="25"/>
      <c r="W24" s="21"/>
      <c r="X24" s="13"/>
      <c r="Y24" s="13"/>
      <c r="Z24" s="13"/>
    </row>
    <row r="25" spans="1:26" ht="12" customHeight="1" x14ac:dyDescent="0.3">
      <c r="A25" s="11"/>
      <c r="B25" s="12"/>
      <c r="C25" s="22"/>
      <c r="D25" s="22"/>
      <c r="E25" s="22"/>
      <c r="F25" s="22"/>
      <c r="G25" s="22"/>
      <c r="H25" s="22"/>
      <c r="I25" s="22"/>
      <c r="J25" s="22"/>
      <c r="K25" s="22"/>
      <c r="L25" s="25"/>
      <c r="M25" s="25"/>
      <c r="N25" s="25"/>
      <c r="O25" s="25"/>
      <c r="P25" s="25"/>
      <c r="Q25" s="25"/>
      <c r="R25" s="25"/>
      <c r="S25" s="25"/>
      <c r="T25" s="25"/>
      <c r="U25" s="25"/>
      <c r="V25" s="25"/>
      <c r="W25" s="21"/>
      <c r="X25" s="13"/>
      <c r="Y25" s="13"/>
      <c r="Z25" s="13"/>
    </row>
    <row r="26" spans="1:26" ht="12" customHeight="1" x14ac:dyDescent="0.3">
      <c r="A26" s="11"/>
      <c r="B26" s="12"/>
      <c r="C26" s="22"/>
      <c r="D26" s="22"/>
      <c r="E26" s="22"/>
      <c r="F26" s="22"/>
      <c r="G26" s="22"/>
      <c r="H26" s="22"/>
      <c r="I26" s="22" t="s">
        <v>155</v>
      </c>
      <c r="J26" s="26" t="s">
        <v>6</v>
      </c>
      <c r="K26" s="26" t="s">
        <v>4</v>
      </c>
      <c r="L26" s="25" t="s">
        <v>7</v>
      </c>
      <c r="M26" s="27" t="s">
        <v>5</v>
      </c>
      <c r="N26" s="27" t="s">
        <v>95</v>
      </c>
      <c r="O26" s="27"/>
      <c r="P26" s="27"/>
      <c r="Q26" s="27"/>
      <c r="R26" s="27"/>
      <c r="S26" s="25"/>
      <c r="T26" s="25"/>
      <c r="U26" s="25"/>
      <c r="V26" s="25"/>
      <c r="W26" s="21"/>
      <c r="X26" s="13"/>
      <c r="Y26" s="13"/>
      <c r="Z26" s="13"/>
    </row>
    <row r="27" spans="1:26" ht="12" customHeight="1" x14ac:dyDescent="0.3">
      <c r="A27" s="11"/>
      <c r="B27" s="12"/>
      <c r="C27" s="22"/>
      <c r="D27" s="22"/>
      <c r="E27" s="22"/>
      <c r="F27" s="28"/>
      <c r="G27" s="29"/>
      <c r="H27" s="29"/>
      <c r="I27" s="29" t="s">
        <v>154</v>
      </c>
      <c r="J27" s="30" t="s">
        <v>153</v>
      </c>
      <c r="K27" s="30" t="s">
        <v>153</v>
      </c>
      <c r="L27" s="30" t="s">
        <v>153</v>
      </c>
      <c r="M27" s="30" t="s">
        <v>153</v>
      </c>
      <c r="N27" s="30" t="s">
        <v>152</v>
      </c>
      <c r="O27" s="30"/>
      <c r="P27" s="30"/>
      <c r="Q27" s="30"/>
      <c r="R27" s="30"/>
      <c r="S27" s="30"/>
      <c r="T27" s="30"/>
      <c r="U27" s="30"/>
      <c r="V27" s="31"/>
      <c r="W27" s="21"/>
      <c r="X27" s="13"/>
      <c r="Y27" s="13"/>
      <c r="Z27" s="13"/>
    </row>
    <row r="28" spans="1:26" ht="12" customHeight="1" x14ac:dyDescent="0.3">
      <c r="A28" s="11"/>
      <c r="B28" s="12"/>
      <c r="C28" s="22"/>
      <c r="D28" s="22"/>
      <c r="E28" s="22"/>
      <c r="F28" s="28"/>
      <c r="H28" s="32"/>
      <c r="I28" s="45" t="s">
        <v>162</v>
      </c>
      <c r="J28" s="44">
        <v>0.45</v>
      </c>
      <c r="K28" s="44">
        <v>0.62</v>
      </c>
      <c r="L28" s="44">
        <v>0.72</v>
      </c>
      <c r="M28" s="44">
        <v>0.75</v>
      </c>
      <c r="N28" s="43">
        <v>1</v>
      </c>
      <c r="O28" s="32" t="s">
        <v>151</v>
      </c>
      <c r="P28" s="34"/>
      <c r="Q28" s="34"/>
      <c r="R28" s="34"/>
      <c r="S28" s="34"/>
      <c r="T28" s="34"/>
      <c r="U28" s="34"/>
      <c r="V28" s="31"/>
      <c r="W28" s="21"/>
      <c r="X28" s="13"/>
      <c r="Y28" s="13"/>
      <c r="Z28" s="13"/>
    </row>
    <row r="29" spans="1:26" ht="12" customHeight="1" x14ac:dyDescent="0.3">
      <c r="A29" s="11"/>
      <c r="B29" s="12"/>
      <c r="C29" s="22"/>
      <c r="D29" s="22"/>
      <c r="E29" s="22"/>
      <c r="F29" s="37"/>
      <c r="G29" s="28"/>
      <c r="H29" s="28"/>
      <c r="I29" s="28"/>
      <c r="J29" s="31"/>
      <c r="K29" s="31"/>
      <c r="L29" s="31"/>
      <c r="M29" s="31"/>
      <c r="N29" s="31"/>
      <c r="O29" s="31"/>
      <c r="P29" s="31"/>
      <c r="Q29" s="31"/>
      <c r="R29" s="31"/>
      <c r="S29" s="31"/>
      <c r="T29" s="31"/>
      <c r="U29" s="31"/>
      <c r="V29" s="31"/>
      <c r="W29" s="21"/>
      <c r="X29" s="13"/>
      <c r="Y29" s="13"/>
      <c r="Z29" s="13"/>
    </row>
    <row r="30" spans="1:26" ht="12" customHeight="1" x14ac:dyDescent="0.3">
      <c r="A30" s="11"/>
      <c r="B30" s="12"/>
      <c r="C30" s="22"/>
      <c r="D30" s="22"/>
      <c r="E30" s="22"/>
      <c r="F30" s="37"/>
      <c r="G30" s="28"/>
      <c r="H30" s="28"/>
      <c r="I30" s="28"/>
      <c r="J30" s="31"/>
      <c r="K30" s="31"/>
      <c r="L30" s="31"/>
      <c r="M30" s="31"/>
      <c r="N30" s="31"/>
      <c r="O30" s="31"/>
      <c r="P30" s="31"/>
      <c r="Q30" s="31"/>
      <c r="R30" s="31"/>
      <c r="S30" s="31"/>
      <c r="T30" s="31"/>
      <c r="U30" s="31"/>
      <c r="V30" s="31"/>
      <c r="W30" s="21"/>
      <c r="X30" s="13"/>
      <c r="Y30" s="13"/>
      <c r="Z30" s="13"/>
    </row>
    <row r="31" spans="1:26" ht="12" customHeight="1" x14ac:dyDescent="0.3">
      <c r="A31" s="11"/>
      <c r="B31" s="12"/>
      <c r="C31" s="40"/>
      <c r="D31" s="40"/>
      <c r="E31" s="40"/>
      <c r="F31" s="40"/>
      <c r="G31" s="41" t="str">
        <f>G21</f>
        <v>LIVESTOCK FEEDS - STORAGE COSTS</v>
      </c>
      <c r="H31" s="40"/>
      <c r="I31" s="40"/>
      <c r="J31" s="40"/>
      <c r="K31" s="40"/>
      <c r="L31" s="40"/>
      <c r="M31" s="40"/>
      <c r="N31" s="40"/>
      <c r="O31" s="40"/>
      <c r="P31" s="40"/>
      <c r="Q31" s="40"/>
      <c r="R31" s="40"/>
      <c r="S31" s="40"/>
      <c r="T31" s="40"/>
      <c r="U31" s="40"/>
      <c r="V31" s="40"/>
      <c r="W31" s="42" t="s">
        <v>148</v>
      </c>
      <c r="X31" s="13"/>
      <c r="Y31" s="13"/>
      <c r="Z31" s="13"/>
    </row>
    <row r="32" spans="1:26" ht="12" customHeight="1" x14ac:dyDescent="0.3">
      <c r="A32" s="11"/>
      <c r="B32" s="12"/>
      <c r="C32" s="12"/>
      <c r="D32" s="12"/>
      <c r="E32" s="12"/>
      <c r="F32" s="13"/>
      <c r="G32" s="13"/>
      <c r="H32" s="13"/>
      <c r="I32" s="13"/>
      <c r="J32" s="13"/>
      <c r="K32" s="13"/>
      <c r="L32" s="13"/>
      <c r="M32" s="13"/>
      <c r="N32" s="13"/>
      <c r="O32" s="13"/>
      <c r="P32" s="13"/>
      <c r="Q32" s="13"/>
      <c r="R32" s="13"/>
      <c r="S32" s="13"/>
      <c r="T32" s="13"/>
      <c r="U32" s="13"/>
      <c r="V32" s="13"/>
      <c r="W32" s="13"/>
      <c r="X32" s="13"/>
      <c r="Y32" s="13"/>
      <c r="Z32" s="1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75518-D56C-48E6-B20B-FB32CB5C6D50}">
  <dimension ref="A1:AT287"/>
  <sheetViews>
    <sheetView tabSelected="1" topLeftCell="A130" workbookViewId="0">
      <selection activeCell="Q144" sqref="Q144"/>
    </sheetView>
  </sheetViews>
  <sheetFormatPr defaultRowHeight="14.4" outlineLevelRow="1" x14ac:dyDescent="0.3"/>
  <cols>
    <col min="1" max="1" width="1.33203125" customWidth="1"/>
    <col min="2" max="2" width="1.6640625" customWidth="1"/>
    <col min="3" max="3" width="3.109375" hidden="1" customWidth="1"/>
    <col min="4" max="4" width="3.44140625" customWidth="1"/>
    <col min="5" max="5" width="4.77734375" customWidth="1"/>
    <col min="6" max="6" width="4.109375" customWidth="1"/>
    <col min="7" max="7" width="8.88671875" customWidth="1"/>
    <col min="8" max="8" width="12" customWidth="1"/>
    <col min="9" max="9" width="9.88671875" customWidth="1"/>
    <col min="10" max="10" width="10.44140625" customWidth="1"/>
    <col min="11" max="11" width="11.33203125" customWidth="1"/>
    <col min="12" max="12" width="13.77734375" customWidth="1"/>
    <col min="13" max="13" width="11" customWidth="1"/>
    <col min="14" max="15" width="9.44140625" bestFit="1" customWidth="1"/>
  </cols>
  <sheetData>
    <row r="1" spans="1:26" s="49" customFormat="1" ht="12" customHeight="1" outlineLevel="1" x14ac:dyDescent="0.25">
      <c r="A1" s="46"/>
      <c r="B1" s="47"/>
      <c r="C1" s="47"/>
      <c r="D1" s="47"/>
      <c r="E1" s="47"/>
      <c r="F1" s="47"/>
      <c r="G1" s="47"/>
      <c r="H1" s="48"/>
      <c r="I1" s="48"/>
      <c r="J1" s="48"/>
      <c r="K1" s="48"/>
      <c r="L1" s="48"/>
      <c r="M1" s="48"/>
      <c r="N1" s="48"/>
      <c r="O1" s="48"/>
      <c r="P1" s="48"/>
      <c r="Q1" s="48"/>
      <c r="R1" s="48"/>
      <c r="S1" s="48"/>
      <c r="T1" s="48"/>
      <c r="U1" s="48"/>
      <c r="V1" s="48"/>
      <c r="W1" s="48"/>
      <c r="X1" s="47"/>
      <c r="Y1" s="47"/>
      <c r="Z1" s="47"/>
    </row>
    <row r="2" spans="1:26" s="49" customFormat="1" ht="5.0999999999999996" customHeight="1" outlineLevel="1" thickBot="1" x14ac:dyDescent="0.3">
      <c r="A2" s="46"/>
      <c r="B2" s="47"/>
      <c r="C2" s="47"/>
      <c r="D2" s="47"/>
      <c r="E2" s="47"/>
      <c r="F2" s="47"/>
      <c r="G2" s="47"/>
      <c r="H2" s="48"/>
      <c r="I2" s="48"/>
      <c r="J2" s="48"/>
      <c r="K2" s="48"/>
      <c r="L2" s="48"/>
      <c r="M2" s="48"/>
      <c r="N2" s="48"/>
      <c r="O2" s="48"/>
      <c r="P2" s="48"/>
      <c r="Q2" s="48"/>
      <c r="R2" s="48"/>
      <c r="S2" s="48"/>
      <c r="T2" s="48"/>
      <c r="U2" s="48"/>
      <c r="V2" s="48"/>
      <c r="W2" s="48"/>
      <c r="X2" s="47"/>
      <c r="Y2" s="47"/>
      <c r="Z2" s="47"/>
    </row>
    <row r="3" spans="1:26" s="49" customFormat="1" ht="5.0999999999999996" customHeight="1" outlineLevel="1" x14ac:dyDescent="0.25">
      <c r="A3" s="46"/>
      <c r="B3" s="47"/>
      <c r="C3" s="50" t="s">
        <v>141</v>
      </c>
      <c r="D3" s="50"/>
      <c r="E3" s="50"/>
      <c r="F3" s="50"/>
      <c r="G3" s="50"/>
      <c r="H3" s="50"/>
      <c r="I3" s="50"/>
      <c r="J3" s="50"/>
      <c r="K3" s="51"/>
      <c r="L3" s="51"/>
      <c r="M3" s="51"/>
      <c r="N3" s="51"/>
      <c r="O3" s="51"/>
      <c r="P3" s="51"/>
      <c r="Q3" s="51"/>
      <c r="R3" s="51"/>
      <c r="S3" s="51"/>
      <c r="T3" s="51"/>
      <c r="U3" s="51"/>
      <c r="V3" s="51"/>
      <c r="W3" s="52"/>
      <c r="X3" s="48"/>
      <c r="Y3" s="48"/>
      <c r="Z3" s="48"/>
    </row>
    <row r="4" spans="1:26" s="49" customFormat="1" ht="12" customHeight="1" outlineLevel="1" x14ac:dyDescent="0.25">
      <c r="A4" s="46"/>
      <c r="B4" s="47"/>
      <c r="C4" s="53"/>
      <c r="D4" s="53"/>
      <c r="E4" s="53" t="s">
        <v>142</v>
      </c>
      <c r="F4" s="54"/>
      <c r="G4" s="55" t="s">
        <v>186</v>
      </c>
      <c r="H4" s="54"/>
      <c r="I4" s="54"/>
      <c r="J4" s="54"/>
      <c r="K4" s="54"/>
      <c r="L4" s="54"/>
      <c r="M4" s="54"/>
      <c r="N4" s="54"/>
      <c r="O4" s="54"/>
      <c r="P4" s="54"/>
      <c r="Q4" s="54"/>
      <c r="R4" s="54"/>
      <c r="S4" s="56"/>
      <c r="T4" s="54"/>
      <c r="U4" s="56"/>
      <c r="V4" s="56"/>
      <c r="W4" s="57"/>
      <c r="X4" s="48"/>
      <c r="Y4" s="48"/>
      <c r="Z4" s="48"/>
    </row>
    <row r="5" spans="1:26" s="49" customFormat="1" ht="12" customHeight="1" outlineLevel="1" x14ac:dyDescent="0.25">
      <c r="A5" s="46"/>
      <c r="B5" s="47"/>
      <c r="C5" s="53"/>
      <c r="D5" s="53"/>
      <c r="E5" s="58"/>
      <c r="F5" s="54"/>
      <c r="G5" s="59"/>
      <c r="H5" s="54"/>
      <c r="I5" s="54"/>
      <c r="J5" s="54"/>
      <c r="K5" s="54"/>
      <c r="L5" s="54"/>
      <c r="M5" s="54"/>
      <c r="N5" s="54"/>
      <c r="O5" s="54"/>
      <c r="P5" s="54"/>
      <c r="Q5" s="54"/>
      <c r="R5" s="54"/>
      <c r="S5" s="56"/>
      <c r="T5" s="60"/>
      <c r="U5" s="56"/>
      <c r="V5" s="56"/>
      <c r="W5" s="57"/>
      <c r="X5" s="48"/>
      <c r="Y5" s="48"/>
      <c r="Z5" s="48"/>
    </row>
    <row r="6" spans="1:26" s="49" customFormat="1" ht="12" customHeight="1" outlineLevel="1" x14ac:dyDescent="0.25">
      <c r="A6" s="46"/>
      <c r="B6" s="47"/>
      <c r="C6" s="58"/>
      <c r="D6" s="53"/>
      <c r="E6" s="58"/>
      <c r="F6" s="54"/>
      <c r="G6" s="54"/>
      <c r="H6" s="54"/>
      <c r="I6" s="54"/>
      <c r="J6" s="54"/>
      <c r="K6" s="54"/>
      <c r="L6" s="54"/>
      <c r="M6" s="54"/>
      <c r="N6" s="54"/>
      <c r="O6" s="54"/>
      <c r="P6" s="54"/>
      <c r="Q6" s="54"/>
      <c r="R6" s="54"/>
      <c r="S6" s="56"/>
      <c r="T6" s="60"/>
      <c r="U6" s="56"/>
      <c r="V6" s="56"/>
      <c r="W6" s="57"/>
      <c r="X6" s="48"/>
      <c r="Y6" s="48"/>
      <c r="Z6" s="48"/>
    </row>
    <row r="7" spans="1:26" s="49" customFormat="1" ht="12" customHeight="1" outlineLevel="1" x14ac:dyDescent="0.25">
      <c r="A7" s="46"/>
      <c r="B7" s="47"/>
      <c r="C7" s="61">
        <v>0</v>
      </c>
      <c r="D7" s="53"/>
      <c r="E7" s="58"/>
      <c r="F7" s="54"/>
      <c r="G7" s="62"/>
      <c r="H7" s="54"/>
      <c r="I7" s="54"/>
      <c r="J7" s="54"/>
      <c r="K7" s="54"/>
      <c r="L7" s="54"/>
      <c r="M7" s="54"/>
      <c r="N7" s="54"/>
      <c r="O7" s="54"/>
      <c r="P7" s="54"/>
      <c r="Q7" s="54"/>
      <c r="R7" s="54"/>
      <c r="S7" s="56"/>
      <c r="T7" s="60"/>
      <c r="U7" s="56"/>
      <c r="V7" s="56"/>
      <c r="W7" s="57"/>
      <c r="X7" s="48"/>
      <c r="Y7" s="48"/>
      <c r="Z7" s="48"/>
    </row>
    <row r="8" spans="1:26" s="49" customFormat="1" ht="12" customHeight="1" outlineLevel="1" x14ac:dyDescent="0.25">
      <c r="A8" s="46"/>
      <c r="B8" s="47"/>
      <c r="C8" s="58"/>
      <c r="D8" s="58"/>
      <c r="E8" s="58"/>
      <c r="F8" s="58"/>
      <c r="G8" s="58"/>
      <c r="H8" s="58"/>
      <c r="I8" s="58"/>
      <c r="J8" s="63"/>
      <c r="K8" s="63"/>
      <c r="L8" s="63"/>
      <c r="M8" s="63"/>
      <c r="N8" s="63"/>
      <c r="O8" s="63"/>
      <c r="P8" s="63"/>
      <c r="Q8" s="63"/>
      <c r="R8" s="63"/>
      <c r="S8" s="63"/>
      <c r="T8" s="63"/>
      <c r="U8" s="63"/>
      <c r="V8" s="63"/>
      <c r="W8" s="57"/>
      <c r="X8" s="48"/>
      <c r="Y8" s="48"/>
      <c r="Z8" s="48"/>
    </row>
    <row r="9" spans="1:26" s="49" customFormat="1" ht="12" customHeight="1" outlineLevel="1" x14ac:dyDescent="0.25">
      <c r="A9" s="46"/>
      <c r="B9" s="47"/>
      <c r="C9" s="58"/>
      <c r="D9" s="58"/>
      <c r="E9" s="58"/>
      <c r="F9" s="58"/>
      <c r="G9" s="58"/>
      <c r="H9" s="58" t="s">
        <v>188</v>
      </c>
      <c r="I9" s="58"/>
      <c r="J9" s="58"/>
      <c r="K9" s="58" t="s">
        <v>187</v>
      </c>
      <c r="L9" s="63"/>
      <c r="M9" s="63"/>
      <c r="N9" s="63"/>
      <c r="O9" s="63"/>
      <c r="P9" s="63"/>
      <c r="Q9" s="63"/>
      <c r="R9" s="63"/>
      <c r="S9" s="63"/>
      <c r="T9" s="63"/>
      <c r="U9" s="63"/>
      <c r="V9" s="63"/>
      <c r="W9" s="57"/>
      <c r="X9" s="48"/>
      <c r="Y9" s="48"/>
      <c r="Z9" s="48"/>
    </row>
    <row r="10" spans="1:26" s="49" customFormat="1" ht="12" customHeight="1" outlineLevel="1" x14ac:dyDescent="0.25">
      <c r="A10" s="46"/>
      <c r="B10" s="47"/>
      <c r="C10" s="58"/>
      <c r="D10" s="58"/>
      <c r="E10" s="58"/>
      <c r="F10" s="58"/>
      <c r="G10" s="58"/>
      <c r="H10" s="58"/>
      <c r="I10" s="58"/>
      <c r="J10" s="58"/>
      <c r="K10" s="58"/>
      <c r="L10" s="58"/>
      <c r="M10" s="58"/>
      <c r="N10" s="65"/>
      <c r="O10" s="65"/>
      <c r="P10" s="65"/>
      <c r="Q10" s="65"/>
      <c r="R10" s="65"/>
      <c r="S10" s="63"/>
      <c r="T10" s="63"/>
      <c r="U10" s="63"/>
      <c r="V10" s="63"/>
      <c r="W10" s="57"/>
      <c r="X10" s="48"/>
      <c r="Y10" s="48"/>
      <c r="Z10" s="48"/>
    </row>
    <row r="11" spans="1:26" s="49" customFormat="1" ht="12" customHeight="1" outlineLevel="1" x14ac:dyDescent="0.25">
      <c r="A11" s="46"/>
      <c r="B11" s="47"/>
      <c r="C11" s="58"/>
      <c r="D11" s="58"/>
      <c r="E11" s="58"/>
      <c r="F11" s="58"/>
      <c r="G11" s="58"/>
      <c r="H11" s="58"/>
      <c r="I11" s="64" t="s">
        <v>174</v>
      </c>
      <c r="J11" s="64"/>
      <c r="K11" s="64"/>
      <c r="L11" s="64" t="s">
        <v>174</v>
      </c>
      <c r="M11" s="64"/>
      <c r="N11" s="65"/>
      <c r="O11" s="65"/>
      <c r="P11" s="65"/>
      <c r="Q11" s="65"/>
      <c r="R11" s="65"/>
      <c r="S11" s="63"/>
      <c r="T11" s="63"/>
      <c r="U11" s="63"/>
      <c r="V11" s="63"/>
      <c r="W11" s="57"/>
      <c r="X11" s="48"/>
      <c r="Y11" s="48"/>
      <c r="Z11" s="48"/>
    </row>
    <row r="12" spans="1:26" s="49" customFormat="1" ht="13.2" outlineLevel="1" x14ac:dyDescent="0.25">
      <c r="A12" s="46"/>
      <c r="B12" s="47"/>
      <c r="C12" s="58"/>
      <c r="D12" s="58"/>
      <c r="E12" s="58"/>
      <c r="F12" s="66"/>
      <c r="G12" s="67"/>
      <c r="H12" s="68" t="s">
        <v>177</v>
      </c>
      <c r="I12" s="83">
        <f>AVERAGE(L22,L18,L12)</f>
        <v>4.7833333333333332</v>
      </c>
      <c r="J12" s="71"/>
      <c r="K12" s="68" t="s">
        <v>4</v>
      </c>
      <c r="L12" s="90">
        <v>5</v>
      </c>
      <c r="M12" s="71"/>
      <c r="N12" s="71"/>
      <c r="O12" s="71"/>
      <c r="P12" s="71"/>
      <c r="Q12" s="71"/>
      <c r="R12" s="71"/>
      <c r="S12" s="71"/>
      <c r="T12" s="71"/>
      <c r="U12" s="71"/>
      <c r="V12" s="71"/>
      <c r="W12" s="57"/>
      <c r="X12" s="48"/>
      <c r="Y12" s="48"/>
      <c r="Z12" s="48"/>
    </row>
    <row r="13" spans="1:26" s="49" customFormat="1" ht="13.2" outlineLevel="1" x14ac:dyDescent="0.25">
      <c r="A13" s="46"/>
      <c r="B13" s="47"/>
      <c r="C13" s="58"/>
      <c r="D13" s="58"/>
      <c r="E13" s="58"/>
      <c r="F13" s="66"/>
      <c r="G13" s="67"/>
      <c r="H13" s="49" t="s">
        <v>176</v>
      </c>
      <c r="I13" s="83">
        <f>AVERAGE(L23,L20)</f>
        <v>2.29</v>
      </c>
      <c r="J13" s="71"/>
      <c r="K13" s="68" t="s">
        <v>10</v>
      </c>
      <c r="L13" s="90">
        <v>3</v>
      </c>
      <c r="M13" s="68"/>
      <c r="N13" s="68"/>
      <c r="O13" s="68"/>
      <c r="P13" s="68"/>
      <c r="Q13" s="68"/>
      <c r="R13" s="68"/>
      <c r="S13" s="68"/>
      <c r="T13" s="71"/>
      <c r="U13" s="71"/>
      <c r="V13" s="71"/>
      <c r="W13" s="57"/>
      <c r="X13" s="48"/>
      <c r="Y13" s="48"/>
      <c r="Z13" s="48"/>
    </row>
    <row r="14" spans="1:26" s="49" customFormat="1" ht="13.2" outlineLevel="1" x14ac:dyDescent="0.25">
      <c r="A14" s="46"/>
      <c r="B14" s="47"/>
      <c r="C14" s="58"/>
      <c r="D14" s="58"/>
      <c r="E14" s="58"/>
      <c r="F14" s="66"/>
      <c r="G14" s="67"/>
      <c r="H14" s="68" t="s">
        <v>178</v>
      </c>
      <c r="I14" s="83">
        <f>AVERAGE(L13,L17)</f>
        <v>3</v>
      </c>
      <c r="J14" s="71"/>
      <c r="K14" s="68" t="s">
        <v>95</v>
      </c>
      <c r="L14" s="90">
        <v>9</v>
      </c>
      <c r="M14" s="85"/>
      <c r="N14" s="85"/>
      <c r="O14" s="85"/>
      <c r="P14" s="85"/>
      <c r="Q14" s="85"/>
      <c r="R14" s="85"/>
      <c r="S14" s="85"/>
      <c r="T14" s="71"/>
      <c r="U14" s="71"/>
      <c r="V14" s="71"/>
      <c r="W14" s="57"/>
      <c r="X14" s="48"/>
      <c r="Y14" s="48"/>
      <c r="Z14" s="48"/>
    </row>
    <row r="15" spans="1:26" s="49" customFormat="1" ht="13.2" outlineLevel="1" x14ac:dyDescent="0.25">
      <c r="A15" s="46"/>
      <c r="B15" s="47"/>
      <c r="C15" s="58"/>
      <c r="D15" s="58"/>
      <c r="E15" s="58"/>
      <c r="F15" s="66"/>
      <c r="G15" s="67"/>
      <c r="H15" s="68" t="s">
        <v>179</v>
      </c>
      <c r="I15" s="83">
        <f>AVERAGE(L20:L23,L18,L12:L13)</f>
        <v>3.5614285714285714</v>
      </c>
      <c r="J15" s="71"/>
      <c r="K15" s="68" t="s">
        <v>96</v>
      </c>
      <c r="L15" s="90">
        <v>3</v>
      </c>
      <c r="M15" s="71"/>
      <c r="N15" s="71"/>
      <c r="O15" s="71"/>
      <c r="P15" s="71"/>
      <c r="Q15" s="71"/>
      <c r="R15" s="71"/>
      <c r="S15" s="71"/>
      <c r="T15" s="71"/>
      <c r="U15" s="71"/>
      <c r="V15" s="71"/>
      <c r="W15" s="57"/>
      <c r="X15" s="48"/>
      <c r="Y15" s="48"/>
      <c r="Z15" s="48"/>
    </row>
    <row r="16" spans="1:26" s="49" customFormat="1" ht="13.2" outlineLevel="1" x14ac:dyDescent="0.25">
      <c r="A16" s="46"/>
      <c r="B16" s="47"/>
      <c r="C16" s="58"/>
      <c r="D16" s="58"/>
      <c r="E16" s="58"/>
      <c r="F16" s="66"/>
      <c r="G16" s="67"/>
      <c r="J16" s="72"/>
      <c r="K16" s="68" t="s">
        <v>97</v>
      </c>
      <c r="L16" s="90">
        <v>3</v>
      </c>
      <c r="M16" s="71"/>
      <c r="N16" s="71"/>
      <c r="O16" s="71"/>
      <c r="P16" s="71"/>
      <c r="Q16" s="71"/>
      <c r="R16" s="71"/>
      <c r="S16" s="71"/>
      <c r="T16" s="71"/>
      <c r="U16" s="71"/>
      <c r="V16" s="71"/>
      <c r="W16" s="57"/>
      <c r="X16" s="48"/>
      <c r="Y16" s="48"/>
      <c r="Z16" s="48"/>
    </row>
    <row r="17" spans="1:42" s="49" customFormat="1" ht="13.2" outlineLevel="1" x14ac:dyDescent="0.25">
      <c r="A17" s="46"/>
      <c r="B17" s="47"/>
      <c r="C17" s="58"/>
      <c r="D17" s="58"/>
      <c r="E17" s="58"/>
      <c r="F17" s="66"/>
      <c r="G17" s="67"/>
      <c r="J17" s="72"/>
      <c r="K17" s="68" t="s">
        <v>7</v>
      </c>
      <c r="L17" s="90">
        <v>3</v>
      </c>
      <c r="M17" s="71"/>
      <c r="N17" s="71"/>
      <c r="O17" s="71"/>
      <c r="P17" s="71"/>
      <c r="Q17" s="71"/>
      <c r="R17" s="71"/>
      <c r="S17" s="71"/>
      <c r="T17" s="71"/>
      <c r="U17" s="71"/>
      <c r="V17" s="71"/>
      <c r="W17" s="57"/>
      <c r="X17" s="48"/>
      <c r="Y17" s="48"/>
      <c r="Z17" s="48"/>
    </row>
    <row r="18" spans="1:42" s="49" customFormat="1" ht="13.2" outlineLevel="1" x14ac:dyDescent="0.25">
      <c r="A18" s="46"/>
      <c r="B18" s="47"/>
      <c r="C18" s="58"/>
      <c r="D18" s="58"/>
      <c r="E18" s="58"/>
      <c r="F18" s="66"/>
      <c r="G18" s="67"/>
      <c r="J18" s="72"/>
      <c r="K18" s="68" t="s">
        <v>6</v>
      </c>
      <c r="L18" s="90">
        <v>4.5</v>
      </c>
      <c r="M18" s="71"/>
      <c r="N18" s="71"/>
      <c r="O18" s="71"/>
      <c r="P18" s="71"/>
      <c r="Q18" s="71"/>
      <c r="R18" s="71"/>
      <c r="S18" s="71"/>
      <c r="T18" s="71"/>
      <c r="U18" s="71"/>
      <c r="V18" s="71"/>
      <c r="W18" s="57"/>
      <c r="X18" s="48"/>
      <c r="Y18" s="48"/>
      <c r="Z18" s="48"/>
    </row>
    <row r="19" spans="1:42" s="49" customFormat="1" ht="13.2" outlineLevel="1" x14ac:dyDescent="0.25">
      <c r="A19" s="46"/>
      <c r="B19" s="47"/>
      <c r="C19" s="58"/>
      <c r="D19" s="58"/>
      <c r="E19" s="58"/>
      <c r="F19" s="66"/>
      <c r="G19" s="67"/>
      <c r="J19" s="72"/>
      <c r="K19" s="68" t="s">
        <v>120</v>
      </c>
      <c r="L19" s="90">
        <v>9</v>
      </c>
      <c r="M19" s="71"/>
      <c r="N19" s="71"/>
      <c r="O19" s="71"/>
      <c r="P19" s="71"/>
      <c r="Q19" s="71"/>
      <c r="R19" s="71"/>
      <c r="S19" s="71"/>
      <c r="T19" s="71"/>
      <c r="U19" s="71"/>
      <c r="V19" s="71"/>
      <c r="W19" s="57"/>
      <c r="X19" s="48"/>
      <c r="Y19" s="48"/>
      <c r="Z19" s="48"/>
    </row>
    <row r="20" spans="1:42" s="49" customFormat="1" ht="13.2" outlineLevel="1" x14ac:dyDescent="0.25">
      <c r="A20" s="46"/>
      <c r="B20" s="47"/>
      <c r="C20" s="58"/>
      <c r="D20" s="58"/>
      <c r="E20" s="58"/>
      <c r="F20" s="66"/>
      <c r="G20" s="67"/>
      <c r="J20" s="72"/>
      <c r="K20" s="68" t="s">
        <v>9</v>
      </c>
      <c r="L20" s="90">
        <v>2.29</v>
      </c>
      <c r="M20" s="71"/>
      <c r="N20" s="71"/>
      <c r="O20" s="71"/>
      <c r="P20" s="71"/>
      <c r="Q20" s="71"/>
      <c r="R20" s="71"/>
      <c r="S20" s="71"/>
      <c r="T20" s="71"/>
      <c r="U20" s="71"/>
      <c r="V20" s="71"/>
      <c r="W20" s="57"/>
      <c r="X20" s="48"/>
      <c r="Y20" s="48"/>
      <c r="Z20" s="48"/>
    </row>
    <row r="21" spans="1:42" s="49" customFormat="1" ht="13.2" outlineLevel="1" x14ac:dyDescent="0.25">
      <c r="A21" s="46"/>
      <c r="B21" s="47"/>
      <c r="C21" s="58"/>
      <c r="D21" s="58"/>
      <c r="E21" s="58"/>
      <c r="F21" s="66"/>
      <c r="G21" s="67"/>
      <c r="J21" s="72"/>
      <c r="K21" s="68" t="s">
        <v>98</v>
      </c>
      <c r="L21" s="90">
        <v>3</v>
      </c>
      <c r="M21" s="71"/>
      <c r="N21" s="71"/>
      <c r="O21" s="71"/>
      <c r="P21" s="71"/>
      <c r="Q21" s="71"/>
      <c r="R21" s="71"/>
      <c r="S21" s="71"/>
      <c r="T21" s="71"/>
      <c r="U21" s="71"/>
      <c r="V21" s="71"/>
      <c r="W21" s="57"/>
      <c r="X21" s="48"/>
      <c r="Y21" s="48"/>
      <c r="Z21" s="48"/>
    </row>
    <row r="22" spans="1:42" s="49" customFormat="1" ht="13.2" outlineLevel="1" x14ac:dyDescent="0.25">
      <c r="A22" s="46"/>
      <c r="B22" s="47"/>
      <c r="C22" s="58"/>
      <c r="D22" s="58"/>
      <c r="E22" s="58"/>
      <c r="F22" s="66"/>
      <c r="G22" s="67"/>
      <c r="J22" s="72"/>
      <c r="K22" s="68" t="s">
        <v>5</v>
      </c>
      <c r="L22" s="90">
        <v>4.8499999999999996</v>
      </c>
      <c r="M22" s="71"/>
      <c r="N22" s="71"/>
      <c r="O22" s="71"/>
      <c r="P22" s="71"/>
      <c r="Q22" s="71"/>
      <c r="R22" s="71"/>
      <c r="S22" s="71"/>
      <c r="T22" s="71"/>
      <c r="U22" s="71"/>
      <c r="V22" s="71"/>
      <c r="W22" s="57"/>
      <c r="X22" s="48"/>
      <c r="Y22" s="48"/>
      <c r="Z22" s="48"/>
    </row>
    <row r="23" spans="1:42" s="49" customFormat="1" ht="13.2" outlineLevel="1" x14ac:dyDescent="0.25">
      <c r="A23" s="46"/>
      <c r="B23" s="47"/>
      <c r="C23" s="58"/>
      <c r="D23" s="58"/>
      <c r="E23" s="58"/>
      <c r="F23" s="66"/>
      <c r="G23" s="67"/>
      <c r="J23" s="72"/>
      <c r="K23" s="68" t="s">
        <v>8</v>
      </c>
      <c r="L23" s="90">
        <v>2.29</v>
      </c>
      <c r="M23" s="71"/>
      <c r="N23" s="71"/>
      <c r="O23" s="71"/>
      <c r="P23" s="71"/>
      <c r="Q23" s="71"/>
      <c r="R23" s="71"/>
      <c r="S23" s="71"/>
      <c r="T23" s="71"/>
      <c r="U23" s="71"/>
      <c r="V23" s="71"/>
      <c r="W23" s="57"/>
      <c r="X23" s="48"/>
      <c r="Y23" s="48"/>
      <c r="Z23" s="48"/>
    </row>
    <row r="24" spans="1:42" s="49" customFormat="1" ht="13.2" outlineLevel="1" x14ac:dyDescent="0.25">
      <c r="A24" s="46"/>
      <c r="B24" s="47"/>
      <c r="C24" s="58"/>
      <c r="D24" s="58"/>
      <c r="E24" s="58"/>
      <c r="F24" s="66"/>
      <c r="G24" s="67"/>
      <c r="J24" s="72"/>
      <c r="K24" s="72"/>
      <c r="L24" s="72"/>
      <c r="M24" s="71"/>
      <c r="N24" s="71"/>
      <c r="O24" s="71"/>
      <c r="P24" s="71"/>
      <c r="Q24" s="71"/>
      <c r="R24" s="71"/>
      <c r="S24" s="71"/>
      <c r="T24" s="71"/>
      <c r="U24" s="71"/>
      <c r="V24" s="71"/>
      <c r="W24" s="57"/>
      <c r="X24" s="48"/>
      <c r="Y24" s="48"/>
      <c r="Z24" s="48"/>
    </row>
    <row r="25" spans="1:42" s="49" customFormat="1" ht="13.2" outlineLevel="1" x14ac:dyDescent="0.25">
      <c r="A25" s="46"/>
      <c r="B25" s="47"/>
      <c r="C25" s="58"/>
      <c r="D25" s="58"/>
      <c r="E25" s="58"/>
      <c r="F25" s="66"/>
      <c r="G25" s="67"/>
      <c r="J25" s="72"/>
      <c r="K25" s="72"/>
      <c r="L25" s="72"/>
      <c r="M25" s="71"/>
      <c r="N25" s="71"/>
      <c r="O25" s="71"/>
      <c r="P25" s="71"/>
      <c r="Q25" s="71"/>
      <c r="R25" s="71"/>
      <c r="S25" s="71"/>
      <c r="T25" s="71"/>
      <c r="U25" s="71"/>
      <c r="V25" s="71"/>
      <c r="W25" s="57"/>
      <c r="X25" s="48"/>
      <c r="Y25" s="48"/>
      <c r="Z25" s="48"/>
    </row>
    <row r="26" spans="1:42" s="49" customFormat="1" ht="13.2" outlineLevel="1" x14ac:dyDescent="0.25">
      <c r="A26" s="46"/>
      <c r="B26" s="47"/>
      <c r="C26" s="58"/>
      <c r="D26" s="58"/>
      <c r="E26" s="58"/>
      <c r="F26" s="66"/>
      <c r="G26" s="67"/>
      <c r="H26" s="71"/>
      <c r="I26" s="71"/>
      <c r="J26" s="72"/>
      <c r="K26" s="72"/>
      <c r="L26" s="72"/>
      <c r="M26" s="71"/>
      <c r="N26" s="71"/>
      <c r="O26" s="71"/>
      <c r="P26" s="71"/>
      <c r="Q26" s="71"/>
      <c r="R26" s="71"/>
      <c r="S26" s="71"/>
      <c r="T26" s="71"/>
      <c r="U26" s="71"/>
      <c r="V26" s="71"/>
      <c r="W26" s="57"/>
      <c r="X26" s="48"/>
      <c r="Y26" s="48"/>
      <c r="Z26" s="48"/>
    </row>
    <row r="27" spans="1:42" s="49" customFormat="1" ht="13.2" outlineLevel="1" x14ac:dyDescent="0.25">
      <c r="A27" s="46"/>
      <c r="B27" s="47"/>
      <c r="C27" s="58"/>
      <c r="D27" s="58"/>
      <c r="E27" s="58"/>
      <c r="F27" s="66"/>
      <c r="G27" s="67"/>
      <c r="H27" s="72"/>
      <c r="I27" s="72"/>
      <c r="J27" s="72"/>
      <c r="K27" s="72"/>
      <c r="L27" s="72"/>
      <c r="M27" s="71"/>
      <c r="N27" s="71"/>
      <c r="O27" s="71"/>
      <c r="P27" s="71"/>
      <c r="Q27" s="71"/>
      <c r="R27" s="71"/>
      <c r="S27" s="71"/>
      <c r="T27" s="71"/>
      <c r="U27" s="71"/>
      <c r="V27" s="71"/>
      <c r="W27" s="57"/>
      <c r="X27" s="48"/>
      <c r="Y27" s="48"/>
      <c r="Z27" s="48"/>
    </row>
    <row r="28" spans="1:42" s="49" customFormat="1" ht="13.2" outlineLevel="1" x14ac:dyDescent="0.25">
      <c r="A28" s="46"/>
      <c r="B28" s="47"/>
      <c r="C28" s="58"/>
      <c r="D28" s="58"/>
      <c r="E28" s="58"/>
      <c r="F28" s="66"/>
      <c r="G28" s="67"/>
      <c r="H28" s="72"/>
      <c r="I28" s="72"/>
      <c r="J28" s="72"/>
      <c r="K28" s="72"/>
      <c r="L28" s="72"/>
      <c r="M28" s="71"/>
      <c r="N28" s="71"/>
      <c r="O28" s="71"/>
      <c r="P28" s="71"/>
      <c r="Q28" s="71"/>
      <c r="R28" s="71"/>
      <c r="S28" s="71"/>
      <c r="T28" s="71"/>
      <c r="U28" s="71"/>
      <c r="V28" s="71"/>
      <c r="W28" s="57"/>
      <c r="X28" s="48"/>
      <c r="Y28" s="48"/>
      <c r="Z28" s="48"/>
    </row>
    <row r="29" spans="1:42" s="49" customFormat="1" ht="12" customHeight="1" outlineLevel="1" x14ac:dyDescent="0.25">
      <c r="A29" s="46"/>
      <c r="B29" s="47"/>
      <c r="C29" s="58"/>
      <c r="D29" s="58"/>
      <c r="E29" s="58"/>
      <c r="F29" s="72"/>
      <c r="G29" s="67"/>
      <c r="H29" s="67"/>
      <c r="I29" s="73"/>
      <c r="J29" s="73"/>
      <c r="K29" s="73"/>
      <c r="L29" s="73"/>
      <c r="M29" s="73"/>
      <c r="N29" s="71"/>
      <c r="O29" s="71"/>
      <c r="P29" s="71"/>
      <c r="Q29" s="71"/>
      <c r="R29" s="71"/>
      <c r="S29" s="71"/>
      <c r="T29" s="71"/>
      <c r="U29" s="71"/>
      <c r="V29" s="71"/>
      <c r="W29" s="57"/>
      <c r="X29" s="48"/>
      <c r="Y29" s="48"/>
      <c r="Z29" s="48"/>
    </row>
    <row r="30" spans="1:42" s="49" customFormat="1" ht="5.0999999999999996" customHeight="1" outlineLevel="1" x14ac:dyDescent="0.25">
      <c r="A30" s="46"/>
      <c r="B30" s="47"/>
      <c r="C30" s="58"/>
      <c r="D30" s="58"/>
      <c r="E30" s="58"/>
      <c r="F30" s="74"/>
      <c r="G30" s="75"/>
      <c r="H30" s="75"/>
      <c r="I30" s="75"/>
      <c r="J30" s="76"/>
      <c r="K30" s="76"/>
      <c r="L30" s="76"/>
      <c r="M30" s="76"/>
      <c r="N30" s="76"/>
      <c r="O30" s="76"/>
      <c r="P30" s="76"/>
      <c r="Q30" s="76"/>
      <c r="R30" s="76"/>
      <c r="S30" s="76"/>
      <c r="T30" s="76"/>
      <c r="U30" s="76"/>
      <c r="V30" s="77"/>
      <c r="W30" s="57"/>
      <c r="X30" s="48"/>
      <c r="Y30" s="48"/>
      <c r="Z30" s="48"/>
    </row>
    <row r="31" spans="1:42" s="49" customFormat="1" ht="24.9" customHeight="1" outlineLevel="1" x14ac:dyDescent="0.25">
      <c r="A31" s="46"/>
      <c r="B31" s="47"/>
      <c r="C31" s="78"/>
      <c r="D31" s="78"/>
      <c r="E31" s="78"/>
      <c r="F31" s="78"/>
      <c r="G31" s="79" t="str">
        <f>G4</f>
        <v xml:space="preserve">Max yield </v>
      </c>
      <c r="H31" s="78"/>
      <c r="I31" s="78"/>
      <c r="J31" s="78"/>
      <c r="K31" s="78"/>
      <c r="L31" s="78"/>
      <c r="M31" s="78"/>
      <c r="N31" s="78"/>
      <c r="O31" s="78"/>
      <c r="P31" s="78"/>
      <c r="Q31" s="78"/>
      <c r="R31" s="78"/>
      <c r="S31" s="78"/>
      <c r="T31" s="78"/>
      <c r="U31" s="78"/>
      <c r="V31" s="78"/>
      <c r="W31" s="80" t="s">
        <v>148</v>
      </c>
      <c r="X31" s="48"/>
      <c r="Y31" s="48"/>
      <c r="Z31" s="48"/>
    </row>
    <row r="32" spans="1:42" s="49" customFormat="1" ht="12" customHeight="1" outlineLevel="1" x14ac:dyDescent="0.25">
      <c r="A32" s="46"/>
      <c r="B32" s="47"/>
      <c r="C32" s="47"/>
      <c r="D32" s="47"/>
      <c r="E32" s="47"/>
      <c r="F32" s="48"/>
      <c r="G32" s="48"/>
      <c r="H32" s="48"/>
      <c r="I32" s="48"/>
      <c r="J32" s="48"/>
      <c r="K32" s="48"/>
      <c r="L32" s="48"/>
      <c r="M32" s="48"/>
      <c r="N32" s="48"/>
      <c r="O32" s="48"/>
      <c r="P32" s="48"/>
      <c r="Q32" s="48"/>
      <c r="R32" s="48"/>
      <c r="S32" s="48"/>
      <c r="T32" s="48"/>
      <c r="U32" s="48"/>
      <c r="V32" s="48"/>
      <c r="W32" s="48"/>
      <c r="X32" s="48"/>
      <c r="Y32" s="48"/>
      <c r="Z32" s="48"/>
      <c r="AA32" s="48"/>
      <c r="AB32" s="48"/>
      <c r="AC32" s="48"/>
      <c r="AD32" s="48"/>
      <c r="AE32" s="48"/>
      <c r="AF32" s="48"/>
      <c r="AG32" s="48"/>
      <c r="AH32" s="48"/>
      <c r="AI32" s="48"/>
      <c r="AJ32" s="48"/>
      <c r="AK32" s="48"/>
      <c r="AL32" s="48"/>
      <c r="AM32" s="48"/>
      <c r="AN32" s="48"/>
      <c r="AO32" s="48"/>
      <c r="AP32" s="48"/>
    </row>
    <row r="33" spans="1:26" s="49" customFormat="1" ht="12" customHeight="1" outlineLevel="1" x14ac:dyDescent="0.25">
      <c r="A33" s="46"/>
      <c r="B33" s="47"/>
      <c r="C33" s="47"/>
      <c r="D33" s="47"/>
      <c r="E33" s="47"/>
      <c r="F33" s="47"/>
      <c r="G33" s="47"/>
      <c r="H33" s="48"/>
      <c r="I33" s="48"/>
      <c r="J33" s="48"/>
      <c r="K33" s="48"/>
      <c r="L33" s="48"/>
      <c r="M33" s="48"/>
      <c r="N33" s="48"/>
      <c r="O33" s="48"/>
      <c r="P33" s="48"/>
      <c r="Q33" s="48"/>
      <c r="R33" s="48"/>
      <c r="S33" s="48"/>
      <c r="T33" s="48"/>
      <c r="U33" s="48"/>
      <c r="V33" s="48"/>
      <c r="W33" s="48"/>
      <c r="X33" s="47"/>
      <c r="Y33" s="47"/>
      <c r="Z33" s="47"/>
    </row>
    <row r="34" spans="1:26" s="49" customFormat="1" ht="5.0999999999999996" customHeight="1" outlineLevel="1" thickBot="1" x14ac:dyDescent="0.3">
      <c r="A34" s="46"/>
      <c r="B34" s="47"/>
      <c r="C34" s="47"/>
      <c r="D34" s="47"/>
      <c r="E34" s="47"/>
      <c r="F34" s="47"/>
      <c r="G34" s="47"/>
      <c r="H34" s="48"/>
      <c r="I34" s="48"/>
      <c r="J34" s="48"/>
      <c r="K34" s="48"/>
      <c r="L34" s="48"/>
      <c r="M34" s="48"/>
      <c r="N34" s="48"/>
      <c r="O34" s="48"/>
      <c r="P34" s="48"/>
      <c r="Q34" s="48"/>
      <c r="R34" s="48"/>
      <c r="S34" s="48"/>
      <c r="T34" s="48"/>
      <c r="U34" s="48"/>
      <c r="V34" s="48"/>
      <c r="W34" s="48"/>
      <c r="X34" s="47"/>
      <c r="Y34" s="47"/>
      <c r="Z34" s="47"/>
    </row>
    <row r="35" spans="1:26" s="49" customFormat="1" ht="5.0999999999999996" customHeight="1" outlineLevel="1" x14ac:dyDescent="0.25">
      <c r="A35" s="46"/>
      <c r="B35" s="47"/>
      <c r="C35" s="50" t="s">
        <v>141</v>
      </c>
      <c r="D35" s="50"/>
      <c r="E35" s="50"/>
      <c r="F35" s="50"/>
      <c r="G35" s="50"/>
      <c r="H35" s="50"/>
      <c r="I35" s="50"/>
      <c r="J35" s="50"/>
      <c r="K35" s="51"/>
      <c r="L35" s="51"/>
      <c r="M35" s="51"/>
      <c r="N35" s="51"/>
      <c r="O35" s="51"/>
      <c r="P35" s="51"/>
      <c r="Q35" s="51"/>
      <c r="R35" s="51"/>
      <c r="S35" s="51"/>
      <c r="T35" s="51"/>
      <c r="U35" s="51"/>
      <c r="V35" s="51"/>
      <c r="W35" s="52"/>
      <c r="X35" s="48"/>
      <c r="Y35" s="48"/>
      <c r="Z35" s="48"/>
    </row>
    <row r="36" spans="1:26" s="49" customFormat="1" ht="12" customHeight="1" outlineLevel="1" x14ac:dyDescent="0.25">
      <c r="A36" s="46"/>
      <c r="B36" s="47"/>
      <c r="C36" s="53"/>
      <c r="D36" s="53"/>
      <c r="E36" s="53" t="s">
        <v>142</v>
      </c>
      <c r="F36" s="54"/>
      <c r="G36" s="55" t="s">
        <v>168</v>
      </c>
      <c r="H36" s="54"/>
      <c r="I36" s="54"/>
      <c r="J36" s="54"/>
      <c r="K36" s="54"/>
      <c r="L36" s="54"/>
      <c r="M36" s="54"/>
      <c r="N36" s="54"/>
      <c r="O36" s="54"/>
      <c r="P36" s="54"/>
      <c r="Q36" s="54"/>
      <c r="R36" s="54"/>
      <c r="S36" s="56"/>
      <c r="T36" s="54"/>
      <c r="U36" s="56"/>
      <c r="V36" s="56"/>
      <c r="W36" s="57"/>
      <c r="X36" s="48"/>
      <c r="Y36" s="48"/>
      <c r="Z36" s="48"/>
    </row>
    <row r="37" spans="1:26" s="49" customFormat="1" ht="12" customHeight="1" outlineLevel="1" x14ac:dyDescent="0.25">
      <c r="A37" s="46"/>
      <c r="B37" s="47"/>
      <c r="C37" s="53"/>
      <c r="D37" s="53"/>
      <c r="E37" s="58"/>
      <c r="F37" s="54"/>
      <c r="G37" s="59"/>
      <c r="H37" s="54"/>
      <c r="I37" s="54"/>
      <c r="J37" s="54"/>
      <c r="K37" s="54"/>
      <c r="L37" s="54"/>
      <c r="M37" s="54"/>
      <c r="N37" s="54"/>
      <c r="O37" s="54"/>
      <c r="P37" s="54"/>
      <c r="Q37" s="54"/>
      <c r="R37" s="54"/>
      <c r="S37" s="56"/>
      <c r="T37" s="60"/>
      <c r="U37" s="56"/>
      <c r="V37" s="56"/>
      <c r="W37" s="57"/>
      <c r="X37" s="48"/>
      <c r="Y37" s="48"/>
      <c r="Z37" s="48"/>
    </row>
    <row r="38" spans="1:26" s="49" customFormat="1" ht="12" customHeight="1" outlineLevel="1" x14ac:dyDescent="0.25">
      <c r="A38" s="46"/>
      <c r="B38" s="47"/>
      <c r="C38" s="58"/>
      <c r="D38" s="53"/>
      <c r="E38" s="58"/>
      <c r="F38" s="54"/>
      <c r="G38" s="54"/>
      <c r="H38" s="54"/>
      <c r="I38" s="54"/>
      <c r="J38" s="54"/>
      <c r="K38" s="54"/>
      <c r="L38" s="54"/>
      <c r="M38" s="54"/>
      <c r="N38" s="54"/>
      <c r="O38" s="54"/>
      <c r="P38" s="54"/>
      <c r="Q38" s="54"/>
      <c r="R38" s="54"/>
      <c r="S38" s="56"/>
      <c r="T38" s="60"/>
      <c r="U38" s="56"/>
      <c r="V38" s="56"/>
      <c r="W38" s="57"/>
      <c r="X38" s="48"/>
      <c r="Y38" s="48"/>
      <c r="Z38" s="48"/>
    </row>
    <row r="39" spans="1:26" s="49" customFormat="1" ht="12" customHeight="1" outlineLevel="1" x14ac:dyDescent="0.25">
      <c r="A39" s="46"/>
      <c r="B39" s="47"/>
      <c r="C39" s="61">
        <v>0</v>
      </c>
      <c r="D39" s="53"/>
      <c r="E39" s="58"/>
      <c r="F39" s="54"/>
      <c r="G39" s="62"/>
      <c r="H39" s="54"/>
      <c r="I39" s="54"/>
      <c r="J39" s="54"/>
      <c r="K39" s="54"/>
      <c r="L39" s="54"/>
      <c r="M39" s="54"/>
      <c r="N39" s="54"/>
      <c r="O39" s="54"/>
      <c r="P39" s="54"/>
      <c r="Q39" s="54"/>
      <c r="R39" s="54"/>
      <c r="S39" s="56"/>
      <c r="T39" s="60"/>
      <c r="U39" s="56"/>
      <c r="V39" s="56"/>
      <c r="W39" s="57"/>
      <c r="X39" s="48"/>
      <c r="Y39" s="48"/>
      <c r="Z39" s="48"/>
    </row>
    <row r="40" spans="1:26" s="49" customFormat="1" ht="12" customHeight="1" outlineLevel="1" x14ac:dyDescent="0.25">
      <c r="A40" s="46"/>
      <c r="B40" s="47"/>
      <c r="C40" s="58"/>
      <c r="D40" s="58"/>
      <c r="E40" s="58"/>
      <c r="F40" s="58"/>
      <c r="G40" s="58"/>
      <c r="H40" s="58"/>
      <c r="I40" s="58"/>
      <c r="J40" s="63"/>
      <c r="K40" s="63"/>
      <c r="L40" s="63"/>
      <c r="M40" s="63"/>
      <c r="N40" s="63"/>
      <c r="O40" s="63"/>
      <c r="P40" s="63"/>
      <c r="Q40" s="63"/>
      <c r="R40" s="63"/>
      <c r="S40" s="63"/>
      <c r="T40" s="63"/>
      <c r="U40" s="63"/>
      <c r="V40" s="63"/>
      <c r="W40" s="57"/>
      <c r="X40" s="48"/>
      <c r="Y40" s="48"/>
      <c r="Z40" s="48"/>
    </row>
    <row r="41" spans="1:26" s="49" customFormat="1" ht="12" customHeight="1" outlineLevel="1" x14ac:dyDescent="0.25">
      <c r="A41" s="46"/>
      <c r="B41" s="47"/>
      <c r="C41" s="58"/>
      <c r="D41" s="58"/>
      <c r="E41" s="58"/>
      <c r="F41" s="58"/>
      <c r="G41" s="58"/>
      <c r="H41" s="58"/>
      <c r="I41" s="58"/>
      <c r="J41" s="58"/>
      <c r="K41" s="58"/>
      <c r="L41" s="63"/>
      <c r="M41" s="63"/>
      <c r="N41" s="63"/>
      <c r="O41" s="63"/>
      <c r="P41" s="63"/>
      <c r="Q41" s="63"/>
      <c r="R41" s="63"/>
      <c r="S41" s="63"/>
      <c r="T41" s="63"/>
      <c r="U41" s="63"/>
      <c r="V41" s="63"/>
      <c r="W41" s="57"/>
      <c r="X41" s="48"/>
      <c r="Y41" s="48"/>
      <c r="Z41" s="48"/>
    </row>
    <row r="42" spans="1:26" s="49" customFormat="1" ht="12" customHeight="1" outlineLevel="1" x14ac:dyDescent="0.25">
      <c r="A42" s="46"/>
      <c r="B42" s="47"/>
      <c r="C42" s="58"/>
      <c r="D42" s="58"/>
      <c r="E42" s="58"/>
      <c r="F42" s="58"/>
      <c r="G42" s="58"/>
      <c r="H42" s="58"/>
      <c r="I42" s="58"/>
      <c r="J42" s="58"/>
      <c r="K42" s="58"/>
      <c r="L42" s="58"/>
      <c r="M42" s="58"/>
      <c r="N42" s="64"/>
      <c r="O42" s="64"/>
      <c r="P42" s="65"/>
      <c r="Q42" s="65"/>
      <c r="R42" s="65"/>
      <c r="S42" s="63"/>
      <c r="T42" s="63"/>
      <c r="U42" s="63"/>
      <c r="V42" s="63"/>
      <c r="W42" s="57"/>
      <c r="X42" s="48"/>
      <c r="Y42" s="48"/>
      <c r="Z42" s="48"/>
    </row>
    <row r="43" spans="1:26" s="49" customFormat="1" ht="12" customHeight="1" outlineLevel="1" x14ac:dyDescent="0.25">
      <c r="A43" s="46"/>
      <c r="B43" s="47"/>
      <c r="C43" s="58"/>
      <c r="D43" s="58"/>
      <c r="E43" s="58"/>
      <c r="F43" s="58"/>
      <c r="G43" s="58"/>
      <c r="H43" s="58"/>
      <c r="I43" s="64" t="s">
        <v>170</v>
      </c>
      <c r="J43" s="64" t="s">
        <v>170</v>
      </c>
      <c r="K43" s="64" t="s">
        <v>170</v>
      </c>
      <c r="L43" s="64" t="s">
        <v>169</v>
      </c>
      <c r="M43" s="64" t="s">
        <v>169</v>
      </c>
      <c r="N43" s="64" t="s">
        <v>169</v>
      </c>
      <c r="O43" s="64"/>
      <c r="P43" s="65"/>
      <c r="Q43" s="65"/>
      <c r="R43" s="65"/>
      <c r="S43" s="63"/>
      <c r="T43" s="63"/>
      <c r="U43" s="63"/>
      <c r="V43" s="63"/>
      <c r="W43" s="57"/>
      <c r="X43" s="48"/>
      <c r="Y43" s="48"/>
      <c r="Z43" s="48"/>
    </row>
    <row r="44" spans="1:26" s="49" customFormat="1" ht="12" customHeight="1" outlineLevel="1" x14ac:dyDescent="0.25">
      <c r="A44" s="46"/>
      <c r="B44" s="47"/>
      <c r="C44" s="58"/>
      <c r="D44" s="58"/>
      <c r="E44" s="58"/>
      <c r="F44" s="58"/>
      <c r="G44" s="58"/>
      <c r="H44" s="58"/>
      <c r="I44" s="64" t="s">
        <v>167</v>
      </c>
      <c r="J44" s="64" t="s">
        <v>4</v>
      </c>
      <c r="K44" s="64" t="s">
        <v>171</v>
      </c>
      <c r="L44" s="64" t="s">
        <v>167</v>
      </c>
      <c r="M44" s="64" t="s">
        <v>4</v>
      </c>
      <c r="N44" s="64" t="s">
        <v>171</v>
      </c>
      <c r="O44" s="64"/>
      <c r="P44" s="65"/>
      <c r="Q44" s="65"/>
      <c r="R44" s="65"/>
      <c r="S44" s="63"/>
      <c r="T44" s="63"/>
      <c r="U44" s="63"/>
      <c r="V44" s="63"/>
      <c r="W44" s="57"/>
      <c r="X44" s="48"/>
      <c r="Y44" s="48"/>
      <c r="Z44" s="48"/>
    </row>
    <row r="45" spans="1:26" s="49" customFormat="1" ht="13.2" outlineLevel="1" x14ac:dyDescent="0.25">
      <c r="A45" s="46"/>
      <c r="B45" s="47"/>
      <c r="C45" s="58"/>
      <c r="D45" s="58"/>
      <c r="E45" s="58"/>
      <c r="F45" s="66"/>
      <c r="G45" s="67"/>
      <c r="H45" s="67" t="s">
        <v>180</v>
      </c>
      <c r="I45" s="70">
        <v>2.5</v>
      </c>
      <c r="J45" s="70">
        <v>2</v>
      </c>
      <c r="K45" s="70">
        <v>0.5</v>
      </c>
      <c r="L45" s="70">
        <f>I45</f>
        <v>2.5</v>
      </c>
      <c r="M45" s="70">
        <f>J45</f>
        <v>2</v>
      </c>
      <c r="N45" s="70">
        <v>0.5</v>
      </c>
      <c r="O45" s="71"/>
      <c r="P45" s="71"/>
      <c r="Q45" s="71"/>
      <c r="R45" s="71"/>
      <c r="S45" s="71"/>
      <c r="T45" s="71"/>
      <c r="U45" s="71"/>
      <c r="V45" s="71"/>
      <c r="W45" s="57"/>
      <c r="X45" s="48"/>
      <c r="Y45" s="48"/>
      <c r="Z45" s="48"/>
    </row>
    <row r="46" spans="1:26" s="49" customFormat="1" ht="13.2" outlineLevel="1" x14ac:dyDescent="0.25">
      <c r="A46" s="46"/>
      <c r="B46" s="47"/>
      <c r="C46" s="58"/>
      <c r="D46" s="58"/>
      <c r="E46" s="58"/>
      <c r="F46" s="66"/>
      <c r="G46" s="67"/>
      <c r="H46" s="87" t="s">
        <v>181</v>
      </c>
      <c r="I46" s="70">
        <f>I45</f>
        <v>2.5</v>
      </c>
      <c r="J46" s="70">
        <f>J45</f>
        <v>2</v>
      </c>
      <c r="K46" s="70">
        <v>0.8</v>
      </c>
      <c r="L46" s="70">
        <f t="shared" ref="L46:L48" si="0">I46</f>
        <v>2.5</v>
      </c>
      <c r="M46" s="70">
        <f t="shared" ref="M46:M48" si="1">J46</f>
        <v>2</v>
      </c>
      <c r="N46" s="70">
        <v>0.8</v>
      </c>
      <c r="O46" s="71"/>
      <c r="P46" s="71"/>
      <c r="Q46" s="71"/>
      <c r="R46" s="71"/>
      <c r="S46" s="71"/>
      <c r="T46" s="71"/>
      <c r="U46" s="71"/>
      <c r="V46" s="71"/>
      <c r="W46" s="57"/>
      <c r="X46" s="48"/>
      <c r="Y46" s="48"/>
      <c r="Z46" s="48"/>
    </row>
    <row r="47" spans="1:26" s="49" customFormat="1" ht="13.2" outlineLevel="1" x14ac:dyDescent="0.25">
      <c r="A47" s="46"/>
      <c r="B47" s="47"/>
      <c r="C47" s="58"/>
      <c r="D47" s="58"/>
      <c r="E47" s="58"/>
      <c r="F47" s="66"/>
      <c r="G47" s="67"/>
      <c r="H47" s="49" t="s">
        <v>182</v>
      </c>
      <c r="I47" s="70">
        <f t="shared" ref="I47:I48" si="2">I46</f>
        <v>2.5</v>
      </c>
      <c r="J47" s="70">
        <f t="shared" ref="J47:J48" si="3">J46</f>
        <v>2</v>
      </c>
      <c r="K47" s="70">
        <v>0</v>
      </c>
      <c r="L47" s="70">
        <f t="shared" si="0"/>
        <v>2.5</v>
      </c>
      <c r="M47" s="70">
        <f t="shared" si="1"/>
        <v>2</v>
      </c>
      <c r="N47" s="70">
        <v>0.8</v>
      </c>
      <c r="O47" s="71"/>
      <c r="P47" s="71"/>
      <c r="Q47" s="71"/>
      <c r="R47" s="71"/>
      <c r="S47" s="71"/>
      <c r="T47" s="71"/>
      <c r="U47" s="71"/>
      <c r="V47" s="71"/>
      <c r="W47" s="57"/>
      <c r="X47" s="48"/>
      <c r="Y47" s="48"/>
      <c r="Z47" s="48"/>
    </row>
    <row r="48" spans="1:26" s="49" customFormat="1" ht="13.2" outlineLevel="1" x14ac:dyDescent="0.25">
      <c r="A48" s="46"/>
      <c r="B48" s="47"/>
      <c r="C48" s="58"/>
      <c r="D48" s="58"/>
      <c r="E48" s="58"/>
      <c r="F48" s="66"/>
      <c r="G48" s="67"/>
      <c r="H48" s="49" t="s">
        <v>183</v>
      </c>
      <c r="I48" s="70">
        <f t="shared" si="2"/>
        <v>2.5</v>
      </c>
      <c r="J48" s="70">
        <f t="shared" si="3"/>
        <v>2</v>
      </c>
      <c r="K48" s="70">
        <v>0.8</v>
      </c>
      <c r="L48" s="70">
        <f t="shared" si="0"/>
        <v>2.5</v>
      </c>
      <c r="M48" s="70">
        <f t="shared" si="1"/>
        <v>2</v>
      </c>
      <c r="N48" s="70">
        <v>0</v>
      </c>
      <c r="O48" s="71"/>
      <c r="P48" s="71"/>
      <c r="Q48" s="71"/>
      <c r="R48" s="71"/>
      <c r="S48" s="71"/>
      <c r="T48" s="71"/>
      <c r="U48" s="71"/>
      <c r="V48" s="71"/>
      <c r="W48" s="57"/>
      <c r="X48" s="48"/>
      <c r="Y48" s="48"/>
      <c r="Z48" s="48"/>
    </row>
    <row r="49" spans="1:26" s="49" customFormat="1" ht="12" customHeight="1" outlineLevel="1" x14ac:dyDescent="0.25">
      <c r="A49" s="46"/>
      <c r="B49" s="47"/>
      <c r="C49" s="58"/>
      <c r="D49" s="58"/>
      <c r="E49" s="58"/>
      <c r="F49" s="72"/>
      <c r="G49" s="67"/>
      <c r="H49" s="72"/>
      <c r="I49" s="72"/>
      <c r="J49" s="72"/>
      <c r="K49" s="72"/>
      <c r="L49" s="72"/>
      <c r="M49" s="72"/>
      <c r="N49" s="71"/>
      <c r="O49" s="71"/>
      <c r="P49" s="71"/>
      <c r="Q49" s="71"/>
      <c r="R49" s="71"/>
      <c r="S49" s="71"/>
      <c r="T49" s="71"/>
      <c r="U49" s="71"/>
      <c r="V49" s="71"/>
      <c r="W49" s="57"/>
      <c r="X49" s="48"/>
      <c r="Y49" s="48"/>
      <c r="Z49" s="48"/>
    </row>
    <row r="50" spans="1:26" s="49" customFormat="1" ht="12" customHeight="1" outlineLevel="1" x14ac:dyDescent="0.25">
      <c r="A50" s="46"/>
      <c r="B50" s="47"/>
      <c r="C50" s="58"/>
      <c r="D50" s="58"/>
      <c r="E50" s="58"/>
      <c r="F50" s="72"/>
      <c r="G50" s="67"/>
      <c r="H50" s="72"/>
      <c r="I50" s="72"/>
      <c r="J50" s="72"/>
      <c r="K50" s="72"/>
      <c r="L50" s="72"/>
      <c r="M50" s="72"/>
      <c r="N50" s="71"/>
      <c r="O50" s="71"/>
      <c r="P50" s="71"/>
      <c r="Q50" s="71"/>
      <c r="R50" s="71"/>
      <c r="S50" s="71"/>
      <c r="T50" s="71"/>
      <c r="U50" s="71"/>
      <c r="V50" s="71"/>
      <c r="W50" s="57"/>
      <c r="X50" s="48"/>
      <c r="Y50" s="48"/>
      <c r="Z50" s="48"/>
    </row>
    <row r="51" spans="1:26" s="49" customFormat="1" ht="12" customHeight="1" outlineLevel="1" x14ac:dyDescent="0.25">
      <c r="A51" s="46"/>
      <c r="B51" s="47"/>
      <c r="C51" s="58"/>
      <c r="D51" s="58"/>
      <c r="E51" s="58"/>
      <c r="F51" s="72"/>
      <c r="G51" s="67"/>
      <c r="H51" s="72"/>
      <c r="I51" s="72"/>
      <c r="J51" s="72"/>
      <c r="K51" s="72"/>
      <c r="L51" s="72"/>
      <c r="M51" s="72"/>
      <c r="N51" s="71"/>
      <c r="O51" s="71"/>
      <c r="P51" s="71"/>
      <c r="Q51" s="71"/>
      <c r="R51" s="71"/>
      <c r="S51" s="71"/>
      <c r="T51" s="71"/>
      <c r="U51" s="71"/>
      <c r="V51" s="71"/>
      <c r="W51" s="57"/>
      <c r="X51" s="48"/>
      <c r="Y51" s="48"/>
      <c r="Z51" s="48"/>
    </row>
    <row r="52" spans="1:26" s="49" customFormat="1" ht="12" customHeight="1" outlineLevel="1" x14ac:dyDescent="0.25">
      <c r="A52" s="46"/>
      <c r="B52" s="47"/>
      <c r="C52" s="58"/>
      <c r="D52" s="58"/>
      <c r="E52" s="58"/>
      <c r="F52" s="72"/>
      <c r="I52" s="72"/>
      <c r="J52" s="72"/>
      <c r="K52" s="72"/>
      <c r="L52" s="72"/>
      <c r="M52" s="72"/>
      <c r="N52" s="71"/>
      <c r="O52" s="71"/>
      <c r="P52" s="71"/>
      <c r="Q52" s="71"/>
      <c r="R52" s="71"/>
      <c r="S52" s="71"/>
      <c r="T52" s="71"/>
      <c r="U52" s="71"/>
      <c r="V52" s="71"/>
      <c r="W52" s="57"/>
      <c r="X52" s="48"/>
      <c r="Y52" s="48"/>
      <c r="Z52" s="48"/>
    </row>
    <row r="53" spans="1:26" s="49" customFormat="1" ht="12" customHeight="1" outlineLevel="1" x14ac:dyDescent="0.25">
      <c r="A53" s="46"/>
      <c r="B53" s="47"/>
      <c r="C53" s="58"/>
      <c r="D53" s="58"/>
      <c r="E53" s="58"/>
      <c r="F53" s="72"/>
      <c r="G53" s="88" t="s">
        <v>184</v>
      </c>
      <c r="I53" s="77" t="str" cm="1">
        <f t="array" ref="I53:L53">TRANSPOSE(H45:H48)</f>
        <v>Knock down</v>
      </c>
      <c r="J53" s="77" t="str">
        <v>Pre em</v>
      </c>
      <c r="K53" s="77" t="str">
        <v>Post em grass</v>
      </c>
      <c r="L53" s="77" t="str">
        <v>Post em broadleaf</v>
      </c>
      <c r="M53" s="72"/>
      <c r="N53" s="71"/>
      <c r="O53" s="71"/>
      <c r="P53" s="71"/>
      <c r="Q53" s="71"/>
      <c r="R53" s="71"/>
      <c r="S53" s="71"/>
      <c r="T53" s="71"/>
      <c r="U53" s="71"/>
      <c r="V53" s="71"/>
      <c r="W53" s="57"/>
      <c r="X53" s="48"/>
      <c r="Y53" s="48"/>
      <c r="Z53" s="48"/>
    </row>
    <row r="54" spans="1:26" s="49" customFormat="1" ht="12" customHeight="1" outlineLevel="1" x14ac:dyDescent="0.25">
      <c r="A54" s="46"/>
      <c r="B54" s="47"/>
      <c r="C54" s="58"/>
      <c r="D54" s="58"/>
      <c r="E54" s="58"/>
      <c r="F54" s="72"/>
      <c r="G54" s="67"/>
      <c r="H54" s="66" t="s">
        <v>177</v>
      </c>
      <c r="I54" s="89">
        <v>100</v>
      </c>
      <c r="J54" s="89">
        <v>100</v>
      </c>
      <c r="K54" s="89">
        <v>0</v>
      </c>
      <c r="L54" s="89">
        <v>100</v>
      </c>
      <c r="M54" s="72"/>
      <c r="N54" s="71"/>
      <c r="O54" s="71"/>
      <c r="P54" s="71"/>
      <c r="Q54" s="71"/>
      <c r="R54" s="71"/>
      <c r="S54" s="71"/>
      <c r="T54" s="71"/>
      <c r="U54" s="71"/>
      <c r="V54" s="71"/>
      <c r="W54" s="57"/>
      <c r="X54" s="48"/>
      <c r="Y54" s="48"/>
      <c r="Z54" s="48"/>
    </row>
    <row r="55" spans="1:26" s="49" customFormat="1" ht="12" customHeight="1" outlineLevel="1" x14ac:dyDescent="0.25">
      <c r="A55" s="46"/>
      <c r="B55" s="47"/>
      <c r="C55" s="58"/>
      <c r="D55" s="58"/>
      <c r="E55" s="58"/>
      <c r="F55" s="72"/>
      <c r="G55" s="67"/>
      <c r="H55" s="66" t="s">
        <v>176</v>
      </c>
      <c r="I55" s="89">
        <v>100</v>
      </c>
      <c r="J55" s="89">
        <v>100</v>
      </c>
      <c r="K55" s="89">
        <v>100</v>
      </c>
      <c r="L55" s="89">
        <v>0</v>
      </c>
      <c r="M55" s="72"/>
      <c r="N55" s="71"/>
      <c r="O55" s="71"/>
      <c r="P55" s="71"/>
      <c r="Q55" s="71"/>
      <c r="R55" s="71"/>
      <c r="S55" s="71"/>
      <c r="T55" s="71"/>
      <c r="U55" s="71"/>
      <c r="V55" s="71"/>
      <c r="W55" s="57"/>
      <c r="X55" s="48"/>
      <c r="Y55" s="48"/>
      <c r="Z55" s="48"/>
    </row>
    <row r="56" spans="1:26" s="49" customFormat="1" ht="12" customHeight="1" outlineLevel="1" x14ac:dyDescent="0.25">
      <c r="A56" s="46"/>
      <c r="B56" s="47"/>
      <c r="C56" s="58"/>
      <c r="D56" s="58"/>
      <c r="E56" s="58"/>
      <c r="F56" s="72"/>
      <c r="G56" s="67"/>
      <c r="H56" s="66" t="str">
        <f>H88</f>
        <v>P</v>
      </c>
      <c r="I56" s="89">
        <v>100</v>
      </c>
      <c r="J56" s="89">
        <v>100</v>
      </c>
      <c r="K56" s="89">
        <v>100</v>
      </c>
      <c r="L56" s="89">
        <v>0</v>
      </c>
      <c r="M56" s="72"/>
      <c r="N56" s="71"/>
      <c r="O56" s="71"/>
      <c r="P56" s="71"/>
      <c r="Q56" s="71"/>
      <c r="R56" s="71"/>
      <c r="S56" s="71"/>
      <c r="T56" s="71"/>
      <c r="U56" s="71"/>
      <c r="V56" s="71"/>
      <c r="W56" s="57"/>
      <c r="X56" s="48"/>
      <c r="Y56" s="48"/>
      <c r="Z56" s="48"/>
    </row>
    <row r="57" spans="1:26" s="49" customFormat="1" ht="12" customHeight="1" outlineLevel="1" x14ac:dyDescent="0.25">
      <c r="A57" s="46"/>
      <c r="B57" s="47"/>
      <c r="C57" s="58"/>
      <c r="D57" s="58"/>
      <c r="E57" s="58"/>
      <c r="F57" s="72"/>
      <c r="G57" s="67"/>
      <c r="H57" s="66" t="str">
        <f>H89</f>
        <v>Ys</v>
      </c>
      <c r="I57" s="89">
        <v>100</v>
      </c>
      <c r="J57" s="89">
        <v>100</v>
      </c>
      <c r="K57" s="89">
        <v>100</v>
      </c>
      <c r="L57" s="89">
        <v>100</v>
      </c>
      <c r="M57" s="72"/>
      <c r="N57" s="71"/>
      <c r="O57" s="71"/>
      <c r="P57" s="71"/>
      <c r="Q57" s="71"/>
      <c r="R57" s="71"/>
      <c r="S57" s="71"/>
      <c r="T57" s="71"/>
      <c r="U57" s="71"/>
      <c r="V57" s="71"/>
      <c r="W57" s="57"/>
      <c r="X57" s="48"/>
      <c r="Y57" s="48"/>
      <c r="Z57" s="48"/>
    </row>
    <row r="58" spans="1:26" s="49" customFormat="1" ht="12" customHeight="1" outlineLevel="1" x14ac:dyDescent="0.25">
      <c r="A58" s="46"/>
      <c r="B58" s="47"/>
      <c r="C58" s="58"/>
      <c r="D58" s="58"/>
      <c r="E58" s="58"/>
      <c r="F58" s="72"/>
      <c r="G58" s="67"/>
      <c r="H58" s="91" t="s">
        <v>4</v>
      </c>
      <c r="I58" s="89">
        <f>I54</f>
        <v>100</v>
      </c>
      <c r="J58" s="89">
        <f t="shared" ref="J58:L58" si="4">J54</f>
        <v>100</v>
      </c>
      <c r="K58" s="89">
        <f t="shared" si="4"/>
        <v>0</v>
      </c>
      <c r="L58" s="89">
        <f t="shared" si="4"/>
        <v>100</v>
      </c>
      <c r="M58" s="72"/>
      <c r="N58" s="71"/>
      <c r="O58" s="71"/>
      <c r="P58" s="71"/>
      <c r="Q58" s="71"/>
      <c r="R58" s="71"/>
      <c r="S58" s="71"/>
      <c r="T58" s="71"/>
      <c r="U58" s="71"/>
      <c r="V58" s="71"/>
      <c r="W58" s="57"/>
      <c r="X58" s="48"/>
      <c r="Y58" s="48"/>
      <c r="Z58" s="48"/>
    </row>
    <row r="59" spans="1:26" s="49" customFormat="1" ht="12" customHeight="1" outlineLevel="1" x14ac:dyDescent="0.25">
      <c r="A59" s="46"/>
      <c r="B59" s="47"/>
      <c r="C59" s="58"/>
      <c r="D59" s="58"/>
      <c r="E59" s="58"/>
      <c r="F59" s="72"/>
      <c r="G59" s="67"/>
      <c r="H59" s="91" t="s">
        <v>10</v>
      </c>
      <c r="I59" s="89">
        <f>I56</f>
        <v>100</v>
      </c>
      <c r="J59" s="89">
        <f t="shared" ref="J59:L59" si="5">J56</f>
        <v>100</v>
      </c>
      <c r="K59" s="89">
        <f t="shared" si="5"/>
        <v>100</v>
      </c>
      <c r="L59" s="89">
        <f t="shared" si="5"/>
        <v>0</v>
      </c>
      <c r="M59" s="72"/>
      <c r="N59" s="71"/>
      <c r="O59" s="71"/>
      <c r="P59" s="71"/>
      <c r="Q59" s="71"/>
      <c r="R59" s="71"/>
      <c r="S59" s="71"/>
      <c r="T59" s="71"/>
      <c r="U59" s="71"/>
      <c r="V59" s="71"/>
      <c r="W59" s="57"/>
      <c r="X59" s="48"/>
      <c r="Y59" s="48"/>
      <c r="Z59" s="48"/>
    </row>
    <row r="60" spans="1:26" s="49" customFormat="1" ht="12" customHeight="1" outlineLevel="1" x14ac:dyDescent="0.25">
      <c r="A60" s="46"/>
      <c r="B60" s="47"/>
      <c r="C60" s="58"/>
      <c r="D60" s="58"/>
      <c r="E60" s="58"/>
      <c r="F60" s="72"/>
      <c r="G60" s="67"/>
      <c r="H60" s="91" t="s">
        <v>95</v>
      </c>
      <c r="I60" s="89">
        <f>I54</f>
        <v>100</v>
      </c>
      <c r="J60" s="89">
        <f t="shared" ref="J60:L60" si="6">J54</f>
        <v>100</v>
      </c>
      <c r="K60" s="89">
        <f t="shared" si="6"/>
        <v>0</v>
      </c>
      <c r="L60" s="89">
        <f t="shared" si="6"/>
        <v>100</v>
      </c>
      <c r="M60" s="72"/>
      <c r="N60" s="71"/>
      <c r="O60" s="71"/>
      <c r="P60" s="71"/>
      <c r="Q60" s="71"/>
      <c r="R60" s="71"/>
      <c r="S60" s="71"/>
      <c r="T60" s="71"/>
      <c r="U60" s="71"/>
      <c r="V60" s="71"/>
      <c r="W60" s="57"/>
      <c r="X60" s="48"/>
      <c r="Y60" s="48"/>
      <c r="Z60" s="48"/>
    </row>
    <row r="61" spans="1:26" s="49" customFormat="1" ht="12" customHeight="1" outlineLevel="1" x14ac:dyDescent="0.25">
      <c r="A61" s="46"/>
      <c r="B61" s="47"/>
      <c r="C61" s="58"/>
      <c r="D61" s="58"/>
      <c r="E61" s="58"/>
      <c r="F61" s="72"/>
      <c r="G61" s="67"/>
      <c r="H61" s="91" t="s">
        <v>96</v>
      </c>
      <c r="I61" s="89"/>
      <c r="J61" s="89"/>
      <c r="K61" s="89"/>
      <c r="L61" s="89"/>
      <c r="M61" s="72"/>
      <c r="N61" s="71"/>
      <c r="O61" s="71"/>
      <c r="P61" s="71"/>
      <c r="Q61" s="71"/>
      <c r="R61" s="71"/>
      <c r="S61" s="71"/>
      <c r="T61" s="71"/>
      <c r="U61" s="71"/>
      <c r="V61" s="71"/>
      <c r="W61" s="57"/>
      <c r="X61" s="48"/>
      <c r="Y61" s="48"/>
      <c r="Z61" s="48"/>
    </row>
    <row r="62" spans="1:26" s="49" customFormat="1" ht="12" customHeight="1" outlineLevel="1" x14ac:dyDescent="0.25">
      <c r="A62" s="46"/>
      <c r="B62" s="47"/>
      <c r="C62" s="58"/>
      <c r="D62" s="58"/>
      <c r="E62" s="58"/>
      <c r="F62" s="72"/>
      <c r="G62" s="67"/>
      <c r="H62" s="91" t="s">
        <v>97</v>
      </c>
      <c r="I62" s="89"/>
      <c r="J62" s="89"/>
      <c r="K62" s="89"/>
      <c r="L62" s="89"/>
      <c r="M62" s="72"/>
      <c r="N62" s="71"/>
      <c r="O62" s="71"/>
      <c r="P62" s="71"/>
      <c r="Q62" s="71"/>
      <c r="R62" s="71"/>
      <c r="S62" s="71"/>
      <c r="T62" s="71"/>
      <c r="U62" s="71"/>
      <c r="V62" s="71"/>
      <c r="W62" s="57"/>
      <c r="X62" s="48"/>
      <c r="Y62" s="48"/>
      <c r="Z62" s="48"/>
    </row>
    <row r="63" spans="1:26" s="49" customFormat="1" ht="12" customHeight="1" outlineLevel="1" x14ac:dyDescent="0.25">
      <c r="A63" s="46"/>
      <c r="B63" s="47"/>
      <c r="C63" s="58"/>
      <c r="D63" s="58"/>
      <c r="E63" s="58"/>
      <c r="F63" s="72"/>
      <c r="G63" s="67"/>
      <c r="H63" s="91" t="s">
        <v>7</v>
      </c>
      <c r="I63" s="89">
        <f>I56</f>
        <v>100</v>
      </c>
      <c r="J63" s="89">
        <f t="shared" ref="J63:L63" si="7">J56</f>
        <v>100</v>
      </c>
      <c r="K63" s="89">
        <f t="shared" si="7"/>
        <v>100</v>
      </c>
      <c r="L63" s="89">
        <f t="shared" si="7"/>
        <v>0</v>
      </c>
      <c r="M63" s="72"/>
      <c r="N63" s="71"/>
      <c r="O63" s="71"/>
      <c r="P63" s="71"/>
      <c r="Q63" s="71"/>
      <c r="R63" s="71"/>
      <c r="S63" s="71"/>
      <c r="T63" s="71"/>
      <c r="U63" s="71"/>
      <c r="V63" s="71"/>
      <c r="W63" s="57"/>
      <c r="X63" s="48"/>
      <c r="Y63" s="48"/>
      <c r="Z63" s="48"/>
    </row>
    <row r="64" spans="1:26" s="49" customFormat="1" ht="12" customHeight="1" outlineLevel="1" x14ac:dyDescent="0.25">
      <c r="A64" s="46"/>
      <c r="B64" s="47"/>
      <c r="C64" s="58"/>
      <c r="D64" s="58"/>
      <c r="E64" s="58"/>
      <c r="F64" s="72"/>
      <c r="G64" s="67"/>
      <c r="H64" s="91" t="s">
        <v>6</v>
      </c>
      <c r="I64" s="89">
        <f>I54</f>
        <v>100</v>
      </c>
      <c r="J64" s="89">
        <f t="shared" ref="J64:L64" si="8">J54</f>
        <v>100</v>
      </c>
      <c r="K64" s="89">
        <f t="shared" si="8"/>
        <v>0</v>
      </c>
      <c r="L64" s="89">
        <f t="shared" si="8"/>
        <v>100</v>
      </c>
      <c r="M64" s="72"/>
      <c r="N64" s="71"/>
      <c r="O64" s="71"/>
      <c r="P64" s="71"/>
      <c r="Q64" s="71"/>
      <c r="R64" s="71"/>
      <c r="S64" s="71"/>
      <c r="T64" s="71"/>
      <c r="U64" s="71"/>
      <c r="V64" s="71"/>
      <c r="W64" s="57"/>
      <c r="X64" s="48"/>
      <c r="Y64" s="48"/>
      <c r="Z64" s="48"/>
    </row>
    <row r="65" spans="1:42" s="49" customFormat="1" ht="12" customHeight="1" outlineLevel="1" x14ac:dyDescent="0.25">
      <c r="A65" s="46"/>
      <c r="B65" s="47"/>
      <c r="C65" s="58"/>
      <c r="D65" s="58"/>
      <c r="E65" s="58"/>
      <c r="F65" s="72"/>
      <c r="G65" s="67"/>
      <c r="H65" s="91" t="s">
        <v>120</v>
      </c>
      <c r="I65" s="89">
        <f>I54</f>
        <v>100</v>
      </c>
      <c r="J65" s="89">
        <f t="shared" ref="J65:L65" si="9">J54</f>
        <v>100</v>
      </c>
      <c r="K65" s="89">
        <f t="shared" si="9"/>
        <v>0</v>
      </c>
      <c r="L65" s="89">
        <f t="shared" si="9"/>
        <v>100</v>
      </c>
      <c r="M65" s="72"/>
      <c r="N65" s="71"/>
      <c r="O65" s="71"/>
      <c r="P65" s="71"/>
      <c r="Q65" s="71"/>
      <c r="R65" s="71"/>
      <c r="S65" s="71"/>
      <c r="T65" s="71"/>
      <c r="U65" s="71"/>
      <c r="V65" s="71"/>
      <c r="W65" s="57"/>
      <c r="X65" s="48"/>
      <c r="Y65" s="48"/>
      <c r="Z65" s="48"/>
    </row>
    <row r="66" spans="1:42" s="49" customFormat="1" ht="12" customHeight="1" outlineLevel="1" x14ac:dyDescent="0.25">
      <c r="A66" s="46"/>
      <c r="B66" s="47"/>
      <c r="C66" s="58"/>
      <c r="D66" s="58"/>
      <c r="E66" s="58"/>
      <c r="F66" s="72"/>
      <c r="G66" s="67"/>
      <c r="H66" s="91" t="s">
        <v>9</v>
      </c>
      <c r="I66" s="89">
        <f>I55</f>
        <v>100</v>
      </c>
      <c r="J66" s="89">
        <f t="shared" ref="J66:L66" si="10">J55</f>
        <v>100</v>
      </c>
      <c r="K66" s="89">
        <f t="shared" si="10"/>
        <v>100</v>
      </c>
      <c r="L66" s="89">
        <f t="shared" si="10"/>
        <v>0</v>
      </c>
      <c r="M66" s="72"/>
      <c r="N66" s="71"/>
      <c r="O66" s="71"/>
      <c r="P66" s="71"/>
      <c r="Q66" s="71"/>
      <c r="R66" s="71"/>
      <c r="S66" s="71"/>
      <c r="T66" s="71"/>
      <c r="U66" s="71"/>
      <c r="V66" s="71"/>
      <c r="W66" s="57"/>
      <c r="X66" s="48"/>
      <c r="Y66" s="48"/>
      <c r="Z66" s="48"/>
    </row>
    <row r="67" spans="1:42" s="49" customFormat="1" ht="12" customHeight="1" outlineLevel="1" x14ac:dyDescent="0.25">
      <c r="A67" s="46"/>
      <c r="B67" s="47"/>
      <c r="C67" s="58"/>
      <c r="D67" s="58"/>
      <c r="E67" s="58"/>
      <c r="F67" s="72"/>
      <c r="G67" s="67"/>
      <c r="H67" s="91" t="s">
        <v>98</v>
      </c>
      <c r="I67" s="89"/>
      <c r="J67" s="89"/>
      <c r="K67" s="89"/>
      <c r="L67" s="89"/>
      <c r="M67" s="72"/>
      <c r="N67" s="71"/>
      <c r="O67" s="71"/>
      <c r="P67" s="71"/>
      <c r="Q67" s="71"/>
      <c r="R67" s="71"/>
      <c r="S67" s="71"/>
      <c r="T67" s="71"/>
      <c r="U67" s="71"/>
      <c r="V67" s="71"/>
      <c r="W67" s="57"/>
      <c r="X67" s="48"/>
      <c r="Y67" s="48"/>
      <c r="Z67" s="48"/>
    </row>
    <row r="68" spans="1:42" s="49" customFormat="1" ht="12" customHeight="1" outlineLevel="1" x14ac:dyDescent="0.25">
      <c r="A68" s="46"/>
      <c r="B68" s="47"/>
      <c r="C68" s="58"/>
      <c r="D68" s="58"/>
      <c r="E68" s="58"/>
      <c r="F68" s="72"/>
      <c r="G68" s="67"/>
      <c r="H68" s="91" t="s">
        <v>5</v>
      </c>
      <c r="I68" s="89">
        <f>I54</f>
        <v>100</v>
      </c>
      <c r="J68" s="89">
        <f t="shared" ref="J68:L68" si="11">J54</f>
        <v>100</v>
      </c>
      <c r="K68" s="89">
        <f t="shared" si="11"/>
        <v>0</v>
      </c>
      <c r="L68" s="89">
        <f t="shared" si="11"/>
        <v>100</v>
      </c>
      <c r="M68" s="72"/>
      <c r="N68" s="71"/>
      <c r="O68" s="71"/>
      <c r="P68" s="71"/>
      <c r="Q68" s="71"/>
      <c r="R68" s="71"/>
      <c r="S68" s="71"/>
      <c r="T68" s="71"/>
      <c r="U68" s="71"/>
      <c r="V68" s="71"/>
      <c r="W68" s="57"/>
      <c r="X68" s="48"/>
      <c r="Y68" s="48"/>
      <c r="Z68" s="48"/>
    </row>
    <row r="69" spans="1:42" s="49" customFormat="1" ht="12" customHeight="1" outlineLevel="1" x14ac:dyDescent="0.25">
      <c r="A69" s="46"/>
      <c r="B69" s="47"/>
      <c r="C69" s="58"/>
      <c r="D69" s="58"/>
      <c r="E69" s="58"/>
      <c r="F69" s="72"/>
      <c r="G69" s="67"/>
      <c r="H69" s="91" t="s">
        <v>8</v>
      </c>
      <c r="I69" s="89">
        <f>I55</f>
        <v>100</v>
      </c>
      <c r="J69" s="89">
        <f t="shared" ref="J69:L69" si="12">J55</f>
        <v>100</v>
      </c>
      <c r="K69" s="89">
        <f t="shared" si="12"/>
        <v>100</v>
      </c>
      <c r="L69" s="89">
        <f t="shared" si="12"/>
        <v>0</v>
      </c>
      <c r="M69" s="72"/>
      <c r="N69" s="71"/>
      <c r="O69" s="71"/>
      <c r="P69" s="71"/>
      <c r="Q69" s="71"/>
      <c r="R69" s="71"/>
      <c r="S69" s="71"/>
      <c r="T69" s="71"/>
      <c r="U69" s="71"/>
      <c r="V69" s="71"/>
      <c r="W69" s="57"/>
      <c r="X69" s="48"/>
      <c r="Y69" s="48"/>
      <c r="Z69" s="48"/>
    </row>
    <row r="70" spans="1:42" s="49" customFormat="1" ht="12" customHeight="1" outlineLevel="1" x14ac:dyDescent="0.25">
      <c r="A70" s="46"/>
      <c r="B70" s="47"/>
      <c r="C70" s="58"/>
      <c r="D70" s="58"/>
      <c r="E70" s="58"/>
      <c r="F70" s="72"/>
      <c r="G70" s="67"/>
      <c r="H70" s="72"/>
      <c r="I70" s="72"/>
      <c r="J70" s="72"/>
      <c r="K70" s="72"/>
      <c r="L70" s="72"/>
      <c r="M70" s="72"/>
      <c r="N70" s="71"/>
      <c r="O70" s="71"/>
      <c r="P70" s="71"/>
      <c r="Q70" s="71"/>
      <c r="R70" s="71"/>
      <c r="S70" s="71"/>
      <c r="T70" s="71"/>
      <c r="U70" s="71"/>
      <c r="V70" s="71"/>
      <c r="W70" s="57"/>
      <c r="X70" s="48"/>
      <c r="Y70" s="48"/>
      <c r="Z70" s="48"/>
    </row>
    <row r="71" spans="1:42" s="49" customFormat="1" ht="12" customHeight="1" outlineLevel="1" x14ac:dyDescent="0.25">
      <c r="A71" s="46"/>
      <c r="B71" s="47"/>
      <c r="C71" s="58"/>
      <c r="D71" s="58"/>
      <c r="E71" s="58"/>
      <c r="F71" s="72"/>
      <c r="G71" s="67"/>
      <c r="H71" s="67"/>
      <c r="I71" s="73"/>
      <c r="J71" s="73"/>
      <c r="K71" s="73"/>
      <c r="L71" s="73"/>
      <c r="M71" s="73"/>
      <c r="N71" s="71"/>
      <c r="O71" s="71"/>
      <c r="P71" s="71"/>
      <c r="Q71" s="71"/>
      <c r="R71" s="71"/>
      <c r="S71" s="71"/>
      <c r="T71" s="71"/>
      <c r="U71" s="71"/>
      <c r="V71" s="71"/>
      <c r="W71" s="57"/>
      <c r="X71" s="48"/>
      <c r="Y71" s="48"/>
      <c r="Z71" s="48"/>
    </row>
    <row r="72" spans="1:42" s="49" customFormat="1" ht="5.0999999999999996" customHeight="1" outlineLevel="1" x14ac:dyDescent="0.25">
      <c r="A72" s="46"/>
      <c r="B72" s="47"/>
      <c r="C72" s="58"/>
      <c r="D72" s="58"/>
      <c r="E72" s="58"/>
      <c r="F72" s="74"/>
      <c r="G72" s="75"/>
      <c r="H72" s="75"/>
      <c r="I72" s="75"/>
      <c r="J72" s="76"/>
      <c r="K72" s="76"/>
      <c r="L72" s="76"/>
      <c r="M72" s="76"/>
      <c r="N72" s="76"/>
      <c r="O72" s="76"/>
      <c r="P72" s="76"/>
      <c r="Q72" s="76"/>
      <c r="R72" s="76"/>
      <c r="S72" s="76"/>
      <c r="T72" s="76"/>
      <c r="U72" s="76"/>
      <c r="V72" s="77"/>
      <c r="W72" s="57"/>
      <c r="X72" s="48"/>
      <c r="Y72" s="48"/>
      <c r="Z72" s="48"/>
    </row>
    <row r="73" spans="1:42" s="49" customFormat="1" ht="24.9" customHeight="1" outlineLevel="1" x14ac:dyDescent="0.25">
      <c r="A73" s="46"/>
      <c r="B73" s="47"/>
      <c r="C73" s="78"/>
      <c r="D73" s="78"/>
      <c r="E73" s="78"/>
      <c r="F73" s="78"/>
      <c r="G73" s="79" t="str">
        <f>G36</f>
        <v>Params weed control</v>
      </c>
      <c r="H73" s="78"/>
      <c r="I73" s="78"/>
      <c r="J73" s="78"/>
      <c r="K73" s="78"/>
      <c r="L73" s="78"/>
      <c r="M73" s="78"/>
      <c r="N73" s="78"/>
      <c r="O73" s="78"/>
      <c r="P73" s="78"/>
      <c r="Q73" s="78"/>
      <c r="R73" s="78"/>
      <c r="S73" s="78"/>
      <c r="T73" s="78"/>
      <c r="U73" s="78"/>
      <c r="V73" s="78"/>
      <c r="W73" s="80" t="s">
        <v>148</v>
      </c>
      <c r="X73" s="48"/>
      <c r="Y73" s="48"/>
      <c r="Z73" s="48"/>
    </row>
    <row r="74" spans="1:42" s="49" customFormat="1" ht="12" customHeight="1" outlineLevel="1" x14ac:dyDescent="0.25">
      <c r="A74" s="46"/>
      <c r="B74" s="47"/>
      <c r="C74" s="47"/>
      <c r="D74" s="47"/>
      <c r="E74" s="47"/>
      <c r="F74" s="48"/>
      <c r="G74" s="48"/>
      <c r="H74" s="48"/>
      <c r="I74" s="48"/>
      <c r="J74" s="48"/>
      <c r="K74" s="48"/>
      <c r="L74" s="48"/>
      <c r="M74" s="48"/>
      <c r="N74" s="48"/>
      <c r="O74" s="48"/>
      <c r="P74" s="48"/>
      <c r="Q74" s="48"/>
      <c r="R74" s="48"/>
      <c r="S74" s="48"/>
      <c r="T74" s="48"/>
      <c r="U74" s="48"/>
      <c r="V74" s="48"/>
      <c r="W74" s="48"/>
      <c r="X74" s="48"/>
      <c r="Y74" s="48"/>
      <c r="Z74" s="48"/>
      <c r="AA74" s="48"/>
      <c r="AB74" s="48"/>
      <c r="AC74" s="48"/>
      <c r="AD74" s="48"/>
      <c r="AE74" s="48"/>
      <c r="AF74" s="48"/>
      <c r="AG74" s="48"/>
      <c r="AH74" s="48"/>
      <c r="AI74" s="48"/>
      <c r="AJ74" s="48"/>
      <c r="AK74" s="48"/>
      <c r="AL74" s="48"/>
      <c r="AM74" s="48"/>
      <c r="AN74" s="48"/>
      <c r="AO74" s="48"/>
      <c r="AP74" s="48"/>
    </row>
    <row r="75" spans="1:42" s="49" customFormat="1" ht="12" customHeight="1" outlineLevel="1" x14ac:dyDescent="0.25">
      <c r="A75" s="46"/>
      <c r="B75" s="47"/>
      <c r="C75" s="47"/>
      <c r="D75" s="47"/>
      <c r="E75" s="47"/>
      <c r="F75" s="47"/>
      <c r="G75" s="47"/>
      <c r="H75" s="48"/>
      <c r="I75" s="48"/>
      <c r="J75" s="48"/>
      <c r="K75" s="48"/>
      <c r="L75" s="48"/>
      <c r="M75" s="48"/>
      <c r="N75" s="48"/>
      <c r="O75" s="48"/>
      <c r="P75" s="48"/>
      <c r="Q75" s="48"/>
      <c r="R75" s="48"/>
      <c r="S75" s="48"/>
      <c r="T75" s="48"/>
      <c r="U75" s="48"/>
      <c r="V75" s="48"/>
      <c r="W75" s="48"/>
      <c r="X75" s="47"/>
      <c r="Y75" s="47"/>
      <c r="Z75" s="47"/>
    </row>
    <row r="76" spans="1:42" s="49" customFormat="1" ht="5.0999999999999996" customHeight="1" outlineLevel="1" thickBot="1" x14ac:dyDescent="0.3">
      <c r="A76" s="46"/>
      <c r="B76" s="47"/>
      <c r="C76" s="47"/>
      <c r="D76" s="47"/>
      <c r="E76" s="47"/>
      <c r="F76" s="47"/>
      <c r="G76" s="47"/>
      <c r="H76" s="48"/>
      <c r="I76" s="48"/>
      <c r="J76" s="48"/>
      <c r="K76" s="48"/>
      <c r="L76" s="48"/>
      <c r="M76" s="48"/>
      <c r="N76" s="48"/>
      <c r="O76" s="48"/>
      <c r="P76" s="48"/>
      <c r="Q76" s="48"/>
      <c r="R76" s="48"/>
      <c r="S76" s="48"/>
      <c r="T76" s="48"/>
      <c r="U76" s="48"/>
      <c r="V76" s="48"/>
      <c r="W76" s="48"/>
      <c r="X76" s="47"/>
      <c r="Y76" s="47"/>
      <c r="Z76" s="47"/>
    </row>
    <row r="77" spans="1:42" s="49" customFormat="1" ht="5.0999999999999996" customHeight="1" outlineLevel="1" x14ac:dyDescent="0.25">
      <c r="A77" s="46"/>
      <c r="B77" s="47"/>
      <c r="C77" s="50" t="s">
        <v>141</v>
      </c>
      <c r="D77" s="50"/>
      <c r="E77" s="50"/>
      <c r="F77" s="50"/>
      <c r="G77" s="50"/>
      <c r="H77" s="50"/>
      <c r="I77" s="50"/>
      <c r="J77" s="50"/>
      <c r="K77" s="51"/>
      <c r="L77" s="51"/>
      <c r="M77" s="51"/>
      <c r="N77" s="51"/>
      <c r="O77" s="51"/>
      <c r="P77" s="51"/>
      <c r="Q77" s="51"/>
      <c r="R77" s="51"/>
      <c r="S77" s="51"/>
      <c r="T77" s="51"/>
      <c r="U77" s="51"/>
      <c r="V77" s="51"/>
      <c r="W77" s="52"/>
      <c r="X77" s="48"/>
      <c r="Y77" s="48"/>
      <c r="Z77" s="48"/>
    </row>
    <row r="78" spans="1:42" s="49" customFormat="1" ht="12" customHeight="1" outlineLevel="1" x14ac:dyDescent="0.25">
      <c r="A78" s="46"/>
      <c r="B78" s="47"/>
      <c r="C78" s="53"/>
      <c r="D78" s="53"/>
      <c r="E78" s="53" t="s">
        <v>142</v>
      </c>
      <c r="F78" s="54"/>
      <c r="G78" s="55" t="s">
        <v>172</v>
      </c>
      <c r="H78" s="54"/>
      <c r="I78" s="54"/>
      <c r="J78" s="54"/>
      <c r="K78" s="54"/>
      <c r="L78" s="54"/>
      <c r="M78" s="54"/>
      <c r="N78" s="54"/>
      <c r="O78" s="54"/>
      <c r="P78" s="54"/>
      <c r="Q78" s="54"/>
      <c r="R78" s="54"/>
      <c r="S78" s="56"/>
      <c r="T78" s="54"/>
      <c r="U78" s="56"/>
      <c r="V78" s="56"/>
      <c r="W78" s="57"/>
      <c r="X78" s="48"/>
      <c r="Y78" s="48"/>
      <c r="Z78" s="48"/>
    </row>
    <row r="79" spans="1:42" s="49" customFormat="1" ht="12" customHeight="1" outlineLevel="1" x14ac:dyDescent="0.25">
      <c r="A79" s="46"/>
      <c r="B79" s="47"/>
      <c r="C79" s="53"/>
      <c r="D79" s="53"/>
      <c r="E79" s="58"/>
      <c r="F79" s="54"/>
      <c r="G79" s="59"/>
      <c r="H79" s="54"/>
      <c r="I79" s="54"/>
      <c r="J79" s="54"/>
      <c r="K79" s="54"/>
      <c r="L79" s="54"/>
      <c r="M79" s="54"/>
      <c r="N79" s="54"/>
      <c r="O79" s="54"/>
      <c r="P79" s="54"/>
      <c r="Q79" s="54"/>
      <c r="R79" s="54"/>
      <c r="S79" s="56"/>
      <c r="T79" s="60"/>
      <c r="U79" s="56"/>
      <c r="V79" s="56"/>
      <c r="W79" s="57"/>
      <c r="X79" s="48"/>
      <c r="Y79" s="48"/>
      <c r="Z79" s="48"/>
    </row>
    <row r="80" spans="1:42" s="49" customFormat="1" ht="12" customHeight="1" outlineLevel="1" x14ac:dyDescent="0.25">
      <c r="A80" s="46"/>
      <c r="B80" s="47"/>
      <c r="C80" s="58"/>
      <c r="D80" s="53"/>
      <c r="E80" s="58"/>
      <c r="F80" s="54"/>
      <c r="G80" s="54"/>
      <c r="H80" s="54"/>
      <c r="I80" s="54"/>
      <c r="J80" s="54"/>
      <c r="K80" s="54"/>
      <c r="L80" s="54"/>
      <c r="M80" s="54"/>
      <c r="N80" s="54"/>
      <c r="O80" s="54"/>
      <c r="P80" s="54"/>
      <c r="Q80" s="54"/>
      <c r="R80" s="54"/>
      <c r="S80" s="56"/>
      <c r="T80" s="60"/>
      <c r="U80" s="56"/>
      <c r="V80" s="56"/>
      <c r="W80" s="57"/>
      <c r="X80" s="48"/>
      <c r="Y80" s="48"/>
      <c r="Z80" s="48"/>
    </row>
    <row r="81" spans="1:26" s="49" customFormat="1" ht="12" customHeight="1" outlineLevel="1" x14ac:dyDescent="0.25">
      <c r="A81" s="46"/>
      <c r="B81" s="47"/>
      <c r="C81" s="61">
        <v>0</v>
      </c>
      <c r="D81" s="53"/>
      <c r="E81" s="58"/>
      <c r="F81" s="54"/>
      <c r="G81" s="62"/>
      <c r="H81" s="54"/>
      <c r="I81" s="54"/>
      <c r="J81" s="54"/>
      <c r="K81" s="54"/>
      <c r="L81" s="54"/>
      <c r="M81" s="54"/>
      <c r="N81" s="54"/>
      <c r="O81" s="54"/>
      <c r="P81" s="54"/>
      <c r="Q81" s="54"/>
      <c r="R81" s="54"/>
      <c r="S81" s="56"/>
      <c r="T81" s="60"/>
      <c r="U81" s="56"/>
      <c r="V81" s="56"/>
      <c r="W81" s="57"/>
      <c r="X81" s="48"/>
      <c r="Y81" s="48"/>
      <c r="Z81" s="48"/>
    </row>
    <row r="82" spans="1:26" s="49" customFormat="1" ht="12" customHeight="1" outlineLevel="1" x14ac:dyDescent="0.25">
      <c r="A82" s="46"/>
      <c r="B82" s="47"/>
      <c r="C82" s="58"/>
      <c r="D82" s="58"/>
      <c r="E82" s="58"/>
      <c r="F82" s="58"/>
      <c r="G82" s="58"/>
      <c r="H82" s="58"/>
      <c r="I82" s="58"/>
      <c r="J82" s="63"/>
      <c r="K82" s="63"/>
      <c r="L82" s="63"/>
      <c r="M82" s="63"/>
      <c r="N82" s="63"/>
      <c r="O82" s="63"/>
      <c r="P82" s="63"/>
      <c r="Q82" s="63"/>
      <c r="R82" s="63"/>
      <c r="S82" s="63"/>
      <c r="T82" s="63"/>
      <c r="U82" s="63"/>
      <c r="V82" s="63"/>
      <c r="W82" s="57"/>
      <c r="X82" s="48"/>
      <c r="Y82" s="48"/>
      <c r="Z82" s="48"/>
    </row>
    <row r="83" spans="1:26" s="49" customFormat="1" ht="12" customHeight="1" outlineLevel="1" x14ac:dyDescent="0.25">
      <c r="A83" s="46"/>
      <c r="B83" s="47"/>
      <c r="C83" s="58"/>
      <c r="D83" s="58"/>
      <c r="E83" s="58"/>
      <c r="F83" s="58"/>
      <c r="G83" s="58"/>
      <c r="H83" s="58"/>
      <c r="I83" s="58"/>
      <c r="J83" s="58"/>
      <c r="K83" s="58"/>
      <c r="L83" s="63"/>
      <c r="M83" s="63"/>
      <c r="N83" s="63"/>
      <c r="O83" s="63"/>
      <c r="P83" s="63"/>
      <c r="Q83" s="63"/>
      <c r="R83" s="63"/>
      <c r="S83" s="63"/>
      <c r="T83" s="63"/>
      <c r="U83" s="63"/>
      <c r="V83" s="63"/>
      <c r="W83" s="57"/>
      <c r="X83" s="48"/>
      <c r="Y83" s="48"/>
      <c r="Z83" s="48"/>
    </row>
    <row r="84" spans="1:26" s="49" customFormat="1" ht="12" customHeight="1" outlineLevel="1" x14ac:dyDescent="0.25">
      <c r="A84" s="46"/>
      <c r="B84" s="47"/>
      <c r="C84" s="58"/>
      <c r="D84" s="58"/>
      <c r="E84" s="58"/>
      <c r="F84" s="58"/>
      <c r="G84" s="58"/>
      <c r="H84" s="58"/>
      <c r="I84" s="58" t="s">
        <v>170</v>
      </c>
      <c r="J84" s="58" t="s">
        <v>170</v>
      </c>
      <c r="K84" s="58" t="s">
        <v>169</v>
      </c>
      <c r="L84" s="58" t="s">
        <v>169</v>
      </c>
      <c r="M84" s="58"/>
      <c r="N84" s="65"/>
      <c r="O84" s="65"/>
      <c r="P84" s="65"/>
      <c r="Q84" s="65"/>
      <c r="R84" s="65"/>
      <c r="S84" s="63"/>
      <c r="T84" s="63"/>
      <c r="U84" s="63"/>
      <c r="V84" s="63"/>
      <c r="W84" s="57"/>
      <c r="X84" s="48"/>
      <c r="Y84" s="48"/>
      <c r="Z84" s="48"/>
    </row>
    <row r="85" spans="1:26" s="49" customFormat="1" ht="12" customHeight="1" outlineLevel="1" x14ac:dyDescent="0.25">
      <c r="A85" s="46"/>
      <c r="B85" s="47"/>
      <c r="C85" s="58"/>
      <c r="D85" s="58"/>
      <c r="E85" s="58"/>
      <c r="F85" s="58"/>
      <c r="G85" s="58"/>
      <c r="H85" s="58"/>
      <c r="I85" s="58" t="s">
        <v>173</v>
      </c>
      <c r="J85" s="58" t="s">
        <v>97</v>
      </c>
      <c r="K85" s="58" t="s">
        <v>173</v>
      </c>
      <c r="L85" s="58" t="s">
        <v>97</v>
      </c>
      <c r="M85" s="64"/>
      <c r="N85" s="65"/>
      <c r="O85" s="65"/>
      <c r="P85" s="65"/>
      <c r="Q85" s="65"/>
      <c r="R85" s="65"/>
      <c r="S85" s="63"/>
      <c r="T85" s="63"/>
      <c r="U85" s="63"/>
      <c r="V85" s="63"/>
      <c r="W85" s="57"/>
      <c r="X85" s="48"/>
      <c r="Y85" s="48"/>
      <c r="Z85" s="48"/>
    </row>
    <row r="86" spans="1:26" s="49" customFormat="1" ht="13.2" outlineLevel="1" x14ac:dyDescent="0.25">
      <c r="A86" s="46"/>
      <c r="B86" s="47"/>
      <c r="C86" s="58"/>
      <c r="D86" s="58"/>
      <c r="E86" s="58"/>
      <c r="F86" s="66"/>
      <c r="G86" s="67"/>
      <c r="H86" s="68" t="s">
        <v>177</v>
      </c>
      <c r="I86" s="83">
        <v>0.7</v>
      </c>
      <c r="J86" s="86">
        <v>1E-3</v>
      </c>
      <c r="K86" s="83">
        <v>0.7</v>
      </c>
      <c r="L86" s="86">
        <v>1E-3</v>
      </c>
      <c r="M86" s="71"/>
      <c r="N86" s="71"/>
      <c r="O86" s="71"/>
      <c r="P86" s="71"/>
      <c r="Q86" s="71"/>
      <c r="R86" s="71"/>
      <c r="S86" s="71"/>
      <c r="T86" s="71"/>
      <c r="U86" s="71"/>
      <c r="V86" s="71"/>
      <c r="W86" s="57"/>
      <c r="X86" s="48"/>
      <c r="Y86" s="48"/>
      <c r="Z86" s="48"/>
    </row>
    <row r="87" spans="1:26" s="49" customFormat="1" ht="13.2" outlineLevel="1" x14ac:dyDescent="0.25">
      <c r="A87" s="46"/>
      <c r="B87" s="47"/>
      <c r="C87" s="58"/>
      <c r="D87" s="58"/>
      <c r="E87" s="58"/>
      <c r="F87" s="66"/>
      <c r="G87" s="67"/>
      <c r="H87" s="49" t="s">
        <v>176</v>
      </c>
      <c r="I87" s="83">
        <v>0.7</v>
      </c>
      <c r="J87" s="86">
        <v>1E-3</v>
      </c>
      <c r="K87" s="83">
        <v>0.7</v>
      </c>
      <c r="L87" s="86">
        <v>1E-3</v>
      </c>
      <c r="M87" s="71"/>
      <c r="N87" s="71"/>
      <c r="O87" s="71"/>
      <c r="P87" s="71"/>
      <c r="Q87" s="71"/>
      <c r="R87" s="71"/>
      <c r="S87" s="71"/>
      <c r="T87" s="71"/>
      <c r="U87" s="71"/>
      <c r="V87" s="71"/>
      <c r="W87" s="57"/>
      <c r="X87" s="48"/>
      <c r="Y87" s="48"/>
      <c r="Z87" s="48"/>
    </row>
    <row r="88" spans="1:26" s="49" customFormat="1" ht="13.2" outlineLevel="1" x14ac:dyDescent="0.25">
      <c r="A88" s="46"/>
      <c r="B88" s="47"/>
      <c r="C88" s="58"/>
      <c r="D88" s="58"/>
      <c r="E88" s="58"/>
      <c r="F88" s="66"/>
      <c r="G88" s="67"/>
      <c r="H88" s="68" t="s">
        <v>178</v>
      </c>
      <c r="I88" s="83">
        <v>0.7</v>
      </c>
      <c r="J88" s="86">
        <v>1E-3</v>
      </c>
      <c r="K88" s="83">
        <v>0.7</v>
      </c>
      <c r="L88" s="86">
        <v>1E-3</v>
      </c>
      <c r="M88" s="71"/>
      <c r="N88" s="71"/>
      <c r="O88" s="71"/>
      <c r="P88" s="71"/>
      <c r="Q88" s="71"/>
      <c r="R88" s="71"/>
      <c r="S88" s="71"/>
      <c r="T88" s="71"/>
      <c r="U88" s="71"/>
      <c r="V88" s="71"/>
      <c r="W88" s="57"/>
      <c r="X88" s="48"/>
      <c r="Y88" s="48"/>
      <c r="Z88" s="48"/>
    </row>
    <row r="89" spans="1:26" s="49" customFormat="1" ht="13.2" outlineLevel="1" x14ac:dyDescent="0.25">
      <c r="A89" s="46"/>
      <c r="B89" s="47"/>
      <c r="C89" s="58"/>
      <c r="D89" s="58"/>
      <c r="E89" s="58"/>
      <c r="F89" s="66"/>
      <c r="G89" s="67"/>
      <c r="H89" s="68" t="s">
        <v>179</v>
      </c>
      <c r="I89" s="83">
        <v>0.7</v>
      </c>
      <c r="J89" s="86">
        <v>1E-3</v>
      </c>
      <c r="K89" s="83">
        <v>0.7</v>
      </c>
      <c r="L89" s="86">
        <v>1E-3</v>
      </c>
      <c r="M89" s="71"/>
      <c r="N89" s="71"/>
      <c r="O89" s="71"/>
      <c r="P89" s="71"/>
      <c r="Q89" s="71"/>
      <c r="R89" s="71"/>
      <c r="S89" s="71"/>
      <c r="T89" s="71"/>
      <c r="U89" s="71"/>
      <c r="V89" s="71"/>
      <c r="W89" s="57"/>
      <c r="X89" s="48"/>
      <c r="Y89" s="48"/>
      <c r="Z89" s="48"/>
    </row>
    <row r="90" spans="1:26" s="49" customFormat="1" ht="13.2" outlineLevel="1" x14ac:dyDescent="0.25">
      <c r="A90" s="46"/>
      <c r="B90" s="47"/>
      <c r="C90" s="58"/>
      <c r="D90" s="58"/>
      <c r="E90" s="58"/>
      <c r="F90" s="66"/>
      <c r="G90" s="67"/>
      <c r="H90" s="91" t="s">
        <v>4</v>
      </c>
      <c r="I90" s="92">
        <f>I86</f>
        <v>0.7</v>
      </c>
      <c r="J90" s="97">
        <f t="shared" ref="J90:L90" si="13">J86</f>
        <v>1E-3</v>
      </c>
      <c r="K90" s="92">
        <f t="shared" si="13"/>
        <v>0.7</v>
      </c>
      <c r="L90" s="97">
        <f t="shared" si="13"/>
        <v>1E-3</v>
      </c>
      <c r="M90" s="71"/>
      <c r="N90" s="71"/>
      <c r="O90" s="71"/>
      <c r="P90" s="71"/>
      <c r="Q90" s="71"/>
      <c r="R90" s="71"/>
      <c r="S90" s="71"/>
      <c r="T90" s="71"/>
      <c r="U90" s="71"/>
      <c r="V90" s="71"/>
      <c r="W90" s="57"/>
      <c r="X90" s="48"/>
      <c r="Y90" s="48"/>
      <c r="Z90" s="48"/>
    </row>
    <row r="91" spans="1:26" s="49" customFormat="1" ht="13.2" outlineLevel="1" x14ac:dyDescent="0.25">
      <c r="A91" s="46"/>
      <c r="B91" s="47"/>
      <c r="C91" s="58"/>
      <c r="D91" s="58"/>
      <c r="E91" s="58"/>
      <c r="F91" s="66"/>
      <c r="G91" s="67"/>
      <c r="H91" s="91" t="s">
        <v>10</v>
      </c>
      <c r="I91" s="92">
        <f>I88</f>
        <v>0.7</v>
      </c>
      <c r="J91" s="97">
        <f t="shared" ref="J91:L91" si="14">J88</f>
        <v>1E-3</v>
      </c>
      <c r="K91" s="92">
        <f t="shared" si="14"/>
        <v>0.7</v>
      </c>
      <c r="L91" s="97">
        <f t="shared" si="14"/>
        <v>1E-3</v>
      </c>
      <c r="M91" s="71"/>
      <c r="N91" s="71"/>
      <c r="O91" s="71"/>
      <c r="P91" s="71"/>
      <c r="Q91" s="71"/>
      <c r="R91" s="71"/>
      <c r="S91" s="71"/>
      <c r="T91" s="71"/>
      <c r="U91" s="71"/>
      <c r="V91" s="71"/>
      <c r="W91" s="57"/>
      <c r="X91" s="48"/>
      <c r="Y91" s="48"/>
      <c r="Z91" s="48"/>
    </row>
    <row r="92" spans="1:26" s="49" customFormat="1" ht="13.2" outlineLevel="1" x14ac:dyDescent="0.25">
      <c r="A92" s="46"/>
      <c r="B92" s="47"/>
      <c r="C92" s="58"/>
      <c r="D92" s="58"/>
      <c r="E92" s="58"/>
      <c r="F92" s="66"/>
      <c r="G92" s="67"/>
      <c r="H92" s="91" t="s">
        <v>95</v>
      </c>
      <c r="I92" s="92">
        <f>I86</f>
        <v>0.7</v>
      </c>
      <c r="J92" s="97">
        <f t="shared" ref="J92:L92" si="15">J86</f>
        <v>1E-3</v>
      </c>
      <c r="K92" s="92">
        <f t="shared" si="15"/>
        <v>0.7</v>
      </c>
      <c r="L92" s="97">
        <f t="shared" si="15"/>
        <v>1E-3</v>
      </c>
      <c r="M92" s="71"/>
      <c r="N92" s="71"/>
      <c r="O92" s="71"/>
      <c r="P92" s="71"/>
      <c r="Q92" s="71"/>
      <c r="R92" s="71"/>
      <c r="S92" s="71"/>
      <c r="T92" s="71"/>
      <c r="U92" s="71"/>
      <c r="V92" s="71"/>
      <c r="W92" s="57"/>
      <c r="X92" s="48"/>
      <c r="Y92" s="48"/>
      <c r="Z92" s="48"/>
    </row>
    <row r="93" spans="1:26" s="49" customFormat="1" ht="13.2" outlineLevel="1" x14ac:dyDescent="0.25">
      <c r="A93" s="46"/>
      <c r="B93" s="47"/>
      <c r="C93" s="58"/>
      <c r="D93" s="58"/>
      <c r="E93" s="58"/>
      <c r="F93" s="66"/>
      <c r="G93" s="67"/>
      <c r="H93" s="91" t="s">
        <v>96</v>
      </c>
      <c r="I93" s="92">
        <f t="shared" ref="I93:L93" si="16">I87</f>
        <v>0.7</v>
      </c>
      <c r="J93" s="97">
        <f t="shared" si="16"/>
        <v>1E-3</v>
      </c>
      <c r="K93" s="92">
        <f t="shared" si="16"/>
        <v>0.7</v>
      </c>
      <c r="L93" s="97">
        <f t="shared" si="16"/>
        <v>1E-3</v>
      </c>
      <c r="M93" s="71"/>
      <c r="N93" s="71"/>
      <c r="O93" s="71"/>
      <c r="P93" s="71"/>
      <c r="Q93" s="71"/>
      <c r="R93" s="71"/>
      <c r="S93" s="71"/>
      <c r="T93" s="71"/>
      <c r="U93" s="71"/>
      <c r="V93" s="71"/>
      <c r="W93" s="57"/>
      <c r="X93" s="48"/>
      <c r="Y93" s="48"/>
      <c r="Z93" s="48"/>
    </row>
    <row r="94" spans="1:26" s="49" customFormat="1" ht="13.2" outlineLevel="1" x14ac:dyDescent="0.25">
      <c r="A94" s="46"/>
      <c r="B94" s="47"/>
      <c r="C94" s="58"/>
      <c r="D94" s="58"/>
      <c r="E94" s="58"/>
      <c r="F94" s="66"/>
      <c r="G94" s="67"/>
      <c r="H94" s="91" t="s">
        <v>97</v>
      </c>
      <c r="I94" s="92">
        <f>I88</f>
        <v>0.7</v>
      </c>
      <c r="J94" s="97">
        <f t="shared" ref="I94:L94" si="17">J88</f>
        <v>1E-3</v>
      </c>
      <c r="K94" s="92">
        <f t="shared" si="17"/>
        <v>0.7</v>
      </c>
      <c r="L94" s="97">
        <f t="shared" si="17"/>
        <v>1E-3</v>
      </c>
      <c r="M94" s="71"/>
      <c r="N94" s="71"/>
      <c r="O94" s="71"/>
      <c r="P94" s="71"/>
      <c r="Q94" s="71"/>
      <c r="R94" s="71"/>
      <c r="S94" s="71"/>
      <c r="T94" s="71"/>
      <c r="U94" s="71"/>
      <c r="V94" s="71"/>
      <c r="W94" s="57"/>
      <c r="X94" s="48"/>
      <c r="Y94" s="48"/>
      <c r="Z94" s="48"/>
    </row>
    <row r="95" spans="1:26" s="49" customFormat="1" ht="13.2" outlineLevel="1" x14ac:dyDescent="0.25">
      <c r="A95" s="46"/>
      <c r="B95" s="47"/>
      <c r="C95" s="58"/>
      <c r="D95" s="58"/>
      <c r="E95" s="58"/>
      <c r="F95" s="66"/>
      <c r="G95" s="67"/>
      <c r="H95" s="91" t="s">
        <v>7</v>
      </c>
      <c r="I95" s="92">
        <f t="shared" ref="I95:L95" si="18">I89</f>
        <v>0.7</v>
      </c>
      <c r="J95" s="97">
        <f t="shared" si="18"/>
        <v>1E-3</v>
      </c>
      <c r="K95" s="92">
        <f t="shared" si="18"/>
        <v>0.7</v>
      </c>
      <c r="L95" s="97">
        <f t="shared" si="18"/>
        <v>1E-3</v>
      </c>
      <c r="M95" s="71"/>
      <c r="N95" s="71"/>
      <c r="O95" s="71"/>
      <c r="P95" s="71"/>
      <c r="Q95" s="71"/>
      <c r="R95" s="71"/>
      <c r="S95" s="71"/>
      <c r="T95" s="71"/>
      <c r="U95" s="71"/>
      <c r="V95" s="71"/>
      <c r="W95" s="57"/>
      <c r="X95" s="48"/>
      <c r="Y95" s="48"/>
      <c r="Z95" s="48"/>
    </row>
    <row r="96" spans="1:26" s="49" customFormat="1" ht="13.2" outlineLevel="1" x14ac:dyDescent="0.25">
      <c r="A96" s="46"/>
      <c r="B96" s="47"/>
      <c r="C96" s="58"/>
      <c r="D96" s="58"/>
      <c r="E96" s="58"/>
      <c r="F96" s="66"/>
      <c r="G96" s="67"/>
      <c r="H96" s="91" t="s">
        <v>6</v>
      </c>
      <c r="I96" s="92">
        <f t="shared" ref="I96:L96" si="19">I90</f>
        <v>0.7</v>
      </c>
      <c r="J96" s="97">
        <f t="shared" si="19"/>
        <v>1E-3</v>
      </c>
      <c r="K96" s="92">
        <f t="shared" si="19"/>
        <v>0.7</v>
      </c>
      <c r="L96" s="97">
        <f t="shared" si="19"/>
        <v>1E-3</v>
      </c>
      <c r="M96" s="71"/>
      <c r="N96" s="71"/>
      <c r="O96" s="71"/>
      <c r="P96" s="71"/>
      <c r="Q96" s="71"/>
      <c r="R96" s="71"/>
      <c r="S96" s="71"/>
      <c r="T96" s="71"/>
      <c r="U96" s="71"/>
      <c r="V96" s="71"/>
      <c r="W96" s="57"/>
      <c r="X96" s="48"/>
      <c r="Y96" s="48"/>
      <c r="Z96" s="48"/>
    </row>
    <row r="97" spans="1:42" s="49" customFormat="1" ht="13.2" outlineLevel="1" x14ac:dyDescent="0.25">
      <c r="A97" s="46"/>
      <c r="B97" s="47"/>
      <c r="C97" s="58"/>
      <c r="D97" s="58"/>
      <c r="E97" s="58"/>
      <c r="F97" s="66"/>
      <c r="G97" s="67"/>
      <c r="H97" s="91" t="s">
        <v>120</v>
      </c>
      <c r="I97" s="92">
        <f t="shared" ref="I97:L97" si="20">I91</f>
        <v>0.7</v>
      </c>
      <c r="J97" s="97">
        <f t="shared" si="20"/>
        <v>1E-3</v>
      </c>
      <c r="K97" s="92">
        <f t="shared" si="20"/>
        <v>0.7</v>
      </c>
      <c r="L97" s="97">
        <f t="shared" si="20"/>
        <v>1E-3</v>
      </c>
      <c r="M97" s="71"/>
      <c r="N97" s="71"/>
      <c r="O97" s="71"/>
      <c r="P97" s="71"/>
      <c r="Q97" s="71"/>
      <c r="R97" s="71"/>
      <c r="S97" s="71"/>
      <c r="T97" s="71"/>
      <c r="U97" s="71"/>
      <c r="V97" s="71"/>
      <c r="W97" s="57"/>
      <c r="X97" s="48"/>
      <c r="Y97" s="48"/>
      <c r="Z97" s="48"/>
    </row>
    <row r="98" spans="1:42" s="49" customFormat="1" ht="13.2" outlineLevel="1" x14ac:dyDescent="0.25">
      <c r="A98" s="46"/>
      <c r="B98" s="47"/>
      <c r="C98" s="58"/>
      <c r="D98" s="58"/>
      <c r="E98" s="58"/>
      <c r="F98" s="66"/>
      <c r="G98" s="67"/>
      <c r="H98" s="91" t="s">
        <v>9</v>
      </c>
      <c r="I98" s="92">
        <f t="shared" ref="I98:L98" si="21">I92</f>
        <v>0.7</v>
      </c>
      <c r="J98" s="97">
        <f t="shared" si="21"/>
        <v>1E-3</v>
      </c>
      <c r="K98" s="92">
        <f t="shared" si="21"/>
        <v>0.7</v>
      </c>
      <c r="L98" s="97">
        <f t="shared" si="21"/>
        <v>1E-3</v>
      </c>
      <c r="M98" s="71"/>
      <c r="N98" s="71"/>
      <c r="O98" s="71"/>
      <c r="P98" s="71"/>
      <c r="Q98" s="71"/>
      <c r="R98" s="71"/>
      <c r="S98" s="71"/>
      <c r="T98" s="71"/>
      <c r="U98" s="71"/>
      <c r="V98" s="71"/>
      <c r="W98" s="57"/>
      <c r="X98" s="48"/>
      <c r="Y98" s="48"/>
      <c r="Z98" s="48"/>
    </row>
    <row r="99" spans="1:42" s="49" customFormat="1" ht="13.2" outlineLevel="1" x14ac:dyDescent="0.25">
      <c r="A99" s="46"/>
      <c r="B99" s="47"/>
      <c r="C99" s="58"/>
      <c r="D99" s="58"/>
      <c r="E99" s="58"/>
      <c r="F99" s="66"/>
      <c r="G99" s="67"/>
      <c r="H99" s="91" t="s">
        <v>98</v>
      </c>
      <c r="I99" s="92">
        <f t="shared" ref="I99:L99" si="22">I93</f>
        <v>0.7</v>
      </c>
      <c r="J99" s="97">
        <f t="shared" si="22"/>
        <v>1E-3</v>
      </c>
      <c r="K99" s="92">
        <f t="shared" si="22"/>
        <v>0.7</v>
      </c>
      <c r="L99" s="97">
        <f t="shared" si="22"/>
        <v>1E-3</v>
      </c>
      <c r="M99" s="71"/>
      <c r="N99" s="71"/>
      <c r="O99" s="71"/>
      <c r="P99" s="71"/>
      <c r="Q99" s="71"/>
      <c r="R99" s="71"/>
      <c r="S99" s="71"/>
      <c r="T99" s="71"/>
      <c r="U99" s="71"/>
      <c r="V99" s="71"/>
      <c r="W99" s="57"/>
      <c r="X99" s="48"/>
      <c r="Y99" s="48"/>
      <c r="Z99" s="48"/>
    </row>
    <row r="100" spans="1:42" s="49" customFormat="1" ht="13.2" outlineLevel="1" x14ac:dyDescent="0.25">
      <c r="A100" s="46"/>
      <c r="B100" s="47"/>
      <c r="C100" s="58"/>
      <c r="D100" s="58"/>
      <c r="E100" s="58"/>
      <c r="F100" s="66"/>
      <c r="G100" s="67"/>
      <c r="H100" s="91" t="s">
        <v>5</v>
      </c>
      <c r="I100" s="92">
        <f>I86</f>
        <v>0.7</v>
      </c>
      <c r="J100" s="97">
        <f t="shared" ref="J100:L100" si="23">J86</f>
        <v>1E-3</v>
      </c>
      <c r="K100" s="92">
        <f t="shared" si="23"/>
        <v>0.7</v>
      </c>
      <c r="L100" s="97">
        <f t="shared" si="23"/>
        <v>1E-3</v>
      </c>
      <c r="M100" s="71"/>
      <c r="N100" s="71"/>
      <c r="O100" s="71"/>
      <c r="P100" s="71"/>
      <c r="Q100" s="71"/>
      <c r="R100" s="71"/>
      <c r="S100" s="71"/>
      <c r="T100" s="71"/>
      <c r="U100" s="71"/>
      <c r="V100" s="71"/>
      <c r="W100" s="57"/>
      <c r="X100" s="48"/>
      <c r="Y100" s="48"/>
      <c r="Z100" s="48"/>
    </row>
    <row r="101" spans="1:42" s="49" customFormat="1" ht="13.2" outlineLevel="1" x14ac:dyDescent="0.25">
      <c r="A101" s="46"/>
      <c r="B101" s="47"/>
      <c r="C101" s="58"/>
      <c r="D101" s="58"/>
      <c r="E101" s="58"/>
      <c r="F101" s="66"/>
      <c r="G101" s="67"/>
      <c r="H101" s="91" t="s">
        <v>8</v>
      </c>
      <c r="I101" s="92">
        <f>I87</f>
        <v>0.7</v>
      </c>
      <c r="J101" s="97">
        <f t="shared" ref="J101:L101" si="24">J87</f>
        <v>1E-3</v>
      </c>
      <c r="K101" s="92">
        <f t="shared" si="24"/>
        <v>0.7</v>
      </c>
      <c r="L101" s="97">
        <f t="shared" si="24"/>
        <v>1E-3</v>
      </c>
      <c r="M101" s="71"/>
      <c r="N101" s="71"/>
      <c r="O101" s="71"/>
      <c r="P101" s="71"/>
      <c r="Q101" s="71"/>
      <c r="R101" s="71"/>
      <c r="S101" s="71"/>
      <c r="T101" s="71"/>
      <c r="U101" s="71"/>
      <c r="V101" s="71"/>
      <c r="W101" s="57"/>
      <c r="X101" s="48"/>
      <c r="Y101" s="48"/>
      <c r="Z101" s="48"/>
    </row>
    <row r="102" spans="1:42" s="49" customFormat="1" ht="13.2" outlineLevel="1" x14ac:dyDescent="0.25">
      <c r="A102" s="46"/>
      <c r="B102" s="47"/>
      <c r="C102" s="58"/>
      <c r="D102" s="58"/>
      <c r="E102" s="58"/>
      <c r="F102" s="66"/>
      <c r="G102" s="67"/>
      <c r="H102" s="87"/>
      <c r="I102" s="87"/>
      <c r="J102" s="87"/>
      <c r="K102" s="87"/>
      <c r="L102" s="87"/>
      <c r="M102" s="71"/>
      <c r="N102" s="71"/>
      <c r="O102" s="71"/>
      <c r="P102" s="71"/>
      <c r="Q102" s="71"/>
      <c r="R102" s="71"/>
      <c r="S102" s="71"/>
      <c r="T102" s="71"/>
      <c r="U102" s="71"/>
      <c r="V102" s="71"/>
      <c r="W102" s="57"/>
      <c r="X102" s="48"/>
      <c r="Y102" s="48"/>
      <c r="Z102" s="48"/>
    </row>
    <row r="103" spans="1:42" s="49" customFormat="1" ht="13.2" outlineLevel="1" x14ac:dyDescent="0.25">
      <c r="A103" s="46"/>
      <c r="B103" s="47"/>
      <c r="C103" s="58"/>
      <c r="D103" s="58"/>
      <c r="E103" s="58"/>
      <c r="F103" s="66"/>
      <c r="G103" s="67"/>
      <c r="H103" s="72"/>
      <c r="I103" s="72"/>
      <c r="J103" s="72"/>
      <c r="K103" s="72"/>
      <c r="L103" s="72"/>
      <c r="M103" s="71"/>
      <c r="N103" s="71"/>
      <c r="O103" s="71"/>
      <c r="P103" s="71"/>
      <c r="Q103" s="71"/>
      <c r="R103" s="71"/>
      <c r="S103" s="71"/>
      <c r="T103" s="71"/>
      <c r="U103" s="71"/>
      <c r="V103" s="71"/>
      <c r="W103" s="57"/>
      <c r="X103" s="48"/>
      <c r="Y103" s="48"/>
      <c r="Z103" s="48"/>
    </row>
    <row r="104" spans="1:42" s="49" customFormat="1" ht="12" customHeight="1" outlineLevel="1" x14ac:dyDescent="0.25">
      <c r="A104" s="46"/>
      <c r="B104" s="47"/>
      <c r="C104" s="58"/>
      <c r="D104" s="58"/>
      <c r="E104" s="58"/>
      <c r="F104" s="72"/>
      <c r="G104" s="67"/>
      <c r="H104" s="67"/>
      <c r="I104" s="73"/>
      <c r="J104" s="73"/>
      <c r="K104" s="73"/>
      <c r="L104" s="73"/>
      <c r="M104" s="73"/>
      <c r="N104" s="71"/>
      <c r="O104" s="71"/>
      <c r="P104" s="71"/>
      <c r="Q104" s="71"/>
      <c r="R104" s="71"/>
      <c r="S104" s="71"/>
      <c r="T104" s="71"/>
      <c r="U104" s="71"/>
      <c r="V104" s="71"/>
      <c r="W104" s="57"/>
      <c r="X104" s="48"/>
      <c r="Y104" s="48"/>
      <c r="Z104" s="48"/>
    </row>
    <row r="105" spans="1:42" s="49" customFormat="1" ht="5.0999999999999996" customHeight="1" outlineLevel="1" x14ac:dyDescent="0.25">
      <c r="A105" s="46"/>
      <c r="B105" s="47"/>
      <c r="C105" s="58"/>
      <c r="D105" s="58"/>
      <c r="E105" s="58"/>
      <c r="F105" s="74"/>
      <c r="G105" s="75"/>
      <c r="H105" s="75"/>
      <c r="I105" s="75"/>
      <c r="J105" s="76"/>
      <c r="K105" s="76"/>
      <c r="L105" s="76"/>
      <c r="M105" s="76"/>
      <c r="N105" s="76"/>
      <c r="O105" s="76"/>
      <c r="P105" s="76"/>
      <c r="Q105" s="76"/>
      <c r="R105" s="76"/>
      <c r="S105" s="76"/>
      <c r="T105" s="76"/>
      <c r="U105" s="76"/>
      <c r="V105" s="77"/>
      <c r="W105" s="57"/>
      <c r="X105" s="48"/>
      <c r="Y105" s="48"/>
      <c r="Z105" s="48"/>
    </row>
    <row r="106" spans="1:42" s="49" customFormat="1" ht="24.9" customHeight="1" outlineLevel="1" x14ac:dyDescent="0.25">
      <c r="A106" s="46"/>
      <c r="B106" s="47"/>
      <c r="C106" s="78"/>
      <c r="D106" s="78"/>
      <c r="E106" s="78"/>
      <c r="F106" s="78"/>
      <c r="G106" s="79" t="str">
        <f>G78</f>
        <v xml:space="preserve">Params weed density vs yield </v>
      </c>
      <c r="H106" s="78"/>
      <c r="I106" s="78"/>
      <c r="J106" s="78"/>
      <c r="K106" s="78"/>
      <c r="L106" s="78"/>
      <c r="M106" s="78"/>
      <c r="N106" s="78"/>
      <c r="O106" s="78"/>
      <c r="P106" s="78"/>
      <c r="Q106" s="78"/>
      <c r="R106" s="78"/>
      <c r="S106" s="78"/>
      <c r="T106" s="78"/>
      <c r="U106" s="78"/>
      <c r="V106" s="78"/>
      <c r="W106" s="80" t="s">
        <v>148</v>
      </c>
      <c r="X106" s="48"/>
      <c r="Y106" s="48"/>
      <c r="Z106" s="48"/>
    </row>
    <row r="107" spans="1:42" s="49" customFormat="1" ht="12" customHeight="1" outlineLevel="1" x14ac:dyDescent="0.25">
      <c r="A107" s="46"/>
      <c r="B107" s="47"/>
      <c r="C107" s="47"/>
      <c r="D107" s="47"/>
      <c r="E107" s="47"/>
      <c r="F107" s="48"/>
      <c r="G107" s="48"/>
      <c r="H107" s="48"/>
      <c r="I107" s="48"/>
      <c r="J107" s="48"/>
      <c r="K107" s="48"/>
      <c r="L107" s="48"/>
      <c r="M107" s="48"/>
      <c r="N107" s="48"/>
      <c r="O107" s="48"/>
      <c r="P107" s="48"/>
      <c r="Q107" s="48"/>
      <c r="R107" s="48"/>
      <c r="S107" s="48"/>
      <c r="T107" s="48"/>
      <c r="U107" s="48"/>
      <c r="V107" s="48"/>
      <c r="W107" s="48"/>
      <c r="X107" s="48"/>
      <c r="Y107" s="48"/>
      <c r="Z107" s="48"/>
      <c r="AA107" s="48"/>
      <c r="AB107" s="48"/>
      <c r="AC107" s="48"/>
      <c r="AD107" s="48"/>
      <c r="AE107" s="48"/>
      <c r="AF107" s="48"/>
      <c r="AG107" s="48"/>
      <c r="AH107" s="48"/>
      <c r="AI107" s="48"/>
      <c r="AJ107" s="48"/>
      <c r="AK107" s="48"/>
      <c r="AL107" s="48"/>
      <c r="AM107" s="48"/>
      <c r="AN107" s="48"/>
      <c r="AO107" s="48"/>
      <c r="AP107" s="48"/>
    </row>
    <row r="108" spans="1:42" s="49" customFormat="1" ht="12" customHeight="1" outlineLevel="1" x14ac:dyDescent="0.25">
      <c r="A108" s="46"/>
      <c r="B108" s="47"/>
      <c r="C108" s="47"/>
      <c r="D108" s="47"/>
      <c r="E108" s="47"/>
      <c r="F108" s="47"/>
      <c r="G108" s="47"/>
      <c r="H108" s="48"/>
      <c r="I108" s="48"/>
      <c r="J108" s="48"/>
      <c r="K108" s="48"/>
      <c r="L108" s="48"/>
      <c r="M108" s="48"/>
      <c r="N108" s="48"/>
      <c r="O108" s="48"/>
      <c r="P108" s="48"/>
      <c r="Q108" s="48"/>
      <c r="R108" s="48"/>
      <c r="S108" s="48"/>
      <c r="T108" s="48"/>
      <c r="U108" s="48"/>
      <c r="V108" s="48"/>
      <c r="W108" s="48"/>
      <c r="X108" s="48"/>
      <c r="Y108" s="48"/>
      <c r="Z108" s="48"/>
      <c r="AA108" s="48"/>
      <c r="AB108" s="47"/>
      <c r="AC108" s="47"/>
      <c r="AD108" s="47"/>
    </row>
    <row r="109" spans="1:42" s="49" customFormat="1" ht="5.0999999999999996" customHeight="1" outlineLevel="1" thickBot="1" x14ac:dyDescent="0.3">
      <c r="A109" s="46"/>
      <c r="B109" s="47"/>
      <c r="C109" s="47"/>
      <c r="D109" s="47"/>
      <c r="E109" s="47"/>
      <c r="F109" s="47"/>
      <c r="G109" s="47"/>
      <c r="H109" s="48"/>
      <c r="I109" s="48"/>
      <c r="J109" s="48"/>
      <c r="K109" s="48"/>
      <c r="L109" s="48"/>
      <c r="M109" s="48"/>
      <c r="N109" s="48"/>
      <c r="O109" s="48"/>
      <c r="P109" s="48"/>
      <c r="Q109" s="48"/>
      <c r="R109" s="48"/>
      <c r="S109" s="48"/>
      <c r="T109" s="48"/>
      <c r="U109" s="48"/>
      <c r="V109" s="48"/>
      <c r="W109" s="48"/>
      <c r="X109" s="48"/>
      <c r="Y109" s="48"/>
      <c r="Z109" s="48"/>
      <c r="AA109" s="48"/>
      <c r="AB109" s="47"/>
      <c r="AC109" s="47"/>
      <c r="AD109" s="47"/>
    </row>
    <row r="110" spans="1:42" s="49" customFormat="1" ht="5.0999999999999996" customHeight="1" outlineLevel="1" x14ac:dyDescent="0.25">
      <c r="A110" s="46"/>
      <c r="B110" s="47"/>
      <c r="C110" s="50" t="s">
        <v>141</v>
      </c>
      <c r="D110" s="50"/>
      <c r="E110" s="50"/>
      <c r="F110" s="50"/>
      <c r="G110" s="50"/>
      <c r="H110" s="50"/>
      <c r="I110" s="50"/>
      <c r="J110" s="50"/>
      <c r="K110" s="51"/>
      <c r="L110" s="51"/>
      <c r="M110" s="51"/>
      <c r="N110" s="51"/>
      <c r="O110" s="51"/>
      <c r="P110" s="51"/>
      <c r="Q110" s="51"/>
      <c r="R110" s="51"/>
      <c r="S110" s="51"/>
      <c r="T110" s="51"/>
      <c r="U110" s="51"/>
      <c r="V110" s="51"/>
      <c r="W110" s="51"/>
      <c r="X110" s="51"/>
      <c r="Y110" s="51"/>
      <c r="Z110" s="51"/>
      <c r="AA110" s="52"/>
      <c r="AB110" s="48"/>
      <c r="AC110" s="48"/>
      <c r="AD110" s="48"/>
    </row>
    <row r="111" spans="1:42" s="49" customFormat="1" ht="12" customHeight="1" outlineLevel="1" x14ac:dyDescent="0.25">
      <c r="A111" s="46"/>
      <c r="B111" s="47"/>
      <c r="C111" s="53"/>
      <c r="D111" s="53"/>
      <c r="E111" s="53" t="s">
        <v>142</v>
      </c>
      <c r="F111" s="54"/>
      <c r="G111" s="55" t="s">
        <v>185</v>
      </c>
      <c r="H111" s="54"/>
      <c r="I111" s="54"/>
      <c r="J111" s="54"/>
      <c r="K111" s="54"/>
      <c r="L111" s="54"/>
      <c r="M111" s="54"/>
      <c r="N111" s="54"/>
      <c r="O111" s="54"/>
      <c r="P111" s="54"/>
      <c r="Q111" s="54"/>
      <c r="R111" s="54"/>
      <c r="S111" s="56"/>
      <c r="T111" s="54"/>
      <c r="U111" s="56"/>
      <c r="V111" s="56"/>
      <c r="W111" s="56"/>
      <c r="X111" s="54"/>
      <c r="Y111" s="56"/>
      <c r="Z111" s="56"/>
      <c r="AA111" s="57"/>
      <c r="AB111" s="48"/>
      <c r="AC111" s="48"/>
      <c r="AD111" s="48"/>
    </row>
    <row r="112" spans="1:42" s="49" customFormat="1" ht="12" customHeight="1" outlineLevel="1" x14ac:dyDescent="0.25">
      <c r="A112" s="46"/>
      <c r="B112" s="47"/>
      <c r="C112" s="53"/>
      <c r="D112" s="53"/>
      <c r="E112" s="58"/>
      <c r="F112" s="54"/>
      <c r="G112" s="59"/>
      <c r="H112" s="54"/>
      <c r="I112" s="54"/>
      <c r="J112" s="54"/>
      <c r="K112" s="54"/>
      <c r="L112" s="54"/>
      <c r="M112" s="54"/>
      <c r="N112" s="54"/>
      <c r="O112" s="54"/>
      <c r="P112" s="54"/>
      <c r="Q112" s="54"/>
      <c r="R112" s="54"/>
      <c r="S112" s="56"/>
      <c r="T112" s="60"/>
      <c r="U112" s="56"/>
      <c r="V112" s="56"/>
      <c r="W112" s="56"/>
      <c r="X112" s="60"/>
      <c r="Y112" s="56"/>
      <c r="Z112" s="56"/>
      <c r="AA112" s="57"/>
      <c r="AB112" s="48"/>
      <c r="AC112" s="48"/>
      <c r="AD112" s="48"/>
    </row>
    <row r="113" spans="1:30" s="49" customFormat="1" ht="12" customHeight="1" outlineLevel="1" x14ac:dyDescent="0.25">
      <c r="A113" s="46"/>
      <c r="B113" s="47"/>
      <c r="C113" s="58"/>
      <c r="D113" s="53"/>
      <c r="E113" s="58"/>
      <c r="F113" s="54"/>
      <c r="G113" s="54"/>
      <c r="H113" s="54"/>
      <c r="I113" s="54"/>
      <c r="J113" s="54"/>
      <c r="K113" s="54"/>
      <c r="L113" s="54"/>
      <c r="M113" s="54"/>
      <c r="N113" s="54"/>
      <c r="O113" s="54"/>
      <c r="P113" s="54"/>
      <c r="Q113" s="54"/>
      <c r="R113" s="54"/>
      <c r="S113" s="56"/>
      <c r="T113" s="60"/>
      <c r="U113" s="56"/>
      <c r="V113" s="56"/>
      <c r="W113" s="56"/>
      <c r="X113" s="60"/>
      <c r="Y113" s="56"/>
      <c r="Z113" s="56"/>
      <c r="AA113" s="57"/>
      <c r="AB113" s="48"/>
      <c r="AC113" s="48"/>
      <c r="AD113" s="48"/>
    </row>
    <row r="114" spans="1:30" s="49" customFormat="1" ht="12" customHeight="1" outlineLevel="1" x14ac:dyDescent="0.25">
      <c r="A114" s="46"/>
      <c r="B114" s="47"/>
      <c r="C114" s="61">
        <v>0</v>
      </c>
      <c r="D114" s="53"/>
      <c r="E114" s="58"/>
      <c r="F114" s="54"/>
      <c r="G114" s="62"/>
      <c r="H114" s="54"/>
      <c r="I114" s="54"/>
      <c r="J114" s="54"/>
      <c r="K114" s="54"/>
      <c r="L114" s="54"/>
      <c r="M114" s="54"/>
      <c r="N114" s="54"/>
      <c r="O114" s="54"/>
      <c r="P114" s="54"/>
      <c r="Q114" s="54"/>
      <c r="R114" s="54"/>
      <c r="S114" s="56"/>
      <c r="T114" s="60"/>
      <c r="U114" s="56"/>
      <c r="V114" s="56"/>
      <c r="W114" s="56"/>
      <c r="X114" s="60"/>
      <c r="Y114" s="56"/>
      <c r="Z114" s="56"/>
      <c r="AA114" s="57"/>
      <c r="AB114" s="48"/>
      <c r="AC114" s="48"/>
      <c r="AD114" s="48"/>
    </row>
    <row r="115" spans="1:30" s="49" customFormat="1" ht="12" customHeight="1" outlineLevel="1" x14ac:dyDescent="0.25">
      <c r="A115" s="46"/>
      <c r="B115" s="47"/>
      <c r="C115" s="58"/>
      <c r="D115" s="58"/>
      <c r="E115" s="58"/>
      <c r="F115" s="58"/>
      <c r="G115" s="58"/>
      <c r="H115" s="58"/>
      <c r="I115" s="58"/>
      <c r="J115" s="63"/>
      <c r="K115" s="63"/>
      <c r="L115" s="63"/>
      <c r="M115" s="63"/>
      <c r="N115" s="63"/>
      <c r="O115" s="63"/>
      <c r="P115" s="63"/>
      <c r="Q115" s="63"/>
      <c r="R115" s="63"/>
      <c r="S115" s="63"/>
      <c r="T115" s="63"/>
      <c r="U115" s="63"/>
      <c r="V115" s="63"/>
      <c r="W115" s="63"/>
      <c r="X115" s="63"/>
      <c r="Y115" s="63"/>
      <c r="Z115" s="63"/>
      <c r="AA115" s="57"/>
      <c r="AB115" s="48"/>
      <c r="AC115" s="48"/>
      <c r="AD115" s="48"/>
    </row>
    <row r="116" spans="1:30" s="49" customFormat="1" ht="12" customHeight="1" outlineLevel="1" x14ac:dyDescent="0.25">
      <c r="A116" s="46"/>
      <c r="B116" s="47"/>
      <c r="C116" s="58"/>
      <c r="D116" s="58"/>
      <c r="E116" s="58"/>
      <c r="F116" s="58"/>
      <c r="G116" s="102" t="s">
        <v>222</v>
      </c>
      <c r="H116" s="58"/>
      <c r="I116" s="58"/>
      <c r="J116" s="58"/>
      <c r="K116" s="103" t="s">
        <v>223</v>
      </c>
      <c r="L116" s="63"/>
      <c r="M116" s="63"/>
      <c r="N116" s="63"/>
      <c r="O116" s="103" t="s">
        <v>224</v>
      </c>
      <c r="P116" s="63"/>
      <c r="Q116" s="63"/>
      <c r="R116" s="63"/>
      <c r="S116" s="103" t="s">
        <v>228</v>
      </c>
      <c r="T116" s="63"/>
      <c r="U116" s="63"/>
      <c r="V116" s="63"/>
      <c r="W116" s="103" t="s">
        <v>247</v>
      </c>
      <c r="X116" s="63"/>
      <c r="Y116" s="63"/>
      <c r="Z116" s="63"/>
      <c r="AA116" s="57"/>
      <c r="AB116" s="48"/>
      <c r="AC116" s="48"/>
      <c r="AD116" s="48"/>
    </row>
    <row r="117" spans="1:30" s="49" customFormat="1" ht="12" customHeight="1" outlineLevel="1" x14ac:dyDescent="0.25">
      <c r="A117" s="46"/>
      <c r="B117" s="47"/>
      <c r="C117" s="58"/>
      <c r="D117" s="58"/>
      <c r="E117" s="58"/>
      <c r="F117" s="58"/>
      <c r="G117" s="58"/>
      <c r="H117" s="58"/>
      <c r="I117" s="58"/>
      <c r="J117" s="58"/>
      <c r="K117" s="58"/>
      <c r="L117" s="58"/>
      <c r="M117" s="58"/>
      <c r="N117" s="64"/>
      <c r="O117" s="65"/>
      <c r="P117" s="63"/>
      <c r="Q117" s="63"/>
      <c r="R117" s="63"/>
      <c r="S117" s="63"/>
      <c r="T117" s="63"/>
      <c r="U117" s="63"/>
      <c r="V117" s="63"/>
      <c r="W117" s="63"/>
      <c r="X117" s="63"/>
      <c r="Y117" s="63"/>
      <c r="Z117" s="63"/>
      <c r="AA117" s="57"/>
      <c r="AB117" s="48"/>
      <c r="AC117" s="48"/>
      <c r="AD117" s="48"/>
    </row>
    <row r="118" spans="1:30" s="49" customFormat="1" ht="12" customHeight="1" outlineLevel="1" x14ac:dyDescent="0.25">
      <c r="A118" s="46"/>
      <c r="B118" s="47"/>
      <c r="C118" s="58"/>
      <c r="D118" s="58"/>
      <c r="E118" s="58"/>
      <c r="F118" s="58"/>
      <c r="G118" s="58"/>
      <c r="H118" s="58" t="s">
        <v>170</v>
      </c>
      <c r="I118" s="58" t="s">
        <v>169</v>
      </c>
      <c r="J118" s="58"/>
      <c r="K118" s="65"/>
      <c r="L118" s="58" t="s">
        <v>170</v>
      </c>
      <c r="M118" s="58" t="s">
        <v>169</v>
      </c>
      <c r="N118" s="64"/>
      <c r="O118" s="58"/>
      <c r="P118" s="58" t="s">
        <v>170</v>
      </c>
      <c r="Q118" s="58" t="s">
        <v>169</v>
      </c>
      <c r="R118" s="63"/>
      <c r="S118" s="63"/>
      <c r="T118" s="63" t="s">
        <v>170</v>
      </c>
      <c r="U118" s="63" t="s">
        <v>169</v>
      </c>
      <c r="V118" s="63"/>
      <c r="W118" s="63"/>
      <c r="X118" s="63" t="s">
        <v>170</v>
      </c>
      <c r="Y118" s="63" t="s">
        <v>169</v>
      </c>
      <c r="Z118" s="63"/>
      <c r="AA118" s="57"/>
      <c r="AB118" s="48"/>
      <c r="AC118" s="48"/>
      <c r="AD118" s="48"/>
    </row>
    <row r="119" spans="1:30" s="49" customFormat="1" ht="13.2" outlineLevel="1" x14ac:dyDescent="0.25">
      <c r="A119" s="46"/>
      <c r="B119" s="47"/>
      <c r="C119" s="58"/>
      <c r="D119" s="58"/>
      <c r="E119" s="58"/>
      <c r="F119" s="66"/>
      <c r="G119" s="68" t="s">
        <v>226</v>
      </c>
      <c r="H119" s="86">
        <v>7.4999999999999997E-2</v>
      </c>
      <c r="I119" s="86">
        <f>H119</f>
        <v>7.4999999999999997E-2</v>
      </c>
      <c r="K119" s="71" t="s">
        <v>192</v>
      </c>
      <c r="L119" s="81">
        <v>15</v>
      </c>
      <c r="M119" s="81">
        <v>15</v>
      </c>
      <c r="O119" s="71" t="s">
        <v>191</v>
      </c>
      <c r="P119" s="90">
        <v>0.4</v>
      </c>
      <c r="Q119" s="90">
        <v>0.4</v>
      </c>
      <c r="S119" s="68" t="s">
        <v>216</v>
      </c>
      <c r="T119" s="81">
        <v>0.5</v>
      </c>
      <c r="U119" s="81">
        <v>0.5</v>
      </c>
      <c r="V119" s="71"/>
      <c r="W119" s="68" t="s">
        <v>219</v>
      </c>
      <c r="X119" s="105">
        <v>0.05</v>
      </c>
      <c r="Y119" s="105">
        <v>0.05</v>
      </c>
      <c r="Z119" s="71"/>
      <c r="AA119" s="57"/>
      <c r="AB119" s="48"/>
      <c r="AC119" s="48"/>
      <c r="AD119" s="48"/>
    </row>
    <row r="120" spans="1:30" s="49" customFormat="1" ht="13.2" outlineLevel="1" x14ac:dyDescent="0.25">
      <c r="A120" s="46"/>
      <c r="B120" s="47"/>
      <c r="C120" s="58"/>
      <c r="D120" s="58"/>
      <c r="E120" s="58"/>
      <c r="F120" s="66"/>
      <c r="G120" s="68" t="s">
        <v>227</v>
      </c>
      <c r="H120" s="86">
        <f>H119</f>
        <v>7.4999999999999997E-2</v>
      </c>
      <c r="I120" s="86">
        <f>I119</f>
        <v>7.4999999999999997E-2</v>
      </c>
      <c r="K120" s="71" t="s">
        <v>193</v>
      </c>
      <c r="L120" s="81">
        <v>15</v>
      </c>
      <c r="M120" s="81">
        <v>15</v>
      </c>
      <c r="P120" s="71"/>
      <c r="Q120" s="71"/>
      <c r="R120" s="71"/>
      <c r="S120" s="68" t="s">
        <v>217</v>
      </c>
      <c r="T120" s="81">
        <v>0</v>
      </c>
      <c r="U120" s="81">
        <v>0</v>
      </c>
      <c r="V120" s="71"/>
      <c r="W120" s="68" t="s">
        <v>218</v>
      </c>
      <c r="X120" s="105">
        <v>0.05</v>
      </c>
      <c r="Y120" s="105">
        <v>0.05</v>
      </c>
      <c r="Z120" s="71"/>
      <c r="AA120" s="57"/>
      <c r="AB120" s="48"/>
      <c r="AC120" s="48"/>
      <c r="AD120" s="48"/>
    </row>
    <row r="121" spans="1:30" s="49" customFormat="1" ht="12" customHeight="1" outlineLevel="1" x14ac:dyDescent="0.25">
      <c r="A121" s="46"/>
      <c r="B121" s="47"/>
      <c r="C121" s="58"/>
      <c r="D121" s="58"/>
      <c r="E121" s="58"/>
      <c r="F121" s="72"/>
      <c r="G121" s="67"/>
      <c r="H121" s="72"/>
      <c r="I121" s="72"/>
      <c r="J121" s="72"/>
      <c r="K121" s="71"/>
      <c r="L121" s="71"/>
      <c r="M121" s="71"/>
      <c r="P121" s="71"/>
      <c r="Q121" s="71"/>
      <c r="R121" s="71"/>
      <c r="S121" s="71"/>
      <c r="T121" s="71"/>
      <c r="U121" s="71"/>
      <c r="V121" s="71"/>
      <c r="W121" s="71"/>
      <c r="X121" s="71"/>
      <c r="Y121" s="71"/>
      <c r="Z121" s="71"/>
      <c r="AA121" s="57"/>
      <c r="AB121" s="48"/>
      <c r="AC121" s="48"/>
      <c r="AD121" s="48"/>
    </row>
    <row r="122" spans="1:30" s="49" customFormat="1" ht="12" customHeight="1" outlineLevel="1" x14ac:dyDescent="0.25">
      <c r="A122" s="46"/>
      <c r="B122" s="47"/>
      <c r="C122" s="58"/>
      <c r="D122" s="58"/>
      <c r="E122" s="58"/>
      <c r="F122" s="72"/>
      <c r="G122" s="67"/>
      <c r="H122" s="67"/>
      <c r="I122" s="73"/>
      <c r="J122" s="73"/>
      <c r="K122" s="71" t="s">
        <v>220</v>
      </c>
      <c r="L122" s="98">
        <v>-5.0000000000000001E-4</v>
      </c>
      <c r="M122" s="98">
        <v>-5.0000000000000001E-4</v>
      </c>
      <c r="P122" s="71"/>
      <c r="Q122" s="71"/>
      <c r="R122" s="71"/>
      <c r="S122" s="71"/>
      <c r="T122" s="71"/>
      <c r="U122" s="71"/>
      <c r="V122" s="71"/>
      <c r="W122" s="71"/>
      <c r="X122" s="71"/>
      <c r="Y122" s="71"/>
      <c r="Z122" s="71"/>
      <c r="AA122" s="57"/>
      <c r="AB122" s="48"/>
      <c r="AC122" s="48"/>
      <c r="AD122" s="48"/>
    </row>
    <row r="123" spans="1:30" s="49" customFormat="1" ht="12" customHeight="1" outlineLevel="1" x14ac:dyDescent="0.25">
      <c r="A123" s="46"/>
      <c r="B123" s="47"/>
      <c r="C123" s="58"/>
      <c r="D123" s="58"/>
      <c r="E123" s="58"/>
      <c r="F123" s="72"/>
      <c r="G123" s="75"/>
      <c r="H123" s="75"/>
      <c r="I123" s="99"/>
      <c r="J123" s="99"/>
      <c r="K123" s="100"/>
      <c r="L123" s="100"/>
      <c r="M123" s="100"/>
      <c r="P123" s="100"/>
      <c r="Q123" s="100"/>
      <c r="R123" s="100"/>
      <c r="S123" s="100"/>
      <c r="T123" s="100"/>
      <c r="U123" s="100"/>
      <c r="V123" s="84"/>
      <c r="W123" s="100"/>
      <c r="X123" s="100"/>
      <c r="Y123" s="100"/>
      <c r="Z123" s="84"/>
      <c r="AA123" s="57"/>
      <c r="AB123" s="48"/>
      <c r="AC123" s="48"/>
      <c r="AD123" s="48"/>
    </row>
    <row r="124" spans="1:30" s="49" customFormat="1" ht="12" customHeight="1" outlineLevel="1" x14ac:dyDescent="0.25">
      <c r="A124" s="46"/>
      <c r="B124" s="47"/>
      <c r="C124" s="58"/>
      <c r="D124" s="58"/>
      <c r="E124" s="58"/>
      <c r="F124" s="72"/>
      <c r="G124" s="75"/>
      <c r="H124" s="75"/>
      <c r="I124" s="99"/>
      <c r="J124" s="99"/>
      <c r="K124" s="100" t="s">
        <v>221</v>
      </c>
      <c r="L124" s="101">
        <v>2</v>
      </c>
      <c r="M124" s="101">
        <v>2</v>
      </c>
      <c r="P124" s="100"/>
      <c r="Q124" s="100"/>
      <c r="R124" s="100"/>
      <c r="S124" s="100"/>
      <c r="T124" s="100"/>
      <c r="U124" s="100"/>
      <c r="V124" s="84"/>
      <c r="W124" s="100"/>
      <c r="X124" s="100"/>
      <c r="Y124" s="100"/>
      <c r="Z124" s="84"/>
      <c r="AA124" s="57"/>
      <c r="AB124" s="48"/>
      <c r="AC124" s="48"/>
      <c r="AD124" s="48"/>
    </row>
    <row r="125" spans="1:30" s="49" customFormat="1" ht="12" customHeight="1" outlineLevel="1" x14ac:dyDescent="0.25">
      <c r="A125" s="46"/>
      <c r="B125" s="47"/>
      <c r="C125" s="58"/>
      <c r="D125" s="58"/>
      <c r="E125" s="58"/>
      <c r="F125" s="72"/>
      <c r="G125" s="75"/>
      <c r="H125" s="75"/>
      <c r="I125" s="99"/>
      <c r="J125" s="99"/>
      <c r="K125" s="99"/>
      <c r="L125" s="100"/>
      <c r="M125" s="100"/>
      <c r="N125" s="100"/>
      <c r="O125" s="100"/>
      <c r="P125" s="100"/>
      <c r="Q125" s="100"/>
      <c r="R125" s="100"/>
      <c r="S125" s="100"/>
      <c r="T125" s="100"/>
      <c r="U125" s="100"/>
      <c r="V125" s="84"/>
      <c r="W125" s="100"/>
      <c r="X125" s="100"/>
      <c r="Y125" s="100"/>
      <c r="Z125" s="84"/>
      <c r="AA125" s="57"/>
      <c r="AB125" s="48"/>
      <c r="AC125" s="48"/>
      <c r="AD125" s="48"/>
    </row>
    <row r="126" spans="1:30" s="49" customFormat="1" ht="12" customHeight="1" outlineLevel="1" x14ac:dyDescent="0.25">
      <c r="A126" s="46"/>
      <c r="B126" s="47"/>
      <c r="C126" s="58"/>
      <c r="D126" s="58"/>
      <c r="E126" s="58"/>
      <c r="F126" s="72"/>
      <c r="G126" s="75"/>
      <c r="H126" s="75"/>
      <c r="I126" s="99"/>
      <c r="J126" s="99"/>
      <c r="K126" s="99"/>
      <c r="L126" s="100"/>
      <c r="M126" s="100"/>
      <c r="N126" s="100"/>
      <c r="O126" s="100"/>
      <c r="P126" s="100"/>
      <c r="Q126" s="100"/>
      <c r="R126" s="100"/>
      <c r="S126" s="100"/>
      <c r="T126" s="100"/>
      <c r="U126" s="100"/>
      <c r="V126" s="84"/>
      <c r="W126" s="100"/>
      <c r="X126" s="100"/>
      <c r="Y126" s="100"/>
      <c r="Z126" s="84"/>
      <c r="AA126" s="57"/>
      <c r="AB126" s="48"/>
      <c r="AC126" s="48"/>
      <c r="AD126" s="48"/>
    </row>
    <row r="127" spans="1:30" s="49" customFormat="1" ht="5.0999999999999996" customHeight="1" outlineLevel="1" x14ac:dyDescent="0.25">
      <c r="A127" s="46"/>
      <c r="B127" s="47"/>
      <c r="C127" s="58"/>
      <c r="D127" s="58"/>
      <c r="E127" s="58"/>
      <c r="F127" s="74"/>
      <c r="G127" s="75"/>
      <c r="H127" s="75"/>
      <c r="I127" s="75"/>
      <c r="J127" s="76"/>
      <c r="K127" s="76"/>
      <c r="L127" s="76"/>
      <c r="M127" s="76"/>
      <c r="N127" s="76"/>
      <c r="O127" s="76"/>
      <c r="P127" s="76"/>
      <c r="Q127" s="76"/>
      <c r="R127" s="76"/>
      <c r="S127" s="76"/>
      <c r="T127" s="76"/>
      <c r="U127" s="76"/>
      <c r="V127" s="77"/>
      <c r="W127" s="76"/>
      <c r="X127" s="76"/>
      <c r="Y127" s="76"/>
      <c r="Z127" s="77"/>
      <c r="AA127" s="57"/>
      <c r="AB127" s="48"/>
      <c r="AC127" s="48"/>
      <c r="AD127" s="48"/>
    </row>
    <row r="128" spans="1:30" s="49" customFormat="1" ht="24.9" customHeight="1" outlineLevel="1" x14ac:dyDescent="0.25">
      <c r="A128" s="46"/>
      <c r="B128" s="47"/>
      <c r="C128" s="78"/>
      <c r="D128" s="78"/>
      <c r="E128" s="78"/>
      <c r="F128" s="78"/>
      <c r="G128" s="79" t="str">
        <f>G111</f>
        <v>Seed bank</v>
      </c>
      <c r="H128" s="78"/>
      <c r="I128" s="78"/>
      <c r="J128" s="78"/>
      <c r="K128" s="78"/>
      <c r="L128" s="78"/>
      <c r="M128" s="78"/>
      <c r="N128" s="78"/>
      <c r="O128" s="78"/>
      <c r="P128" s="78"/>
      <c r="Q128" s="78"/>
      <c r="R128" s="78"/>
      <c r="S128" s="78"/>
      <c r="T128" s="78"/>
      <c r="U128" s="78"/>
      <c r="V128" s="78"/>
      <c r="W128" s="78"/>
      <c r="X128" s="78"/>
      <c r="Y128" s="78"/>
      <c r="Z128" s="78"/>
      <c r="AA128" s="80" t="s">
        <v>148</v>
      </c>
      <c r="AB128" s="48"/>
      <c r="AC128" s="48"/>
      <c r="AD128" s="48"/>
    </row>
    <row r="129" spans="1:46" s="49" customFormat="1" ht="12" customHeight="1" outlineLevel="1" x14ac:dyDescent="0.25">
      <c r="A129" s="46"/>
      <c r="B129" s="47"/>
      <c r="C129" s="47"/>
      <c r="D129" s="47"/>
      <c r="E129" s="47"/>
      <c r="F129" s="48"/>
      <c r="G129" s="48"/>
      <c r="H129" s="48"/>
      <c r="I129" s="48"/>
      <c r="J129" s="48"/>
      <c r="K129" s="48"/>
      <c r="L129" s="48"/>
      <c r="M129" s="48"/>
      <c r="N129" s="48"/>
      <c r="O129" s="48"/>
      <c r="P129" s="48"/>
      <c r="Q129" s="48"/>
      <c r="R129" s="48"/>
      <c r="S129" s="48"/>
      <c r="T129" s="48"/>
      <c r="U129" s="48"/>
      <c r="V129" s="48"/>
      <c r="W129" s="48"/>
      <c r="X129" s="48"/>
      <c r="Y129" s="48"/>
      <c r="Z129" s="48"/>
      <c r="AA129" s="48"/>
      <c r="AB129" s="48"/>
      <c r="AC129" s="48"/>
      <c r="AD129" s="48"/>
      <c r="AE129" s="48"/>
      <c r="AF129" s="48"/>
      <c r="AG129" s="48"/>
      <c r="AH129" s="48"/>
      <c r="AI129" s="48"/>
      <c r="AJ129" s="48"/>
      <c r="AK129" s="48"/>
      <c r="AL129" s="48"/>
      <c r="AM129" s="48"/>
      <c r="AN129" s="48"/>
      <c r="AO129" s="48"/>
      <c r="AP129" s="48"/>
      <c r="AQ129" s="48"/>
      <c r="AR129" s="48"/>
      <c r="AS129" s="48"/>
      <c r="AT129" s="48"/>
    </row>
    <row r="130" spans="1:46" s="49" customFormat="1" ht="12" customHeight="1" outlineLevel="1" x14ac:dyDescent="0.25">
      <c r="A130" s="46"/>
      <c r="B130" s="47"/>
      <c r="C130" s="47"/>
      <c r="D130" s="47"/>
      <c r="E130" s="47"/>
      <c r="F130" s="47"/>
      <c r="G130" s="47"/>
      <c r="H130" s="48"/>
      <c r="I130" s="48"/>
      <c r="J130" s="48"/>
      <c r="K130" s="48"/>
      <c r="L130" s="48"/>
      <c r="M130" s="48"/>
      <c r="N130" s="48"/>
      <c r="O130" s="48"/>
      <c r="P130" s="48"/>
      <c r="Q130" s="48"/>
      <c r="R130" s="48"/>
      <c r="S130" s="48"/>
      <c r="T130" s="48"/>
      <c r="U130" s="48"/>
      <c r="V130" s="48"/>
      <c r="W130" s="48"/>
      <c r="X130" s="47"/>
      <c r="Y130" s="47"/>
      <c r="Z130" s="47"/>
    </row>
    <row r="131" spans="1:46" s="49" customFormat="1" ht="5.0999999999999996" customHeight="1" outlineLevel="1" thickBot="1" x14ac:dyDescent="0.3">
      <c r="A131" s="46"/>
      <c r="B131" s="47"/>
      <c r="C131" s="47"/>
      <c r="D131" s="47"/>
      <c r="E131" s="47"/>
      <c r="F131" s="47"/>
      <c r="G131" s="47"/>
      <c r="H131" s="48"/>
      <c r="I131" s="48"/>
      <c r="J131" s="48"/>
      <c r="K131" s="48"/>
      <c r="L131" s="48"/>
      <c r="M131" s="48"/>
      <c r="N131" s="48"/>
      <c r="O131" s="48"/>
      <c r="P131" s="48"/>
      <c r="Q131" s="48"/>
      <c r="R131" s="48"/>
      <c r="S131" s="48"/>
      <c r="T131" s="48"/>
      <c r="U131" s="48"/>
      <c r="V131" s="48"/>
      <c r="W131" s="48"/>
      <c r="X131" s="47"/>
      <c r="Y131" s="47"/>
      <c r="Z131" s="47"/>
    </row>
    <row r="132" spans="1:46" s="49" customFormat="1" ht="5.0999999999999996" customHeight="1" outlineLevel="1" x14ac:dyDescent="0.25">
      <c r="A132" s="46"/>
      <c r="B132" s="47"/>
      <c r="C132" s="50" t="s">
        <v>141</v>
      </c>
      <c r="D132" s="50"/>
      <c r="E132" s="50"/>
      <c r="F132" s="50"/>
      <c r="G132" s="50"/>
      <c r="H132" s="50"/>
      <c r="I132" s="50"/>
      <c r="J132" s="50"/>
      <c r="K132" s="51"/>
      <c r="L132" s="51"/>
      <c r="M132" s="51"/>
      <c r="N132" s="51"/>
      <c r="O132" s="51"/>
      <c r="P132" s="51"/>
      <c r="Q132" s="51"/>
      <c r="R132" s="51"/>
      <c r="S132" s="51"/>
      <c r="T132" s="51"/>
      <c r="U132" s="51"/>
      <c r="V132" s="51"/>
      <c r="W132" s="52"/>
      <c r="X132" s="48"/>
      <c r="Y132" s="48"/>
      <c r="Z132" s="48"/>
    </row>
    <row r="133" spans="1:46" s="49" customFormat="1" ht="12" customHeight="1" outlineLevel="1" x14ac:dyDescent="0.25">
      <c r="A133" s="46"/>
      <c r="B133" s="47"/>
      <c r="C133" s="53"/>
      <c r="D133" s="53"/>
      <c r="E133" s="53" t="s">
        <v>142</v>
      </c>
      <c r="F133" s="54"/>
      <c r="G133" s="55" t="s">
        <v>235</v>
      </c>
      <c r="H133" s="54"/>
      <c r="I133" s="54"/>
      <c r="J133" s="54"/>
      <c r="K133" s="54"/>
      <c r="L133" s="54"/>
      <c r="M133" s="54"/>
      <c r="N133" s="54"/>
      <c r="O133" s="54"/>
      <c r="P133" s="54"/>
      <c r="Q133" s="54"/>
      <c r="R133" s="54"/>
      <c r="S133" s="56"/>
      <c r="T133" s="54"/>
      <c r="U133" s="56"/>
      <c r="V133" s="56"/>
      <c r="W133" s="57"/>
      <c r="X133" s="48"/>
      <c r="Y133" s="48"/>
      <c r="Z133" s="48"/>
    </row>
    <row r="134" spans="1:46" s="49" customFormat="1" ht="12" customHeight="1" outlineLevel="1" x14ac:dyDescent="0.25">
      <c r="A134" s="46"/>
      <c r="B134" s="47"/>
      <c r="C134" s="53"/>
      <c r="D134" s="53"/>
      <c r="E134" s="58"/>
      <c r="F134" s="54"/>
      <c r="G134" s="59"/>
      <c r="H134" s="54"/>
      <c r="I134" s="54"/>
      <c r="J134" s="54"/>
      <c r="K134" s="54"/>
      <c r="L134" s="54"/>
      <c r="M134" s="54"/>
      <c r="N134" s="54"/>
      <c r="O134" s="54"/>
      <c r="P134" s="54"/>
      <c r="Q134" s="54"/>
      <c r="R134" s="54"/>
      <c r="S134" s="56"/>
      <c r="T134" s="60"/>
      <c r="U134" s="56"/>
      <c r="V134" s="56"/>
      <c r="W134" s="57"/>
      <c r="X134" s="48"/>
      <c r="Y134" s="48"/>
      <c r="Z134" s="48"/>
    </row>
    <row r="135" spans="1:46" s="49" customFormat="1" ht="12" customHeight="1" outlineLevel="1" x14ac:dyDescent="0.25">
      <c r="A135" s="46"/>
      <c r="B135" s="47"/>
      <c r="C135" s="58"/>
      <c r="D135" s="53"/>
      <c r="E135" s="58"/>
      <c r="F135" s="54"/>
      <c r="G135" s="54"/>
      <c r="H135" s="54"/>
      <c r="I135" s="54"/>
      <c r="J135" s="54"/>
      <c r="K135" s="54"/>
      <c r="L135" s="54"/>
      <c r="M135" s="54"/>
      <c r="N135" s="54"/>
      <c r="O135" s="54"/>
      <c r="P135" s="54"/>
      <c r="Q135" s="54"/>
      <c r="R135" s="54"/>
      <c r="S135" s="56"/>
      <c r="T135" s="60"/>
      <c r="U135" s="56"/>
      <c r="V135" s="56"/>
      <c r="W135" s="57"/>
      <c r="X135" s="48"/>
      <c r="Y135" s="48"/>
      <c r="Z135" s="48"/>
    </row>
    <row r="136" spans="1:46" s="49" customFormat="1" ht="12" customHeight="1" outlineLevel="1" x14ac:dyDescent="0.25">
      <c r="A136" s="46"/>
      <c r="B136" s="47"/>
      <c r="C136" s="61">
        <v>0</v>
      </c>
      <c r="D136" s="53"/>
      <c r="E136" s="58"/>
      <c r="F136" s="54"/>
      <c r="G136" s="62"/>
      <c r="H136" s="54"/>
      <c r="I136" s="54"/>
      <c r="J136" s="54"/>
      <c r="K136" s="54"/>
      <c r="L136" s="54"/>
      <c r="M136" s="54"/>
      <c r="N136" s="54"/>
      <c r="O136" s="54"/>
      <c r="P136" s="54"/>
      <c r="Q136" s="54"/>
      <c r="R136" s="54"/>
      <c r="S136" s="56"/>
      <c r="T136" s="60"/>
      <c r="U136" s="56"/>
      <c r="V136" s="56"/>
      <c r="W136" s="57"/>
      <c r="X136" s="48"/>
      <c r="Y136" s="48"/>
      <c r="Z136" s="48"/>
    </row>
    <row r="137" spans="1:46" s="49" customFormat="1" ht="12" customHeight="1" outlineLevel="1" x14ac:dyDescent="0.25">
      <c r="A137" s="46"/>
      <c r="B137" s="47"/>
      <c r="C137" s="58"/>
      <c r="D137" s="58"/>
      <c r="E137" s="58"/>
      <c r="F137" s="58"/>
      <c r="G137" s="58"/>
      <c r="H137" s="58"/>
      <c r="I137" s="58"/>
      <c r="J137" s="63"/>
      <c r="K137" s="63"/>
      <c r="L137" s="63"/>
      <c r="M137" s="63"/>
      <c r="N137" s="63"/>
      <c r="O137" s="63"/>
      <c r="P137" s="63"/>
      <c r="Q137" s="63"/>
      <c r="R137" s="63"/>
      <c r="S137" s="63"/>
      <c r="T137" s="63"/>
      <c r="U137" s="63"/>
      <c r="V137" s="63"/>
      <c r="W137" s="57"/>
      <c r="X137" s="48"/>
      <c r="Y137" s="48"/>
      <c r="Z137" s="48"/>
    </row>
    <row r="138" spans="1:46" s="49" customFormat="1" ht="12" customHeight="1" outlineLevel="1" x14ac:dyDescent="0.25">
      <c r="A138" s="46"/>
      <c r="B138" s="47"/>
      <c r="C138" s="58"/>
      <c r="D138" s="58"/>
      <c r="E138" s="58"/>
      <c r="F138" s="58"/>
      <c r="G138" s="58"/>
      <c r="H138" s="58"/>
      <c r="I138" s="58"/>
      <c r="J138" s="58"/>
      <c r="K138" s="58"/>
      <c r="L138" s="63"/>
      <c r="M138" s="63"/>
      <c r="N138" s="63"/>
      <c r="O138" s="63"/>
      <c r="P138" s="63"/>
      <c r="Q138" s="63"/>
      <c r="R138" s="63"/>
      <c r="S138" s="63"/>
      <c r="T138" s="63"/>
      <c r="U138" s="63"/>
      <c r="V138" s="63"/>
      <c r="W138" s="57"/>
      <c r="X138" s="48"/>
      <c r="Y138" s="48"/>
      <c r="Z138" s="48"/>
    </row>
    <row r="139" spans="1:46" s="49" customFormat="1" ht="12" customHeight="1" outlineLevel="1" x14ac:dyDescent="0.25">
      <c r="A139" s="46"/>
      <c r="B139" s="47"/>
      <c r="C139" s="58"/>
      <c r="D139" s="58"/>
      <c r="E139" s="58"/>
      <c r="F139" s="58"/>
      <c r="G139" s="58"/>
      <c r="H139" s="58"/>
      <c r="I139" s="58"/>
      <c r="J139" s="58"/>
      <c r="K139" s="58"/>
      <c r="L139" s="58"/>
      <c r="M139" s="58"/>
      <c r="N139" s="64"/>
      <c r="O139" s="64"/>
      <c r="P139" s="65"/>
      <c r="Q139" s="65"/>
      <c r="R139" s="65"/>
      <c r="S139" s="63"/>
      <c r="T139" s="63"/>
      <c r="U139" s="63"/>
      <c r="V139" s="63"/>
      <c r="W139" s="57"/>
      <c r="X139" s="48"/>
      <c r="Y139" s="48"/>
      <c r="Z139" s="48"/>
    </row>
    <row r="140" spans="1:46" s="49" customFormat="1" ht="12" customHeight="1" outlineLevel="1" x14ac:dyDescent="0.25">
      <c r="A140" s="46"/>
      <c r="B140" s="47"/>
      <c r="C140" s="58"/>
      <c r="D140" s="58"/>
      <c r="E140" s="58"/>
      <c r="F140" s="58"/>
      <c r="G140" s="58"/>
      <c r="H140" s="58"/>
      <c r="I140" s="64" t="s">
        <v>242</v>
      </c>
      <c r="J140" s="64" t="s">
        <v>242</v>
      </c>
      <c r="K140" s="64" t="s">
        <v>242</v>
      </c>
      <c r="L140" s="64" t="s">
        <v>243</v>
      </c>
      <c r="M140" s="64" t="s">
        <v>243</v>
      </c>
      <c r="N140" s="64" t="s">
        <v>243</v>
      </c>
      <c r="O140" s="64" t="s">
        <v>244</v>
      </c>
      <c r="P140" s="64" t="s">
        <v>244</v>
      </c>
      <c r="Q140" s="64" t="s">
        <v>244</v>
      </c>
      <c r="R140" s="65"/>
      <c r="S140" s="63"/>
      <c r="T140" s="63"/>
      <c r="U140" s="63"/>
      <c r="V140" s="63"/>
      <c r="W140" s="57"/>
      <c r="X140" s="48"/>
      <c r="Y140" s="48"/>
      <c r="Z140" s="48"/>
    </row>
    <row r="141" spans="1:46" s="49" customFormat="1" ht="12" customHeight="1" outlineLevel="1" x14ac:dyDescent="0.25">
      <c r="A141" s="46"/>
      <c r="B141" s="47"/>
      <c r="C141" s="58"/>
      <c r="D141" s="58"/>
      <c r="E141" s="58"/>
      <c r="F141" s="58"/>
      <c r="G141" s="58"/>
      <c r="H141" s="58"/>
      <c r="I141" s="64" t="s">
        <v>167</v>
      </c>
      <c r="J141" s="64" t="s">
        <v>4</v>
      </c>
      <c r="K141" s="64" t="s">
        <v>171</v>
      </c>
      <c r="L141" s="64" t="s">
        <v>167</v>
      </c>
      <c r="M141" s="64" t="s">
        <v>4</v>
      </c>
      <c r="N141" s="64" t="s">
        <v>171</v>
      </c>
      <c r="O141" s="64" t="s">
        <v>167</v>
      </c>
      <c r="P141" s="64" t="s">
        <v>4</v>
      </c>
      <c r="Q141" s="64" t="s">
        <v>171</v>
      </c>
      <c r="R141" s="65"/>
      <c r="S141" s="63"/>
      <c r="T141" s="63"/>
      <c r="U141" s="63"/>
      <c r="V141" s="63"/>
      <c r="W141" s="57"/>
      <c r="X141" s="48"/>
      <c r="Y141" s="48"/>
      <c r="Z141" s="48"/>
    </row>
    <row r="142" spans="1:46" s="49" customFormat="1" ht="13.2" outlineLevel="1" x14ac:dyDescent="0.25">
      <c r="A142" s="46"/>
      <c r="B142" s="47"/>
      <c r="C142" s="58"/>
      <c r="D142" s="58"/>
      <c r="E142" s="58"/>
      <c r="F142" s="66"/>
      <c r="G142" s="67"/>
      <c r="H142" s="67" t="s">
        <v>239</v>
      </c>
      <c r="I142" s="70">
        <v>3</v>
      </c>
      <c r="J142" s="70">
        <v>1.5</v>
      </c>
      <c r="K142" s="70">
        <v>0.6</v>
      </c>
      <c r="L142" s="70">
        <v>3</v>
      </c>
      <c r="M142" s="70">
        <v>1.5</v>
      </c>
      <c r="N142" s="70">
        <v>0</v>
      </c>
      <c r="O142" s="70">
        <v>3</v>
      </c>
      <c r="P142" s="70">
        <v>1.5</v>
      </c>
      <c r="Q142" s="70">
        <v>0</v>
      </c>
      <c r="R142" s="71"/>
      <c r="S142" s="71"/>
      <c r="T142" s="71"/>
      <c r="U142" s="71"/>
      <c r="V142" s="71"/>
      <c r="W142" s="57"/>
      <c r="X142" s="48"/>
      <c r="Y142" s="48"/>
      <c r="Z142" s="48"/>
    </row>
    <row r="143" spans="1:46" s="49" customFormat="1" ht="13.2" outlineLevel="1" x14ac:dyDescent="0.25">
      <c r="A143" s="46"/>
      <c r="B143" s="47"/>
      <c r="C143" s="58"/>
      <c r="D143" s="58"/>
      <c r="E143" s="58"/>
      <c r="F143" s="66"/>
      <c r="G143" s="67"/>
      <c r="H143" s="67" t="s">
        <v>241</v>
      </c>
      <c r="I143" s="70">
        <v>3</v>
      </c>
      <c r="J143" s="70">
        <v>1.5</v>
      </c>
      <c r="K143" s="70">
        <v>0</v>
      </c>
      <c r="L143" s="70">
        <v>3</v>
      </c>
      <c r="M143" s="70">
        <v>1.5</v>
      </c>
      <c r="N143" s="83">
        <v>0.4</v>
      </c>
      <c r="O143" s="70">
        <v>3</v>
      </c>
      <c r="P143" s="70">
        <v>1.5</v>
      </c>
      <c r="Q143" s="70">
        <v>0</v>
      </c>
      <c r="R143" s="71"/>
      <c r="S143" s="71"/>
      <c r="T143" s="71"/>
      <c r="U143" s="71"/>
      <c r="V143" s="71"/>
      <c r="W143" s="57"/>
      <c r="X143" s="48"/>
      <c r="Y143" s="48"/>
      <c r="Z143" s="48"/>
    </row>
    <row r="144" spans="1:46" s="49" customFormat="1" ht="13.2" outlineLevel="1" x14ac:dyDescent="0.25">
      <c r="A144" s="46"/>
      <c r="B144" s="47"/>
      <c r="C144" s="58"/>
      <c r="D144" s="58"/>
      <c r="E144" s="58"/>
      <c r="F144" s="66"/>
      <c r="G144" s="67"/>
      <c r="H144" s="67" t="s">
        <v>240</v>
      </c>
      <c r="I144" s="70">
        <v>3</v>
      </c>
      <c r="J144" s="70">
        <v>1.5</v>
      </c>
      <c r="K144" s="70">
        <v>0</v>
      </c>
      <c r="L144" s="70">
        <v>3</v>
      </c>
      <c r="M144" s="70">
        <v>1.5</v>
      </c>
      <c r="N144" s="70">
        <v>0</v>
      </c>
      <c r="O144" s="70">
        <v>3</v>
      </c>
      <c r="P144" s="70">
        <v>1.5</v>
      </c>
      <c r="Q144" s="83">
        <v>0.4</v>
      </c>
      <c r="R144" s="71"/>
      <c r="S144" s="71"/>
      <c r="T144" s="71"/>
      <c r="U144" s="71"/>
      <c r="V144" s="71"/>
      <c r="W144" s="57"/>
      <c r="X144" s="48"/>
      <c r="Y144" s="48"/>
      <c r="Z144" s="48"/>
    </row>
    <row r="145" spans="1:26" s="49" customFormat="1" ht="12" customHeight="1" outlineLevel="1" x14ac:dyDescent="0.25">
      <c r="A145" s="46"/>
      <c r="B145" s="47"/>
      <c r="C145" s="58"/>
      <c r="D145" s="58"/>
      <c r="E145" s="58"/>
      <c r="F145" s="72"/>
      <c r="G145" s="67"/>
      <c r="H145" s="72"/>
      <c r="I145" s="72"/>
      <c r="J145" s="72"/>
      <c r="K145" s="72"/>
      <c r="L145" s="72"/>
      <c r="M145" s="72"/>
      <c r="N145" s="71"/>
      <c r="O145" s="71"/>
      <c r="P145" s="71"/>
      <c r="Q145" s="71"/>
      <c r="R145" s="71"/>
      <c r="S145" s="71"/>
      <c r="T145" s="71"/>
      <c r="U145" s="71"/>
      <c r="V145" s="71"/>
      <c r="W145" s="57"/>
      <c r="X145" s="48"/>
      <c r="Y145" s="48"/>
      <c r="Z145" s="48"/>
    </row>
    <row r="146" spans="1:26" s="49" customFormat="1" ht="12" customHeight="1" outlineLevel="1" x14ac:dyDescent="0.25">
      <c r="A146" s="46"/>
      <c r="B146" s="47"/>
      <c r="C146" s="58"/>
      <c r="D146" s="58"/>
      <c r="E146" s="58"/>
      <c r="F146" s="72"/>
      <c r="G146" s="67"/>
      <c r="H146" s="72"/>
      <c r="I146" s="72"/>
      <c r="J146" s="72"/>
      <c r="K146" s="72"/>
      <c r="L146" s="72"/>
      <c r="M146" s="72"/>
      <c r="N146" s="71"/>
      <c r="O146" s="71"/>
      <c r="P146" s="71"/>
      <c r="Q146" s="71"/>
      <c r="R146" s="71"/>
      <c r="S146" s="71"/>
      <c r="T146" s="71"/>
      <c r="U146" s="71"/>
      <c r="V146" s="71"/>
      <c r="W146" s="57"/>
      <c r="X146" s="48"/>
      <c r="Y146" s="48"/>
      <c r="Z146" s="48"/>
    </row>
    <row r="147" spans="1:26" s="49" customFormat="1" ht="12" customHeight="1" outlineLevel="1" x14ac:dyDescent="0.25">
      <c r="A147" s="46"/>
      <c r="B147" s="47"/>
      <c r="C147" s="58"/>
      <c r="D147" s="58"/>
      <c r="E147" s="58"/>
      <c r="F147" s="72"/>
      <c r="G147" s="67"/>
      <c r="H147" s="72"/>
      <c r="I147" s="72"/>
      <c r="J147" s="72"/>
      <c r="K147" s="72"/>
      <c r="L147" s="72"/>
      <c r="M147" s="72"/>
      <c r="N147" s="71"/>
      <c r="O147" s="71"/>
      <c r="P147" s="71"/>
      <c r="Q147" s="71"/>
      <c r="R147" s="71"/>
      <c r="S147" s="71"/>
      <c r="T147" s="71"/>
      <c r="U147" s="71"/>
      <c r="V147" s="71"/>
      <c r="W147" s="57"/>
      <c r="X147" s="48"/>
      <c r="Y147" s="48"/>
      <c r="Z147" s="48"/>
    </row>
    <row r="148" spans="1:26" s="49" customFormat="1" ht="12" customHeight="1" outlineLevel="1" x14ac:dyDescent="0.25">
      <c r="A148" s="46"/>
      <c r="B148" s="47"/>
      <c r="C148" s="58"/>
      <c r="D148" s="58"/>
      <c r="E148" s="58"/>
      <c r="F148" s="72"/>
      <c r="I148" s="72"/>
      <c r="J148" s="72"/>
      <c r="K148" s="72"/>
      <c r="L148" s="72"/>
      <c r="M148" s="72"/>
      <c r="N148" s="71"/>
      <c r="O148" s="71"/>
      <c r="P148" s="71"/>
      <c r="Q148" s="71"/>
      <c r="R148" s="71"/>
      <c r="S148" s="71"/>
      <c r="T148" s="71"/>
      <c r="U148" s="71"/>
      <c r="V148" s="71"/>
      <c r="W148" s="57"/>
      <c r="X148" s="48"/>
      <c r="Y148" s="48"/>
      <c r="Z148" s="48"/>
    </row>
    <row r="149" spans="1:26" s="49" customFormat="1" ht="12" customHeight="1" outlineLevel="1" x14ac:dyDescent="0.25">
      <c r="A149" s="46"/>
      <c r="B149" s="47"/>
      <c r="C149" s="58"/>
      <c r="D149" s="58"/>
      <c r="E149" s="58"/>
      <c r="F149" s="72"/>
      <c r="G149" s="88" t="s">
        <v>184</v>
      </c>
      <c r="I149" s="66" t="str" cm="1">
        <f t="array" ref="I149:K149">TRANSPOSE(H142:H144)</f>
        <v>cereal fungi control</v>
      </c>
      <c r="J149" s="66" t="str">
        <v>oilseed fungi control</v>
      </c>
      <c r="K149" s="66" t="str">
        <v>pulse fungi control</v>
      </c>
      <c r="L149" s="77"/>
      <c r="M149" s="72"/>
      <c r="N149" s="71"/>
      <c r="O149" s="71"/>
      <c r="P149" s="71"/>
      <c r="Q149" s="71"/>
      <c r="R149" s="71"/>
      <c r="S149" s="71"/>
      <c r="T149" s="71"/>
      <c r="U149" s="71"/>
      <c r="V149" s="71"/>
      <c r="W149" s="57"/>
      <c r="X149" s="48"/>
      <c r="Y149" s="48"/>
      <c r="Z149" s="48"/>
    </row>
    <row r="150" spans="1:26" s="49" customFormat="1" ht="12" customHeight="1" outlineLevel="1" x14ac:dyDescent="0.25">
      <c r="A150" s="46"/>
      <c r="B150" s="47"/>
      <c r="C150" s="58"/>
      <c r="D150" s="58"/>
      <c r="E150" s="58"/>
      <c r="F150" s="72"/>
      <c r="G150" s="67"/>
      <c r="H150" s="66" t="s">
        <v>177</v>
      </c>
      <c r="I150" s="89">
        <v>100</v>
      </c>
      <c r="J150" s="89">
        <v>100</v>
      </c>
      <c r="K150" s="89">
        <v>100</v>
      </c>
      <c r="L150" s="77"/>
      <c r="M150" s="72"/>
      <c r="N150" s="71"/>
      <c r="O150" s="71"/>
      <c r="P150" s="71"/>
      <c r="Q150" s="71"/>
      <c r="R150" s="71"/>
      <c r="S150" s="71"/>
      <c r="T150" s="71"/>
      <c r="U150" s="71"/>
      <c r="V150" s="71"/>
      <c r="W150" s="57"/>
      <c r="X150" s="48"/>
      <c r="Y150" s="48"/>
      <c r="Z150" s="48"/>
    </row>
    <row r="151" spans="1:26" s="49" customFormat="1" ht="12" customHeight="1" outlineLevel="1" x14ac:dyDescent="0.25">
      <c r="A151" s="46"/>
      <c r="B151" s="47"/>
      <c r="C151" s="58"/>
      <c r="D151" s="58"/>
      <c r="E151" s="58"/>
      <c r="F151" s="72"/>
      <c r="G151" s="67"/>
      <c r="H151" s="66" t="s">
        <v>176</v>
      </c>
      <c r="I151" s="89">
        <v>100</v>
      </c>
      <c r="J151" s="89">
        <v>100</v>
      </c>
      <c r="K151" s="89">
        <v>100</v>
      </c>
      <c r="L151" s="77"/>
      <c r="M151" s="72"/>
      <c r="N151" s="71"/>
      <c r="O151" s="71"/>
      <c r="P151" s="71"/>
      <c r="Q151" s="71"/>
      <c r="R151" s="71"/>
      <c r="S151" s="71"/>
      <c r="T151" s="71"/>
      <c r="U151" s="71"/>
      <c r="V151" s="71"/>
      <c r="W151" s="57"/>
      <c r="X151" s="48"/>
      <c r="Y151" s="48"/>
      <c r="Z151" s="48"/>
    </row>
    <row r="152" spans="1:26" s="49" customFormat="1" ht="12" customHeight="1" outlineLevel="1" x14ac:dyDescent="0.25">
      <c r="A152" s="46"/>
      <c r="B152" s="47"/>
      <c r="C152" s="58"/>
      <c r="D152" s="58"/>
      <c r="E152" s="58"/>
      <c r="F152" s="72"/>
      <c r="G152" s="67"/>
      <c r="H152" s="66" t="str">
        <f>H184</f>
        <v>P</v>
      </c>
      <c r="I152" s="89">
        <v>100</v>
      </c>
      <c r="J152" s="89">
        <v>100</v>
      </c>
      <c r="K152" s="89">
        <v>100</v>
      </c>
      <c r="L152" s="77"/>
      <c r="M152" s="72"/>
      <c r="N152" s="71"/>
      <c r="O152" s="71"/>
      <c r="P152" s="71"/>
      <c r="Q152" s="71"/>
      <c r="R152" s="71"/>
      <c r="S152" s="71"/>
      <c r="T152" s="71"/>
      <c r="U152" s="71"/>
      <c r="V152" s="71"/>
      <c r="W152" s="57"/>
      <c r="X152" s="48"/>
      <c r="Y152" s="48"/>
      <c r="Z152" s="48"/>
    </row>
    <row r="153" spans="1:26" s="49" customFormat="1" ht="12" customHeight="1" outlineLevel="1" x14ac:dyDescent="0.25">
      <c r="A153" s="46"/>
      <c r="B153" s="47"/>
      <c r="C153" s="58"/>
      <c r="D153" s="58"/>
      <c r="E153" s="58"/>
      <c r="F153" s="72"/>
      <c r="G153" s="67"/>
      <c r="H153" s="66" t="str">
        <f>H185</f>
        <v>Ys</v>
      </c>
      <c r="I153" s="89">
        <v>100</v>
      </c>
      <c r="J153" s="89">
        <v>100</v>
      </c>
      <c r="K153" s="89">
        <v>100</v>
      </c>
      <c r="L153" s="77"/>
      <c r="M153" s="72"/>
      <c r="N153" s="71"/>
      <c r="O153" s="71"/>
      <c r="P153" s="71"/>
      <c r="Q153" s="71"/>
      <c r="R153" s="71"/>
      <c r="S153" s="71"/>
      <c r="T153" s="71"/>
      <c r="U153" s="71"/>
      <c r="V153" s="71"/>
      <c r="W153" s="57"/>
      <c r="X153" s="48"/>
      <c r="Y153" s="48"/>
      <c r="Z153" s="48"/>
    </row>
    <row r="154" spans="1:26" s="49" customFormat="1" ht="12" customHeight="1" outlineLevel="1" x14ac:dyDescent="0.25">
      <c r="A154" s="46"/>
      <c r="B154" s="47"/>
      <c r="C154" s="58"/>
      <c r="D154" s="58"/>
      <c r="E154" s="58"/>
      <c r="F154" s="72"/>
      <c r="G154" s="67"/>
      <c r="H154" s="91" t="s">
        <v>4</v>
      </c>
      <c r="I154" s="89">
        <f>I150</f>
        <v>100</v>
      </c>
      <c r="J154" s="89">
        <f t="shared" ref="J154:K154" si="25">J150</f>
        <v>100</v>
      </c>
      <c r="K154" s="89">
        <f t="shared" si="25"/>
        <v>100</v>
      </c>
      <c r="L154" s="77"/>
      <c r="M154" s="72"/>
      <c r="N154" s="71"/>
      <c r="O154" s="71"/>
      <c r="P154" s="71"/>
      <c r="Q154" s="71"/>
      <c r="R154" s="71"/>
      <c r="S154" s="71"/>
      <c r="T154" s="71"/>
      <c r="U154" s="71"/>
      <c r="V154" s="71"/>
      <c r="W154" s="57"/>
      <c r="X154" s="48"/>
      <c r="Y154" s="48"/>
      <c r="Z154" s="48"/>
    </row>
    <row r="155" spans="1:26" s="49" customFormat="1" ht="12" customHeight="1" outlineLevel="1" x14ac:dyDescent="0.25">
      <c r="A155" s="46"/>
      <c r="B155" s="47"/>
      <c r="C155" s="58"/>
      <c r="D155" s="58"/>
      <c r="E155" s="58"/>
      <c r="F155" s="72"/>
      <c r="G155" s="67"/>
      <c r="H155" s="91" t="s">
        <v>10</v>
      </c>
      <c r="I155" s="89">
        <f>I152</f>
        <v>100</v>
      </c>
      <c r="J155" s="89">
        <f t="shared" ref="J155:K155" si="26">J152</f>
        <v>100</v>
      </c>
      <c r="K155" s="89">
        <f t="shared" si="26"/>
        <v>100</v>
      </c>
      <c r="L155" s="77"/>
      <c r="M155" s="72"/>
      <c r="N155" s="71"/>
      <c r="O155" s="71"/>
      <c r="P155" s="71"/>
      <c r="Q155" s="71"/>
      <c r="R155" s="71"/>
      <c r="S155" s="71"/>
      <c r="T155" s="71"/>
      <c r="U155" s="71"/>
      <c r="V155" s="71"/>
      <c r="W155" s="57"/>
      <c r="X155" s="48"/>
      <c r="Y155" s="48"/>
      <c r="Z155" s="48"/>
    </row>
    <row r="156" spans="1:26" s="49" customFormat="1" ht="12" customHeight="1" outlineLevel="1" x14ac:dyDescent="0.25">
      <c r="A156" s="46"/>
      <c r="B156" s="47"/>
      <c r="C156" s="58"/>
      <c r="D156" s="58"/>
      <c r="E156" s="58"/>
      <c r="F156" s="72"/>
      <c r="G156" s="67"/>
      <c r="H156" s="91" t="s">
        <v>95</v>
      </c>
      <c r="I156" s="89">
        <f>I150</f>
        <v>100</v>
      </c>
      <c r="J156" s="89">
        <f t="shared" ref="J156:K156" si="27">J150</f>
        <v>100</v>
      </c>
      <c r="K156" s="89">
        <f t="shared" si="27"/>
        <v>100</v>
      </c>
      <c r="L156" s="77"/>
      <c r="M156" s="72"/>
      <c r="N156" s="71"/>
      <c r="O156" s="71"/>
      <c r="P156" s="71"/>
      <c r="Q156" s="71"/>
      <c r="R156" s="71"/>
      <c r="S156" s="71"/>
      <c r="T156" s="71"/>
      <c r="U156" s="71"/>
      <c r="V156" s="71"/>
      <c r="W156" s="57"/>
      <c r="X156" s="48"/>
      <c r="Y156" s="48"/>
      <c r="Z156" s="48"/>
    </row>
    <row r="157" spans="1:26" s="49" customFormat="1" ht="12" customHeight="1" outlineLevel="1" x14ac:dyDescent="0.25">
      <c r="A157" s="46"/>
      <c r="B157" s="47"/>
      <c r="C157" s="58"/>
      <c r="D157" s="58"/>
      <c r="E157" s="58"/>
      <c r="F157" s="72"/>
      <c r="G157" s="67"/>
      <c r="H157" s="91" t="s">
        <v>96</v>
      </c>
      <c r="I157" s="89"/>
      <c r="J157" s="89"/>
      <c r="K157" s="89"/>
      <c r="L157" s="77"/>
      <c r="M157" s="72"/>
      <c r="N157" s="71"/>
      <c r="O157" s="71"/>
      <c r="P157" s="71"/>
      <c r="Q157" s="71"/>
      <c r="R157" s="71"/>
      <c r="S157" s="71"/>
      <c r="T157" s="71"/>
      <c r="U157" s="71"/>
      <c r="V157" s="71"/>
      <c r="W157" s="57"/>
      <c r="X157" s="48"/>
      <c r="Y157" s="48"/>
      <c r="Z157" s="48"/>
    </row>
    <row r="158" spans="1:26" s="49" customFormat="1" ht="12" customHeight="1" outlineLevel="1" x14ac:dyDescent="0.25">
      <c r="A158" s="46"/>
      <c r="B158" s="47"/>
      <c r="C158" s="58"/>
      <c r="D158" s="58"/>
      <c r="E158" s="58"/>
      <c r="F158" s="72"/>
      <c r="G158" s="67"/>
      <c r="H158" s="91" t="s">
        <v>97</v>
      </c>
      <c r="I158" s="89"/>
      <c r="J158" s="89"/>
      <c r="K158" s="89"/>
      <c r="L158" s="77"/>
      <c r="M158" s="72"/>
      <c r="N158" s="71"/>
      <c r="O158" s="71"/>
      <c r="P158" s="71"/>
      <c r="Q158" s="71"/>
      <c r="R158" s="71"/>
      <c r="S158" s="71"/>
      <c r="T158" s="71"/>
      <c r="U158" s="71"/>
      <c r="V158" s="71"/>
      <c r="W158" s="57"/>
      <c r="X158" s="48"/>
      <c r="Y158" s="48"/>
      <c r="Z158" s="48"/>
    </row>
    <row r="159" spans="1:26" s="49" customFormat="1" ht="12" customHeight="1" outlineLevel="1" x14ac:dyDescent="0.25">
      <c r="A159" s="46"/>
      <c r="B159" s="47"/>
      <c r="C159" s="58"/>
      <c r="D159" s="58"/>
      <c r="E159" s="58"/>
      <c r="F159" s="72"/>
      <c r="G159" s="67"/>
      <c r="H159" s="91" t="s">
        <v>7</v>
      </c>
      <c r="I159" s="89">
        <f>I152</f>
        <v>100</v>
      </c>
      <c r="J159" s="89">
        <f t="shared" ref="J159:K159" si="28">J152</f>
        <v>100</v>
      </c>
      <c r="K159" s="89">
        <f t="shared" si="28"/>
        <v>100</v>
      </c>
      <c r="L159" s="77"/>
      <c r="M159" s="72"/>
      <c r="N159" s="71"/>
      <c r="O159" s="71"/>
      <c r="P159" s="71"/>
      <c r="Q159" s="71"/>
      <c r="R159" s="71"/>
      <c r="S159" s="71"/>
      <c r="T159" s="71"/>
      <c r="U159" s="71"/>
      <c r="V159" s="71"/>
      <c r="W159" s="57"/>
      <c r="X159" s="48"/>
      <c r="Y159" s="48"/>
      <c r="Z159" s="48"/>
    </row>
    <row r="160" spans="1:26" s="49" customFormat="1" ht="12" customHeight="1" outlineLevel="1" x14ac:dyDescent="0.25">
      <c r="A160" s="46"/>
      <c r="B160" s="47"/>
      <c r="C160" s="58"/>
      <c r="D160" s="58"/>
      <c r="E160" s="58"/>
      <c r="F160" s="72"/>
      <c r="G160" s="67"/>
      <c r="H160" s="91" t="s">
        <v>6</v>
      </c>
      <c r="I160" s="89">
        <f>I150</f>
        <v>100</v>
      </c>
      <c r="J160" s="89">
        <f t="shared" ref="J160:K160" si="29">J150</f>
        <v>100</v>
      </c>
      <c r="K160" s="89">
        <f t="shared" si="29"/>
        <v>100</v>
      </c>
      <c r="L160" s="77"/>
      <c r="M160" s="72"/>
      <c r="N160" s="71"/>
      <c r="O160" s="71"/>
      <c r="P160" s="71"/>
      <c r="Q160" s="71"/>
      <c r="R160" s="71"/>
      <c r="S160" s="71"/>
      <c r="T160" s="71"/>
      <c r="U160" s="71"/>
      <c r="V160" s="71"/>
      <c r="W160" s="57"/>
      <c r="X160" s="48"/>
      <c r="Y160" s="48"/>
      <c r="Z160" s="48"/>
    </row>
    <row r="161" spans="1:42" s="49" customFormat="1" ht="12" customHeight="1" outlineLevel="1" x14ac:dyDescent="0.25">
      <c r="A161" s="46"/>
      <c r="B161" s="47"/>
      <c r="C161" s="58"/>
      <c r="D161" s="58"/>
      <c r="E161" s="58"/>
      <c r="F161" s="72"/>
      <c r="G161" s="67"/>
      <c r="H161" s="91" t="s">
        <v>120</v>
      </c>
      <c r="I161" s="89">
        <f>I150</f>
        <v>100</v>
      </c>
      <c r="J161" s="89">
        <f t="shared" ref="J161:K161" si="30">J150</f>
        <v>100</v>
      </c>
      <c r="K161" s="89">
        <f t="shared" si="30"/>
        <v>100</v>
      </c>
      <c r="L161" s="77"/>
      <c r="M161" s="72"/>
      <c r="N161" s="71"/>
      <c r="O161" s="71"/>
      <c r="P161" s="71"/>
      <c r="Q161" s="71"/>
      <c r="R161" s="71"/>
      <c r="S161" s="71"/>
      <c r="T161" s="71"/>
      <c r="U161" s="71"/>
      <c r="V161" s="71"/>
      <c r="W161" s="57"/>
      <c r="X161" s="48"/>
      <c r="Y161" s="48"/>
      <c r="Z161" s="48"/>
    </row>
    <row r="162" spans="1:42" s="49" customFormat="1" ht="12" customHeight="1" outlineLevel="1" x14ac:dyDescent="0.25">
      <c r="A162" s="46"/>
      <c r="B162" s="47"/>
      <c r="C162" s="58"/>
      <c r="D162" s="58"/>
      <c r="E162" s="58"/>
      <c r="F162" s="72"/>
      <c r="G162" s="67"/>
      <c r="H162" s="91" t="s">
        <v>9</v>
      </c>
      <c r="I162" s="89">
        <f>I151</f>
        <v>100</v>
      </c>
      <c r="J162" s="89">
        <f t="shared" ref="J162:K162" si="31">J151</f>
        <v>100</v>
      </c>
      <c r="K162" s="89">
        <f t="shared" si="31"/>
        <v>100</v>
      </c>
      <c r="L162" s="77"/>
      <c r="M162" s="72"/>
      <c r="N162" s="71"/>
      <c r="O162" s="71"/>
      <c r="P162" s="71"/>
      <c r="Q162" s="71"/>
      <c r="R162" s="71"/>
      <c r="S162" s="71"/>
      <c r="T162" s="71"/>
      <c r="U162" s="71"/>
      <c r="V162" s="71"/>
      <c r="W162" s="57"/>
      <c r="X162" s="48"/>
      <c r="Y162" s="48"/>
      <c r="Z162" s="48"/>
    </row>
    <row r="163" spans="1:42" s="49" customFormat="1" ht="12" customHeight="1" outlineLevel="1" x14ac:dyDescent="0.25">
      <c r="A163" s="46"/>
      <c r="B163" s="47"/>
      <c r="C163" s="58"/>
      <c r="D163" s="58"/>
      <c r="E163" s="58"/>
      <c r="F163" s="72"/>
      <c r="G163" s="67"/>
      <c r="H163" s="91" t="s">
        <v>98</v>
      </c>
      <c r="I163" s="89"/>
      <c r="J163" s="89"/>
      <c r="K163" s="89"/>
      <c r="L163" s="77"/>
      <c r="M163" s="72"/>
      <c r="N163" s="71"/>
      <c r="O163" s="71"/>
      <c r="P163" s="71"/>
      <c r="Q163" s="71"/>
      <c r="R163" s="71"/>
      <c r="S163" s="71"/>
      <c r="T163" s="71"/>
      <c r="U163" s="71"/>
      <c r="V163" s="71"/>
      <c r="W163" s="57"/>
      <c r="X163" s="48"/>
      <c r="Y163" s="48"/>
      <c r="Z163" s="48"/>
    </row>
    <row r="164" spans="1:42" s="49" customFormat="1" ht="12" customHeight="1" outlineLevel="1" x14ac:dyDescent="0.25">
      <c r="A164" s="46"/>
      <c r="B164" s="47"/>
      <c r="C164" s="58"/>
      <c r="D164" s="58"/>
      <c r="E164" s="58"/>
      <c r="F164" s="72"/>
      <c r="G164" s="67"/>
      <c r="H164" s="91" t="s">
        <v>5</v>
      </c>
      <c r="I164" s="89">
        <f>I150</f>
        <v>100</v>
      </c>
      <c r="J164" s="89">
        <f t="shared" ref="J164:K164" si="32">J150</f>
        <v>100</v>
      </c>
      <c r="K164" s="89">
        <f t="shared" si="32"/>
        <v>100</v>
      </c>
      <c r="L164" s="77"/>
      <c r="M164" s="72"/>
      <c r="N164" s="71"/>
      <c r="O164" s="71"/>
      <c r="P164" s="71"/>
      <c r="Q164" s="71"/>
      <c r="R164" s="71"/>
      <c r="S164" s="71"/>
      <c r="T164" s="71"/>
      <c r="U164" s="71"/>
      <c r="V164" s="71"/>
      <c r="W164" s="57"/>
      <c r="X164" s="48"/>
      <c r="Y164" s="48"/>
      <c r="Z164" s="48"/>
    </row>
    <row r="165" spans="1:42" s="49" customFormat="1" ht="12" customHeight="1" outlineLevel="1" x14ac:dyDescent="0.25">
      <c r="A165" s="46"/>
      <c r="B165" s="47"/>
      <c r="C165" s="58"/>
      <c r="D165" s="58"/>
      <c r="E165" s="58"/>
      <c r="F165" s="72"/>
      <c r="G165" s="67"/>
      <c r="H165" s="91" t="s">
        <v>8</v>
      </c>
      <c r="I165" s="89">
        <f>I151</f>
        <v>100</v>
      </c>
      <c r="J165" s="89">
        <f t="shared" ref="J165:K165" si="33">J151</f>
        <v>100</v>
      </c>
      <c r="K165" s="89">
        <f t="shared" si="33"/>
        <v>100</v>
      </c>
      <c r="L165" s="77"/>
      <c r="M165" s="72"/>
      <c r="N165" s="71"/>
      <c r="O165" s="71"/>
      <c r="P165" s="71"/>
      <c r="Q165" s="71"/>
      <c r="R165" s="71"/>
      <c r="S165" s="71"/>
      <c r="T165" s="71"/>
      <c r="U165" s="71"/>
      <c r="V165" s="71"/>
      <c r="W165" s="57"/>
      <c r="X165" s="48"/>
      <c r="Y165" s="48"/>
      <c r="Z165" s="48"/>
    </row>
    <row r="166" spans="1:42" s="49" customFormat="1" ht="12" customHeight="1" outlineLevel="1" x14ac:dyDescent="0.25">
      <c r="A166" s="46"/>
      <c r="B166" s="47"/>
      <c r="C166" s="58"/>
      <c r="D166" s="58"/>
      <c r="E166" s="58"/>
      <c r="F166" s="72"/>
      <c r="G166" s="67"/>
      <c r="H166" s="72"/>
      <c r="I166" s="72"/>
      <c r="J166" s="72"/>
      <c r="K166" s="72"/>
      <c r="L166" s="77"/>
      <c r="M166" s="72"/>
      <c r="N166" s="71"/>
      <c r="O166" s="71"/>
      <c r="P166" s="71"/>
      <c r="Q166" s="71"/>
      <c r="R166" s="71"/>
      <c r="S166" s="71"/>
      <c r="T166" s="71"/>
      <c r="U166" s="71"/>
      <c r="V166" s="71"/>
      <c r="W166" s="57"/>
      <c r="X166" s="48"/>
      <c r="Y166" s="48"/>
      <c r="Z166" s="48"/>
    </row>
    <row r="167" spans="1:42" s="49" customFormat="1" ht="12" customHeight="1" outlineLevel="1" x14ac:dyDescent="0.25">
      <c r="A167" s="46"/>
      <c r="B167" s="47"/>
      <c r="C167" s="58"/>
      <c r="D167" s="58"/>
      <c r="E167" s="58"/>
      <c r="F167" s="72"/>
      <c r="G167" s="67"/>
      <c r="H167" s="67"/>
      <c r="I167" s="73"/>
      <c r="J167" s="73"/>
      <c r="K167" s="73"/>
      <c r="L167" s="73"/>
      <c r="M167" s="73"/>
      <c r="N167" s="71"/>
      <c r="O167" s="71"/>
      <c r="P167" s="71"/>
      <c r="Q167" s="71"/>
      <c r="R167" s="71"/>
      <c r="S167" s="71"/>
      <c r="T167" s="71"/>
      <c r="U167" s="71"/>
      <c r="V167" s="71"/>
      <c r="W167" s="57"/>
      <c r="X167" s="48"/>
      <c r="Y167" s="48"/>
      <c r="Z167" s="48"/>
    </row>
    <row r="168" spans="1:42" s="49" customFormat="1" ht="5.0999999999999996" customHeight="1" outlineLevel="1" x14ac:dyDescent="0.25">
      <c r="A168" s="46"/>
      <c r="B168" s="47"/>
      <c r="C168" s="58"/>
      <c r="D168" s="58"/>
      <c r="E168" s="58"/>
      <c r="F168" s="74"/>
      <c r="G168" s="75"/>
      <c r="H168" s="75"/>
      <c r="I168" s="75"/>
      <c r="J168" s="76"/>
      <c r="K168" s="76"/>
      <c r="L168" s="76"/>
      <c r="M168" s="76"/>
      <c r="N168" s="76"/>
      <c r="O168" s="76"/>
      <c r="P168" s="76"/>
      <c r="Q168" s="76"/>
      <c r="R168" s="76"/>
      <c r="S168" s="76"/>
      <c r="T168" s="76"/>
      <c r="U168" s="76"/>
      <c r="V168" s="77"/>
      <c r="W168" s="57"/>
      <c r="X168" s="48"/>
      <c r="Y168" s="48"/>
      <c r="Z168" s="48"/>
    </row>
    <row r="169" spans="1:42" s="49" customFormat="1" ht="24.9" customHeight="1" outlineLevel="1" x14ac:dyDescent="0.25">
      <c r="A169" s="46"/>
      <c r="B169" s="47"/>
      <c r="C169" s="78"/>
      <c r="D169" s="78"/>
      <c r="E169" s="78"/>
      <c r="F169" s="78"/>
      <c r="G169" s="79" t="str">
        <f>G133</f>
        <v>Params fungus control</v>
      </c>
      <c r="H169" s="78"/>
      <c r="I169" s="78"/>
      <c r="J169" s="78"/>
      <c r="K169" s="78"/>
      <c r="L169" s="78"/>
      <c r="M169" s="78"/>
      <c r="N169" s="78"/>
      <c r="O169" s="78"/>
      <c r="P169" s="78"/>
      <c r="Q169" s="78"/>
      <c r="R169" s="78"/>
      <c r="S169" s="78"/>
      <c r="T169" s="78"/>
      <c r="U169" s="78"/>
      <c r="V169" s="78"/>
      <c r="W169" s="80" t="s">
        <v>148</v>
      </c>
      <c r="X169" s="48"/>
      <c r="Y169" s="48"/>
      <c r="Z169" s="48"/>
    </row>
    <row r="170" spans="1:42" s="49" customFormat="1" ht="12" customHeight="1" outlineLevel="1" x14ac:dyDescent="0.25">
      <c r="A170" s="46"/>
      <c r="B170" s="47"/>
      <c r="C170" s="47"/>
      <c r="D170" s="47"/>
      <c r="E170" s="47"/>
      <c r="F170" s="48"/>
      <c r="G170" s="48"/>
      <c r="H170" s="48"/>
      <c r="I170" s="48"/>
      <c r="J170" s="48"/>
      <c r="K170" s="48"/>
      <c r="L170" s="48"/>
      <c r="M170" s="48"/>
      <c r="N170" s="48"/>
      <c r="O170" s="48"/>
      <c r="P170" s="48"/>
      <c r="Q170" s="48"/>
      <c r="R170" s="48"/>
      <c r="S170" s="48"/>
      <c r="T170" s="48"/>
      <c r="U170" s="48"/>
      <c r="V170" s="48"/>
      <c r="W170" s="48"/>
      <c r="X170" s="48"/>
      <c r="Y170" s="48"/>
      <c r="Z170" s="48"/>
      <c r="AA170" s="48"/>
      <c r="AB170" s="48"/>
      <c r="AC170" s="48"/>
      <c r="AD170" s="48"/>
      <c r="AE170" s="48"/>
      <c r="AF170" s="48"/>
      <c r="AG170" s="48"/>
      <c r="AH170" s="48"/>
      <c r="AI170" s="48"/>
      <c r="AJ170" s="48"/>
      <c r="AK170" s="48"/>
      <c r="AL170" s="48"/>
      <c r="AM170" s="48"/>
      <c r="AN170" s="48"/>
      <c r="AO170" s="48"/>
      <c r="AP170" s="48"/>
    </row>
    <row r="171" spans="1:42" s="49" customFormat="1" ht="12" customHeight="1" outlineLevel="1" x14ac:dyDescent="0.25">
      <c r="A171" s="46"/>
      <c r="B171" s="47"/>
      <c r="C171" s="47"/>
      <c r="D171" s="47"/>
      <c r="E171" s="47"/>
      <c r="F171" s="47"/>
      <c r="G171" s="47"/>
      <c r="H171" s="48"/>
      <c r="I171" s="48"/>
      <c r="J171" s="48"/>
      <c r="K171" s="48"/>
      <c r="L171" s="48"/>
      <c r="M171" s="48"/>
      <c r="N171" s="48"/>
      <c r="O171" s="48"/>
      <c r="P171" s="48"/>
      <c r="Q171" s="48"/>
      <c r="R171" s="48"/>
      <c r="S171" s="48"/>
      <c r="T171" s="48"/>
      <c r="U171" s="48"/>
      <c r="V171" s="48"/>
      <c r="W171" s="48"/>
      <c r="X171" s="47"/>
      <c r="Y171" s="47"/>
      <c r="Z171" s="47"/>
    </row>
    <row r="172" spans="1:42" s="49" customFormat="1" ht="5.0999999999999996" customHeight="1" outlineLevel="1" thickBot="1" x14ac:dyDescent="0.3">
      <c r="A172" s="46"/>
      <c r="B172" s="47"/>
      <c r="C172" s="47"/>
      <c r="D172" s="47"/>
      <c r="E172" s="47"/>
      <c r="F172" s="47"/>
      <c r="G172" s="47"/>
      <c r="H172" s="48"/>
      <c r="I172" s="48"/>
      <c r="J172" s="48"/>
      <c r="K172" s="48"/>
      <c r="L172" s="48"/>
      <c r="M172" s="48"/>
      <c r="N172" s="48"/>
      <c r="O172" s="48"/>
      <c r="P172" s="48"/>
      <c r="Q172" s="48"/>
      <c r="R172" s="48"/>
      <c r="S172" s="48"/>
      <c r="T172" s="48"/>
      <c r="U172" s="48"/>
      <c r="V172" s="48"/>
      <c r="W172" s="48"/>
      <c r="X172" s="47"/>
      <c r="Y172" s="47"/>
      <c r="Z172" s="47"/>
    </row>
    <row r="173" spans="1:42" s="49" customFormat="1" ht="5.0999999999999996" customHeight="1" outlineLevel="1" x14ac:dyDescent="0.25">
      <c r="A173" s="46"/>
      <c r="B173" s="47"/>
      <c r="C173" s="50" t="s">
        <v>141</v>
      </c>
      <c r="D173" s="50"/>
      <c r="E173" s="50"/>
      <c r="F173" s="50"/>
      <c r="G173" s="50"/>
      <c r="H173" s="50"/>
      <c r="I173" s="50"/>
      <c r="J173" s="50"/>
      <c r="K173" s="51"/>
      <c r="L173" s="51"/>
      <c r="M173" s="51"/>
      <c r="N173" s="51"/>
      <c r="O173" s="51"/>
      <c r="P173" s="51"/>
      <c r="Q173" s="51"/>
      <c r="R173" s="51"/>
      <c r="S173" s="51"/>
      <c r="T173" s="51"/>
      <c r="U173" s="51"/>
      <c r="V173" s="51"/>
      <c r="W173" s="52"/>
      <c r="X173" s="48"/>
      <c r="Y173" s="48"/>
      <c r="Z173" s="48"/>
    </row>
    <row r="174" spans="1:42" s="49" customFormat="1" ht="12" customHeight="1" outlineLevel="1" x14ac:dyDescent="0.25">
      <c r="A174" s="46"/>
      <c r="B174" s="47"/>
      <c r="C174" s="53"/>
      <c r="D174" s="53"/>
      <c r="E174" s="53" t="s">
        <v>142</v>
      </c>
      <c r="F174" s="54"/>
      <c r="G174" s="55" t="s">
        <v>236</v>
      </c>
      <c r="H174" s="54"/>
      <c r="I174" s="54"/>
      <c r="J174" s="54"/>
      <c r="K174" s="54"/>
      <c r="L174" s="54"/>
      <c r="M174" s="54"/>
      <c r="N174" s="54"/>
      <c r="O174" s="54"/>
      <c r="P174" s="54"/>
      <c r="Q174" s="54"/>
      <c r="R174" s="54"/>
      <c r="S174" s="56"/>
      <c r="T174" s="54"/>
      <c r="U174" s="56"/>
      <c r="V174" s="56"/>
      <c r="W174" s="57"/>
      <c r="X174" s="48"/>
      <c r="Y174" s="48"/>
      <c r="Z174" s="48"/>
    </row>
    <row r="175" spans="1:42" s="49" customFormat="1" ht="12" customHeight="1" outlineLevel="1" x14ac:dyDescent="0.25">
      <c r="A175" s="46"/>
      <c r="B175" s="47"/>
      <c r="C175" s="53"/>
      <c r="D175" s="53"/>
      <c r="E175" s="58"/>
      <c r="F175" s="54"/>
      <c r="G175" s="59"/>
      <c r="H175" s="54"/>
      <c r="I175" s="54"/>
      <c r="J175" s="54"/>
      <c r="K175" s="54"/>
      <c r="L175" s="54"/>
      <c r="M175" s="54"/>
      <c r="N175" s="54"/>
      <c r="O175" s="54"/>
      <c r="P175" s="54"/>
      <c r="Q175" s="54"/>
      <c r="R175" s="54"/>
      <c r="S175" s="56"/>
      <c r="T175" s="60"/>
      <c r="U175" s="56"/>
      <c r="V175" s="56"/>
      <c r="W175" s="57"/>
      <c r="X175" s="48"/>
      <c r="Y175" s="48"/>
      <c r="Z175" s="48"/>
    </row>
    <row r="176" spans="1:42" s="49" customFormat="1" ht="12" customHeight="1" outlineLevel="1" x14ac:dyDescent="0.25">
      <c r="A176" s="46"/>
      <c r="B176" s="47"/>
      <c r="C176" s="58"/>
      <c r="D176" s="53"/>
      <c r="E176" s="58"/>
      <c r="F176" s="54"/>
      <c r="G176" s="54"/>
      <c r="H176" s="54"/>
      <c r="I176" s="54"/>
      <c r="J176" s="54"/>
      <c r="K176" s="54"/>
      <c r="L176" s="54"/>
      <c r="M176" s="54"/>
      <c r="N176" s="54"/>
      <c r="O176" s="54"/>
      <c r="P176" s="54"/>
      <c r="Q176" s="54"/>
      <c r="R176" s="54"/>
      <c r="S176" s="56"/>
      <c r="T176" s="60"/>
      <c r="U176" s="56"/>
      <c r="V176" s="56"/>
      <c r="W176" s="57"/>
      <c r="X176" s="48"/>
      <c r="Y176" s="48"/>
      <c r="Z176" s="48"/>
    </row>
    <row r="177" spans="1:26" s="49" customFormat="1" ht="12" customHeight="1" outlineLevel="1" x14ac:dyDescent="0.25">
      <c r="A177" s="46"/>
      <c r="B177" s="47"/>
      <c r="C177" s="61">
        <v>0</v>
      </c>
      <c r="D177" s="53"/>
      <c r="E177" s="58"/>
      <c r="F177" s="54"/>
      <c r="G177" s="62"/>
      <c r="H177" s="54"/>
      <c r="I177" s="54"/>
      <c r="J177" s="54"/>
      <c r="K177" s="54"/>
      <c r="L177" s="54"/>
      <c r="M177" s="54"/>
      <c r="N177" s="54"/>
      <c r="O177" s="54"/>
      <c r="P177" s="54"/>
      <c r="Q177" s="54"/>
      <c r="R177" s="54"/>
      <c r="S177" s="56"/>
      <c r="T177" s="60"/>
      <c r="U177" s="56"/>
      <c r="V177" s="56"/>
      <c r="W177" s="57"/>
      <c r="X177" s="48"/>
      <c r="Y177" s="48"/>
      <c r="Z177" s="48"/>
    </row>
    <row r="178" spans="1:26" s="49" customFormat="1" ht="12" customHeight="1" outlineLevel="1" x14ac:dyDescent="0.25">
      <c r="A178" s="46"/>
      <c r="B178" s="47"/>
      <c r="C178" s="58"/>
      <c r="D178" s="58"/>
      <c r="E178" s="58"/>
      <c r="F178" s="58"/>
      <c r="G178" s="58"/>
      <c r="H178" s="58"/>
      <c r="I178" s="58"/>
      <c r="J178" s="63"/>
      <c r="K178" s="63"/>
      <c r="L178" s="63"/>
      <c r="M178" s="63"/>
      <c r="N178" s="63"/>
      <c r="O178" s="63"/>
      <c r="P178" s="63"/>
      <c r="Q178" s="63"/>
      <c r="R178" s="63"/>
      <c r="S178" s="63"/>
      <c r="T178" s="63"/>
      <c r="U178" s="63"/>
      <c r="V178" s="63"/>
      <c r="W178" s="57"/>
      <c r="X178" s="48"/>
      <c r="Y178" s="48"/>
      <c r="Z178" s="48"/>
    </row>
    <row r="179" spans="1:26" s="49" customFormat="1" ht="12" customHeight="1" outlineLevel="1" x14ac:dyDescent="0.25">
      <c r="A179" s="46"/>
      <c r="B179" s="47"/>
      <c r="C179" s="58"/>
      <c r="D179" s="58"/>
      <c r="E179" s="58"/>
      <c r="F179" s="58"/>
      <c r="G179" s="58"/>
      <c r="H179" s="58"/>
      <c r="I179" s="58"/>
      <c r="J179" s="58"/>
      <c r="K179" s="58"/>
      <c r="L179" s="63"/>
      <c r="M179" s="63"/>
      <c r="N179" s="63"/>
      <c r="O179" s="63"/>
      <c r="P179" s="63"/>
      <c r="Q179" s="63"/>
      <c r="R179" s="63"/>
      <c r="S179" s="63"/>
      <c r="T179" s="63"/>
      <c r="U179" s="63"/>
      <c r="V179" s="63"/>
      <c r="W179" s="57"/>
      <c r="X179" s="48"/>
      <c r="Y179" s="48"/>
      <c r="Z179" s="48"/>
    </row>
    <row r="180" spans="1:26" s="49" customFormat="1" ht="12" customHeight="1" outlineLevel="1" x14ac:dyDescent="0.25">
      <c r="A180" s="46"/>
      <c r="B180" s="47"/>
      <c r="C180" s="58"/>
      <c r="D180" s="58"/>
      <c r="E180" s="58"/>
      <c r="F180" s="58"/>
      <c r="G180" s="58"/>
      <c r="H180" s="58"/>
      <c r="I180" s="58" t="s">
        <v>242</v>
      </c>
      <c r="J180" s="58" t="s">
        <v>242</v>
      </c>
      <c r="K180" s="58" t="s">
        <v>243</v>
      </c>
      <c r="L180" s="58" t="s">
        <v>243</v>
      </c>
      <c r="M180" s="58" t="s">
        <v>244</v>
      </c>
      <c r="N180" s="58" t="s">
        <v>244</v>
      </c>
      <c r="O180" s="65"/>
      <c r="P180" s="65"/>
      <c r="Q180" s="65"/>
      <c r="R180" s="65"/>
      <c r="S180" s="63"/>
      <c r="T180" s="63"/>
      <c r="U180" s="63"/>
      <c r="V180" s="63"/>
      <c r="W180" s="57"/>
      <c r="X180" s="48"/>
      <c r="Y180" s="48"/>
      <c r="Z180" s="48"/>
    </row>
    <row r="181" spans="1:26" s="49" customFormat="1" ht="12" customHeight="1" outlineLevel="1" x14ac:dyDescent="0.25">
      <c r="A181" s="46"/>
      <c r="B181" s="47"/>
      <c r="C181" s="58"/>
      <c r="D181" s="58"/>
      <c r="E181" s="58"/>
      <c r="F181" s="58"/>
      <c r="G181" s="58"/>
      <c r="H181" s="58"/>
      <c r="I181" s="58" t="s">
        <v>173</v>
      </c>
      <c r="J181" s="58" t="s">
        <v>97</v>
      </c>
      <c r="K181" s="58" t="s">
        <v>173</v>
      </c>
      <c r="L181" s="58" t="s">
        <v>97</v>
      </c>
      <c r="M181" s="58" t="s">
        <v>173</v>
      </c>
      <c r="N181" s="58" t="s">
        <v>97</v>
      </c>
      <c r="O181" s="65"/>
      <c r="P181" s="65"/>
      <c r="Q181" s="65"/>
      <c r="R181" s="65"/>
      <c r="S181" s="63"/>
      <c r="T181" s="63"/>
      <c r="U181" s="63"/>
      <c r="V181" s="63"/>
      <c r="W181" s="57"/>
      <c r="X181" s="48"/>
      <c r="Y181" s="48"/>
      <c r="Z181" s="48"/>
    </row>
    <row r="182" spans="1:26" s="49" customFormat="1" ht="13.2" outlineLevel="1" x14ac:dyDescent="0.25">
      <c r="A182" s="46"/>
      <c r="B182" s="47"/>
      <c r="C182" s="58"/>
      <c r="D182" s="58"/>
      <c r="E182" s="58"/>
      <c r="F182" s="66"/>
      <c r="G182" s="67"/>
      <c r="H182" s="68" t="s">
        <v>177</v>
      </c>
      <c r="I182" s="83">
        <v>0.7</v>
      </c>
      <c r="J182" s="86">
        <v>0.3</v>
      </c>
      <c r="K182" s="83">
        <v>0</v>
      </c>
      <c r="L182" s="86">
        <v>0.3</v>
      </c>
      <c r="M182" s="83">
        <v>0</v>
      </c>
      <c r="N182" s="86">
        <v>0.3</v>
      </c>
      <c r="O182" s="71"/>
      <c r="P182" s="71"/>
      <c r="Q182" s="71"/>
      <c r="R182" s="71"/>
      <c r="S182" s="71"/>
      <c r="T182" s="71"/>
      <c r="U182" s="71"/>
      <c r="V182" s="71"/>
      <c r="W182" s="57"/>
      <c r="X182" s="48"/>
      <c r="Y182" s="48"/>
      <c r="Z182" s="48"/>
    </row>
    <row r="183" spans="1:26" s="49" customFormat="1" ht="13.2" outlineLevel="1" x14ac:dyDescent="0.25">
      <c r="A183" s="46"/>
      <c r="B183" s="47"/>
      <c r="C183" s="58"/>
      <c r="D183" s="58"/>
      <c r="E183" s="58"/>
      <c r="F183" s="66"/>
      <c r="G183" s="67"/>
      <c r="H183" s="49" t="s">
        <v>176</v>
      </c>
      <c r="I183" s="83">
        <v>0</v>
      </c>
      <c r="J183" s="86">
        <v>0.3</v>
      </c>
      <c r="K183" s="83">
        <v>0.7</v>
      </c>
      <c r="L183" s="86">
        <v>0.3</v>
      </c>
      <c r="M183" s="83">
        <v>0</v>
      </c>
      <c r="N183" s="86">
        <v>0.3</v>
      </c>
      <c r="O183" s="71"/>
      <c r="P183" s="71"/>
      <c r="Q183" s="71"/>
      <c r="R183" s="71"/>
      <c r="S183" s="71"/>
      <c r="T183" s="71"/>
      <c r="U183" s="71"/>
      <c r="V183" s="71"/>
      <c r="W183" s="57"/>
      <c r="X183" s="48"/>
      <c r="Y183" s="48"/>
      <c r="Z183" s="48"/>
    </row>
    <row r="184" spans="1:26" s="49" customFormat="1" ht="13.2" outlineLevel="1" x14ac:dyDescent="0.25">
      <c r="A184" s="46"/>
      <c r="B184" s="47"/>
      <c r="C184" s="58"/>
      <c r="D184" s="58"/>
      <c r="E184" s="58"/>
      <c r="F184" s="66"/>
      <c r="G184" s="67"/>
      <c r="H184" s="68" t="s">
        <v>178</v>
      </c>
      <c r="I184" s="83">
        <v>0</v>
      </c>
      <c r="J184" s="86">
        <v>0.3</v>
      </c>
      <c r="K184" s="83">
        <v>0</v>
      </c>
      <c r="L184" s="86">
        <v>0.3</v>
      </c>
      <c r="M184" s="83">
        <v>0.7</v>
      </c>
      <c r="N184" s="86">
        <v>0.3</v>
      </c>
      <c r="O184" s="71"/>
      <c r="P184" s="71"/>
      <c r="Q184" s="71"/>
      <c r="R184" s="71"/>
      <c r="S184" s="71"/>
      <c r="T184" s="71"/>
      <c r="U184" s="71"/>
      <c r="V184" s="71"/>
      <c r="W184" s="57"/>
      <c r="X184" s="48"/>
      <c r="Y184" s="48"/>
      <c r="Z184" s="48"/>
    </row>
    <row r="185" spans="1:26" s="49" customFormat="1" ht="13.2" outlineLevel="1" x14ac:dyDescent="0.25">
      <c r="A185" s="46"/>
      <c r="B185" s="47"/>
      <c r="C185" s="58"/>
      <c r="D185" s="58"/>
      <c r="E185" s="58"/>
      <c r="F185" s="66"/>
      <c r="G185" s="67"/>
      <c r="H185" s="68" t="s">
        <v>179</v>
      </c>
      <c r="I185" s="83">
        <v>0</v>
      </c>
      <c r="J185" s="86">
        <v>0.3</v>
      </c>
      <c r="K185" s="83">
        <v>0</v>
      </c>
      <c r="L185" s="86">
        <v>0.3</v>
      </c>
      <c r="M185" s="83">
        <v>0</v>
      </c>
      <c r="N185" s="86">
        <v>0.3</v>
      </c>
      <c r="O185" s="71"/>
      <c r="P185" s="71"/>
      <c r="Q185" s="71"/>
      <c r="R185" s="71"/>
      <c r="S185" s="71"/>
      <c r="T185" s="71"/>
      <c r="U185" s="71"/>
      <c r="V185" s="71"/>
      <c r="W185" s="57"/>
      <c r="X185" s="48"/>
      <c r="Y185" s="48"/>
      <c r="Z185" s="48"/>
    </row>
    <row r="186" spans="1:26" s="49" customFormat="1" ht="13.2" outlineLevel="1" x14ac:dyDescent="0.25">
      <c r="A186" s="46"/>
      <c r="B186" s="47"/>
      <c r="C186" s="58"/>
      <c r="D186" s="58"/>
      <c r="E186" s="58"/>
      <c r="F186" s="66"/>
      <c r="G186" s="67"/>
      <c r="H186" s="91" t="s">
        <v>4</v>
      </c>
      <c r="I186" s="92">
        <f>I182</f>
        <v>0.7</v>
      </c>
      <c r="J186" s="92">
        <f t="shared" ref="J186:N186" si="34">J182</f>
        <v>0.3</v>
      </c>
      <c r="K186" s="92">
        <f t="shared" si="34"/>
        <v>0</v>
      </c>
      <c r="L186" s="92">
        <f t="shared" si="34"/>
        <v>0.3</v>
      </c>
      <c r="M186" s="92">
        <f t="shared" si="34"/>
        <v>0</v>
      </c>
      <c r="N186" s="92">
        <f t="shared" si="34"/>
        <v>0.3</v>
      </c>
      <c r="O186" s="71"/>
      <c r="P186" s="71"/>
      <c r="Q186" s="71"/>
      <c r="R186" s="71"/>
      <c r="S186" s="71"/>
      <c r="T186" s="71"/>
      <c r="U186" s="71"/>
      <c r="V186" s="71"/>
      <c r="W186" s="57"/>
      <c r="X186" s="48"/>
      <c r="Y186" s="48"/>
      <c r="Z186" s="48"/>
    </row>
    <row r="187" spans="1:26" s="49" customFormat="1" ht="13.2" outlineLevel="1" x14ac:dyDescent="0.25">
      <c r="A187" s="46"/>
      <c r="B187" s="47"/>
      <c r="C187" s="58"/>
      <c r="D187" s="58"/>
      <c r="E187" s="58"/>
      <c r="F187" s="66"/>
      <c r="G187" s="67"/>
      <c r="H187" s="91" t="s">
        <v>10</v>
      </c>
      <c r="I187" s="92">
        <f>I184</f>
        <v>0</v>
      </c>
      <c r="J187" s="92">
        <f t="shared" ref="J187:N187" si="35">J184</f>
        <v>0.3</v>
      </c>
      <c r="K187" s="92">
        <f t="shared" si="35"/>
        <v>0</v>
      </c>
      <c r="L187" s="92">
        <f t="shared" si="35"/>
        <v>0.3</v>
      </c>
      <c r="M187" s="92">
        <f t="shared" si="35"/>
        <v>0.7</v>
      </c>
      <c r="N187" s="92">
        <f t="shared" si="35"/>
        <v>0.3</v>
      </c>
      <c r="O187" s="71"/>
      <c r="P187" s="71"/>
      <c r="Q187" s="71"/>
      <c r="R187" s="71"/>
      <c r="S187" s="71"/>
      <c r="T187" s="71"/>
      <c r="U187" s="71"/>
      <c r="V187" s="71"/>
      <c r="W187" s="57"/>
      <c r="X187" s="48"/>
      <c r="Y187" s="48"/>
      <c r="Z187" s="48"/>
    </row>
    <row r="188" spans="1:26" s="49" customFormat="1" ht="13.2" outlineLevel="1" x14ac:dyDescent="0.25">
      <c r="A188" s="46"/>
      <c r="B188" s="47"/>
      <c r="C188" s="58"/>
      <c r="D188" s="58"/>
      <c r="E188" s="58"/>
      <c r="F188" s="66"/>
      <c r="G188" s="67"/>
      <c r="H188" s="91" t="s">
        <v>95</v>
      </c>
      <c r="I188" s="92">
        <f>I182</f>
        <v>0.7</v>
      </c>
      <c r="J188" s="92">
        <f t="shared" ref="J188:N188" si="36">J182</f>
        <v>0.3</v>
      </c>
      <c r="K188" s="92">
        <f t="shared" si="36"/>
        <v>0</v>
      </c>
      <c r="L188" s="92">
        <f t="shared" si="36"/>
        <v>0.3</v>
      </c>
      <c r="M188" s="92">
        <f t="shared" si="36"/>
        <v>0</v>
      </c>
      <c r="N188" s="92">
        <f t="shared" si="36"/>
        <v>0.3</v>
      </c>
      <c r="O188" s="71"/>
      <c r="P188" s="71"/>
      <c r="Q188" s="71"/>
      <c r="R188" s="71"/>
      <c r="S188" s="71"/>
      <c r="T188" s="71"/>
      <c r="U188" s="71"/>
      <c r="V188" s="71"/>
      <c r="W188" s="57"/>
      <c r="X188" s="48"/>
      <c r="Y188" s="48"/>
      <c r="Z188" s="48"/>
    </row>
    <row r="189" spans="1:26" s="49" customFormat="1" ht="13.2" outlineLevel="1" x14ac:dyDescent="0.25">
      <c r="A189" s="46"/>
      <c r="B189" s="47"/>
      <c r="C189" s="58"/>
      <c r="D189" s="58"/>
      <c r="E189" s="58"/>
      <c r="F189" s="66"/>
      <c r="G189" s="67"/>
      <c r="H189" s="91" t="s">
        <v>96</v>
      </c>
      <c r="I189" s="92">
        <f>I184</f>
        <v>0</v>
      </c>
      <c r="J189" s="92">
        <f t="shared" ref="J189:N189" si="37">J184</f>
        <v>0.3</v>
      </c>
      <c r="K189" s="92">
        <f t="shared" si="37"/>
        <v>0</v>
      </c>
      <c r="L189" s="92">
        <f t="shared" si="37"/>
        <v>0.3</v>
      </c>
      <c r="M189" s="92">
        <f t="shared" si="37"/>
        <v>0.7</v>
      </c>
      <c r="N189" s="92">
        <f t="shared" si="37"/>
        <v>0.3</v>
      </c>
      <c r="O189" s="71"/>
      <c r="P189" s="71"/>
      <c r="Q189" s="71"/>
      <c r="R189" s="71"/>
      <c r="S189" s="71"/>
      <c r="T189" s="71"/>
      <c r="U189" s="71"/>
      <c r="V189" s="71"/>
      <c r="W189" s="57"/>
      <c r="X189" s="48"/>
      <c r="Y189" s="48"/>
      <c r="Z189" s="48"/>
    </row>
    <row r="190" spans="1:26" s="49" customFormat="1" ht="13.2" outlineLevel="1" x14ac:dyDescent="0.25">
      <c r="A190" s="46"/>
      <c r="B190" s="47"/>
      <c r="C190" s="58"/>
      <c r="D190" s="58"/>
      <c r="E190" s="58"/>
      <c r="F190" s="66"/>
      <c r="G190" s="67"/>
      <c r="H190" s="91" t="s">
        <v>97</v>
      </c>
      <c r="I190" s="92">
        <f>I184</f>
        <v>0</v>
      </c>
      <c r="J190" s="92">
        <f t="shared" ref="J190:N190" si="38">J184</f>
        <v>0.3</v>
      </c>
      <c r="K190" s="92">
        <f t="shared" si="38"/>
        <v>0</v>
      </c>
      <c r="L190" s="92">
        <f t="shared" si="38"/>
        <v>0.3</v>
      </c>
      <c r="M190" s="92">
        <f t="shared" si="38"/>
        <v>0.7</v>
      </c>
      <c r="N190" s="92">
        <f t="shared" si="38"/>
        <v>0.3</v>
      </c>
      <c r="O190" s="71"/>
      <c r="P190" s="71"/>
      <c r="Q190" s="71"/>
      <c r="R190" s="71"/>
      <c r="S190" s="71"/>
      <c r="T190" s="71"/>
      <c r="U190" s="71"/>
      <c r="V190" s="71"/>
      <c r="W190" s="57"/>
      <c r="X190" s="48"/>
      <c r="Y190" s="48"/>
      <c r="Z190" s="48"/>
    </row>
    <row r="191" spans="1:26" s="49" customFormat="1" ht="13.2" outlineLevel="1" x14ac:dyDescent="0.25">
      <c r="A191" s="46"/>
      <c r="B191" s="47"/>
      <c r="C191" s="58"/>
      <c r="D191" s="58"/>
      <c r="E191" s="58"/>
      <c r="F191" s="66"/>
      <c r="G191" s="67"/>
      <c r="H191" s="91" t="s">
        <v>7</v>
      </c>
      <c r="I191" s="92">
        <f>I184</f>
        <v>0</v>
      </c>
      <c r="J191" s="92">
        <f t="shared" ref="J191:N191" si="39">J184</f>
        <v>0.3</v>
      </c>
      <c r="K191" s="92">
        <f t="shared" si="39"/>
        <v>0</v>
      </c>
      <c r="L191" s="92">
        <f t="shared" si="39"/>
        <v>0.3</v>
      </c>
      <c r="M191" s="92">
        <f t="shared" si="39"/>
        <v>0.7</v>
      </c>
      <c r="N191" s="92">
        <f t="shared" si="39"/>
        <v>0.3</v>
      </c>
      <c r="O191" s="71"/>
      <c r="P191" s="71"/>
      <c r="Q191" s="71"/>
      <c r="R191" s="71"/>
      <c r="S191" s="71"/>
      <c r="T191" s="71"/>
      <c r="U191" s="71"/>
      <c r="V191" s="71"/>
      <c r="W191" s="57"/>
      <c r="X191" s="48"/>
      <c r="Y191" s="48"/>
      <c r="Z191" s="48"/>
    </row>
    <row r="192" spans="1:26" s="49" customFormat="1" ht="13.2" outlineLevel="1" x14ac:dyDescent="0.25">
      <c r="A192" s="46"/>
      <c r="B192" s="47"/>
      <c r="C192" s="58"/>
      <c r="D192" s="58"/>
      <c r="E192" s="58"/>
      <c r="F192" s="66"/>
      <c r="G192" s="67"/>
      <c r="H192" s="91" t="s">
        <v>6</v>
      </c>
      <c r="I192" s="92">
        <f>I182</f>
        <v>0.7</v>
      </c>
      <c r="J192" s="92">
        <f t="shared" ref="J192:N192" si="40">J182</f>
        <v>0.3</v>
      </c>
      <c r="K192" s="92">
        <f t="shared" si="40"/>
        <v>0</v>
      </c>
      <c r="L192" s="92">
        <f t="shared" si="40"/>
        <v>0.3</v>
      </c>
      <c r="M192" s="92">
        <f t="shared" si="40"/>
        <v>0</v>
      </c>
      <c r="N192" s="92">
        <f t="shared" si="40"/>
        <v>0.3</v>
      </c>
      <c r="O192" s="71"/>
      <c r="P192" s="71"/>
      <c r="Q192" s="71"/>
      <c r="R192" s="71"/>
      <c r="S192" s="71"/>
      <c r="T192" s="71"/>
      <c r="U192" s="71"/>
      <c r="V192" s="71"/>
      <c r="W192" s="57"/>
      <c r="X192" s="48"/>
      <c r="Y192" s="48"/>
      <c r="Z192" s="48"/>
    </row>
    <row r="193" spans="1:42" s="49" customFormat="1" ht="13.2" outlineLevel="1" x14ac:dyDescent="0.25">
      <c r="A193" s="46"/>
      <c r="B193" s="47"/>
      <c r="C193" s="58"/>
      <c r="D193" s="58"/>
      <c r="E193" s="58"/>
      <c r="F193" s="66"/>
      <c r="G193" s="67"/>
      <c r="H193" s="91" t="s">
        <v>120</v>
      </c>
      <c r="I193" s="92">
        <f>I182</f>
        <v>0.7</v>
      </c>
      <c r="J193" s="92">
        <f t="shared" ref="J193:N193" si="41">J182</f>
        <v>0.3</v>
      </c>
      <c r="K193" s="92">
        <f t="shared" si="41"/>
        <v>0</v>
      </c>
      <c r="L193" s="92">
        <f t="shared" si="41"/>
        <v>0.3</v>
      </c>
      <c r="M193" s="92">
        <f t="shared" si="41"/>
        <v>0</v>
      </c>
      <c r="N193" s="92">
        <f t="shared" si="41"/>
        <v>0.3</v>
      </c>
      <c r="O193" s="71"/>
      <c r="P193" s="71"/>
      <c r="Q193" s="71"/>
      <c r="R193" s="71"/>
      <c r="S193" s="71"/>
      <c r="T193" s="71"/>
      <c r="U193" s="71"/>
      <c r="V193" s="71"/>
      <c r="W193" s="57"/>
      <c r="X193" s="48"/>
      <c r="Y193" s="48"/>
      <c r="Z193" s="48"/>
    </row>
    <row r="194" spans="1:42" s="49" customFormat="1" ht="13.2" outlineLevel="1" x14ac:dyDescent="0.25">
      <c r="A194" s="46"/>
      <c r="B194" s="47"/>
      <c r="C194" s="58"/>
      <c r="D194" s="58"/>
      <c r="E194" s="58"/>
      <c r="F194" s="66"/>
      <c r="G194" s="67"/>
      <c r="H194" s="91" t="s">
        <v>9</v>
      </c>
      <c r="I194" s="92">
        <f>I183</f>
        <v>0</v>
      </c>
      <c r="J194" s="92">
        <f t="shared" ref="J194:N194" si="42">J183</f>
        <v>0.3</v>
      </c>
      <c r="K194" s="92">
        <f t="shared" si="42"/>
        <v>0.7</v>
      </c>
      <c r="L194" s="92">
        <f t="shared" si="42"/>
        <v>0.3</v>
      </c>
      <c r="M194" s="92">
        <f t="shared" si="42"/>
        <v>0</v>
      </c>
      <c r="N194" s="92">
        <f t="shared" si="42"/>
        <v>0.3</v>
      </c>
      <c r="O194" s="71"/>
      <c r="P194" s="71"/>
      <c r="Q194" s="71"/>
      <c r="R194" s="71"/>
      <c r="S194" s="71"/>
      <c r="T194" s="71"/>
      <c r="U194" s="71"/>
      <c r="V194" s="71"/>
      <c r="W194" s="57"/>
      <c r="X194" s="48"/>
      <c r="Y194" s="48"/>
      <c r="Z194" s="48"/>
    </row>
    <row r="195" spans="1:42" s="49" customFormat="1" ht="13.2" outlineLevel="1" x14ac:dyDescent="0.25">
      <c r="A195" s="46"/>
      <c r="B195" s="47"/>
      <c r="C195" s="58"/>
      <c r="D195" s="58"/>
      <c r="E195" s="58"/>
      <c r="F195" s="66"/>
      <c r="G195" s="67"/>
      <c r="H195" s="91" t="s">
        <v>98</v>
      </c>
      <c r="I195" s="92">
        <f>I184</f>
        <v>0</v>
      </c>
      <c r="J195" s="92">
        <f t="shared" ref="J195:N195" si="43">J184</f>
        <v>0.3</v>
      </c>
      <c r="K195" s="92">
        <f t="shared" si="43"/>
        <v>0</v>
      </c>
      <c r="L195" s="92">
        <f t="shared" si="43"/>
        <v>0.3</v>
      </c>
      <c r="M195" s="92">
        <f t="shared" si="43"/>
        <v>0.7</v>
      </c>
      <c r="N195" s="92">
        <f t="shared" si="43"/>
        <v>0.3</v>
      </c>
      <c r="O195" s="71"/>
      <c r="P195" s="71"/>
      <c r="Q195" s="71"/>
      <c r="R195" s="71"/>
      <c r="S195" s="71"/>
      <c r="T195" s="71"/>
      <c r="U195" s="71"/>
      <c r="V195" s="71"/>
      <c r="W195" s="57"/>
      <c r="X195" s="48"/>
      <c r="Y195" s="48"/>
      <c r="Z195" s="48"/>
    </row>
    <row r="196" spans="1:42" s="49" customFormat="1" ht="13.2" outlineLevel="1" x14ac:dyDescent="0.25">
      <c r="A196" s="46"/>
      <c r="B196" s="47"/>
      <c r="C196" s="58"/>
      <c r="D196" s="58"/>
      <c r="E196" s="58"/>
      <c r="F196" s="66"/>
      <c r="G196" s="67"/>
      <c r="H196" s="91" t="s">
        <v>5</v>
      </c>
      <c r="I196" s="92">
        <f>I182</f>
        <v>0.7</v>
      </c>
      <c r="J196" s="92">
        <f t="shared" ref="J196:N196" si="44">J182</f>
        <v>0.3</v>
      </c>
      <c r="K196" s="92">
        <f t="shared" si="44"/>
        <v>0</v>
      </c>
      <c r="L196" s="92">
        <f t="shared" si="44"/>
        <v>0.3</v>
      </c>
      <c r="M196" s="92">
        <f t="shared" si="44"/>
        <v>0</v>
      </c>
      <c r="N196" s="92">
        <f t="shared" si="44"/>
        <v>0.3</v>
      </c>
      <c r="O196" s="71"/>
      <c r="P196" s="71"/>
      <c r="Q196" s="71"/>
      <c r="R196" s="71"/>
      <c r="S196" s="71"/>
      <c r="T196" s="71"/>
      <c r="U196" s="71"/>
      <c r="V196" s="71"/>
      <c r="W196" s="57"/>
      <c r="X196" s="48"/>
      <c r="Y196" s="48"/>
      <c r="Z196" s="48"/>
    </row>
    <row r="197" spans="1:42" s="49" customFormat="1" ht="13.2" outlineLevel="1" x14ac:dyDescent="0.25">
      <c r="A197" s="46"/>
      <c r="B197" s="47"/>
      <c r="C197" s="58"/>
      <c r="D197" s="58"/>
      <c r="E197" s="58"/>
      <c r="F197" s="66"/>
      <c r="G197" s="67"/>
      <c r="H197" s="91" t="s">
        <v>8</v>
      </c>
      <c r="I197" s="92">
        <f>I183</f>
        <v>0</v>
      </c>
      <c r="J197" s="92">
        <f t="shared" ref="J197:N197" si="45">J183</f>
        <v>0.3</v>
      </c>
      <c r="K197" s="92">
        <f t="shared" si="45"/>
        <v>0.7</v>
      </c>
      <c r="L197" s="92">
        <f t="shared" si="45"/>
        <v>0.3</v>
      </c>
      <c r="M197" s="92">
        <f t="shared" si="45"/>
        <v>0</v>
      </c>
      <c r="N197" s="92">
        <f t="shared" si="45"/>
        <v>0.3</v>
      </c>
      <c r="O197" s="71"/>
      <c r="P197" s="71"/>
      <c r="Q197" s="71"/>
      <c r="R197" s="71"/>
      <c r="S197" s="71"/>
      <c r="T197" s="71"/>
      <c r="U197" s="71"/>
      <c r="V197" s="71"/>
      <c r="W197" s="57"/>
      <c r="X197" s="48"/>
      <c r="Y197" s="48"/>
      <c r="Z197" s="48"/>
    </row>
    <row r="198" spans="1:42" s="49" customFormat="1" ht="13.2" outlineLevel="1" x14ac:dyDescent="0.25">
      <c r="A198" s="46"/>
      <c r="B198" s="47"/>
      <c r="C198" s="58"/>
      <c r="D198" s="58"/>
      <c r="E198" s="58"/>
      <c r="F198" s="66"/>
      <c r="G198" s="67"/>
      <c r="H198" s="87"/>
      <c r="I198" s="87"/>
      <c r="J198" s="87"/>
      <c r="K198" s="87"/>
      <c r="L198" s="87"/>
      <c r="M198" s="71"/>
      <c r="N198" s="71"/>
      <c r="O198" s="71"/>
      <c r="P198" s="71"/>
      <c r="Q198" s="71"/>
      <c r="R198" s="71"/>
      <c r="S198" s="71"/>
      <c r="T198" s="71"/>
      <c r="U198" s="71"/>
      <c r="V198" s="71"/>
      <c r="W198" s="57"/>
      <c r="X198" s="48"/>
      <c r="Y198" s="48"/>
      <c r="Z198" s="48"/>
    </row>
    <row r="199" spans="1:42" s="49" customFormat="1" ht="13.2" outlineLevel="1" x14ac:dyDescent="0.25">
      <c r="A199" s="46"/>
      <c r="B199" s="47"/>
      <c r="C199" s="58"/>
      <c r="D199" s="58"/>
      <c r="E199" s="58"/>
      <c r="F199" s="66"/>
      <c r="G199" s="67"/>
      <c r="H199" s="72"/>
      <c r="I199" s="72"/>
      <c r="J199" s="72"/>
      <c r="K199" s="72"/>
      <c r="L199" s="72"/>
      <c r="M199" s="71"/>
      <c r="N199" s="71"/>
      <c r="O199" s="71"/>
      <c r="P199" s="71"/>
      <c r="Q199" s="71"/>
      <c r="R199" s="71"/>
      <c r="S199" s="71"/>
      <c r="T199" s="71"/>
      <c r="U199" s="71"/>
      <c r="V199" s="71"/>
      <c r="W199" s="57"/>
      <c r="X199" s="48"/>
      <c r="Y199" s="48"/>
      <c r="Z199" s="48"/>
    </row>
    <row r="200" spans="1:42" s="49" customFormat="1" ht="12" customHeight="1" outlineLevel="1" x14ac:dyDescent="0.25">
      <c r="A200" s="46"/>
      <c r="B200" s="47"/>
      <c r="C200" s="58"/>
      <c r="D200" s="58"/>
      <c r="E200" s="58"/>
      <c r="F200" s="72"/>
      <c r="G200" s="67"/>
      <c r="H200" s="67"/>
      <c r="I200" s="73"/>
      <c r="J200" s="73"/>
      <c r="K200" s="73"/>
      <c r="L200" s="73"/>
      <c r="M200" s="73"/>
      <c r="N200" s="71"/>
      <c r="O200" s="71"/>
      <c r="P200" s="71"/>
      <c r="Q200" s="71"/>
      <c r="R200" s="71"/>
      <c r="S200" s="71"/>
      <c r="T200" s="71"/>
      <c r="U200" s="71"/>
      <c r="V200" s="71"/>
      <c r="W200" s="57"/>
      <c r="X200" s="48"/>
      <c r="Y200" s="48"/>
      <c r="Z200" s="48"/>
    </row>
    <row r="201" spans="1:42" s="49" customFormat="1" ht="5.0999999999999996" customHeight="1" outlineLevel="1" x14ac:dyDescent="0.25">
      <c r="A201" s="46"/>
      <c r="B201" s="47"/>
      <c r="C201" s="58"/>
      <c r="D201" s="58"/>
      <c r="E201" s="58"/>
      <c r="F201" s="74"/>
      <c r="G201" s="75"/>
      <c r="H201" s="75"/>
      <c r="I201" s="75"/>
      <c r="J201" s="76"/>
      <c r="K201" s="76"/>
      <c r="L201" s="76"/>
      <c r="M201" s="76"/>
      <c r="N201" s="76"/>
      <c r="O201" s="76"/>
      <c r="P201" s="76"/>
      <c r="Q201" s="76"/>
      <c r="R201" s="76"/>
      <c r="S201" s="76"/>
      <c r="T201" s="76"/>
      <c r="U201" s="76"/>
      <c r="V201" s="77"/>
      <c r="W201" s="57"/>
      <c r="X201" s="48"/>
      <c r="Y201" s="48"/>
      <c r="Z201" s="48"/>
    </row>
    <row r="202" spans="1:42" s="49" customFormat="1" ht="24.9" customHeight="1" outlineLevel="1" x14ac:dyDescent="0.25">
      <c r="A202" s="46"/>
      <c r="B202" s="47"/>
      <c r="C202" s="78"/>
      <c r="D202" s="78"/>
      <c r="E202" s="78"/>
      <c r="F202" s="78"/>
      <c r="G202" s="79" t="str">
        <f>G174</f>
        <v xml:space="preserve">Params fungus density vs yield </v>
      </c>
      <c r="H202" s="78"/>
      <c r="I202" s="78"/>
      <c r="J202" s="78"/>
      <c r="K202" s="78"/>
      <c r="L202" s="78"/>
      <c r="M202" s="78"/>
      <c r="N202" s="78"/>
      <c r="O202" s="78"/>
      <c r="P202" s="78"/>
      <c r="Q202" s="78"/>
      <c r="R202" s="78"/>
      <c r="S202" s="78"/>
      <c r="T202" s="78"/>
      <c r="U202" s="78"/>
      <c r="V202" s="78"/>
      <c r="W202" s="80" t="s">
        <v>148</v>
      </c>
      <c r="X202" s="48"/>
      <c r="Y202" s="48"/>
      <c r="Z202" s="48"/>
    </row>
    <row r="203" spans="1:42" s="49" customFormat="1" ht="12" customHeight="1" outlineLevel="1" x14ac:dyDescent="0.25">
      <c r="A203" s="46"/>
      <c r="B203" s="47"/>
      <c r="C203" s="47"/>
      <c r="D203" s="47"/>
      <c r="E203" s="47"/>
      <c r="F203" s="48"/>
      <c r="G203" s="48"/>
      <c r="H203" s="48"/>
      <c r="I203" s="48"/>
      <c r="J203" s="48"/>
      <c r="K203" s="48"/>
      <c r="L203" s="48"/>
      <c r="M203" s="48"/>
      <c r="N203" s="48"/>
      <c r="O203" s="48"/>
      <c r="P203" s="48"/>
      <c r="Q203" s="48"/>
      <c r="R203" s="48"/>
      <c r="S203" s="48"/>
      <c r="T203" s="48"/>
      <c r="U203" s="48"/>
      <c r="V203" s="48"/>
      <c r="W203" s="48"/>
      <c r="X203" s="48"/>
      <c r="Y203" s="48"/>
      <c r="Z203" s="48"/>
      <c r="AA203" s="48"/>
      <c r="AB203" s="48"/>
      <c r="AC203" s="48"/>
      <c r="AD203" s="48"/>
      <c r="AE203" s="48"/>
      <c r="AF203" s="48"/>
      <c r="AG203" s="48"/>
      <c r="AH203" s="48"/>
      <c r="AI203" s="48"/>
      <c r="AJ203" s="48"/>
      <c r="AK203" s="48"/>
      <c r="AL203" s="48"/>
      <c r="AM203" s="48"/>
      <c r="AN203" s="48"/>
      <c r="AO203" s="48"/>
      <c r="AP203" s="48"/>
    </row>
    <row r="204" spans="1:42" s="49" customFormat="1" ht="12" customHeight="1" outlineLevel="1" x14ac:dyDescent="0.25">
      <c r="A204" s="46"/>
      <c r="B204" s="47"/>
      <c r="C204" s="47"/>
      <c r="D204" s="47"/>
      <c r="E204" s="47"/>
      <c r="F204" s="47"/>
      <c r="G204" s="47"/>
      <c r="H204" s="48"/>
      <c r="I204" s="48"/>
      <c r="J204" s="48"/>
      <c r="K204" s="48"/>
      <c r="L204" s="48"/>
      <c r="M204" s="48"/>
      <c r="N204" s="48"/>
      <c r="O204" s="48"/>
      <c r="P204" s="48"/>
      <c r="Q204" s="48"/>
      <c r="R204" s="48"/>
      <c r="S204" s="48"/>
      <c r="T204" s="48"/>
      <c r="U204" s="48"/>
      <c r="V204" s="48"/>
      <c r="W204" s="48"/>
      <c r="X204" s="47"/>
      <c r="Y204" s="47"/>
      <c r="Z204" s="47"/>
    </row>
    <row r="205" spans="1:42" s="49" customFormat="1" ht="5.0999999999999996" customHeight="1" outlineLevel="1" thickBot="1" x14ac:dyDescent="0.3">
      <c r="A205" s="46"/>
      <c r="B205" s="47"/>
      <c r="C205" s="47"/>
      <c r="D205" s="47"/>
      <c r="E205" s="47"/>
      <c r="F205" s="47"/>
      <c r="G205" s="47"/>
      <c r="H205" s="48"/>
      <c r="I205" s="48"/>
      <c r="J205" s="48"/>
      <c r="K205" s="48"/>
      <c r="L205" s="48"/>
      <c r="M205" s="48"/>
      <c r="N205" s="48"/>
      <c r="O205" s="48"/>
      <c r="P205" s="48"/>
      <c r="Q205" s="48"/>
      <c r="R205" s="48"/>
      <c r="S205" s="48"/>
      <c r="T205" s="48"/>
      <c r="U205" s="48"/>
      <c r="V205" s="48"/>
      <c r="W205" s="48"/>
      <c r="X205" s="47"/>
      <c r="Y205" s="47"/>
      <c r="Z205" s="47"/>
    </row>
    <row r="206" spans="1:42" s="49" customFormat="1" ht="5.0999999999999996" customHeight="1" outlineLevel="1" x14ac:dyDescent="0.25">
      <c r="A206" s="46"/>
      <c r="B206" s="47"/>
      <c r="C206" s="50" t="s">
        <v>141</v>
      </c>
      <c r="D206" s="50"/>
      <c r="E206" s="50"/>
      <c r="F206" s="50"/>
      <c r="G206" s="50"/>
      <c r="H206" s="50"/>
      <c r="I206" s="50"/>
      <c r="J206" s="50"/>
      <c r="K206" s="51"/>
      <c r="L206" s="51"/>
      <c r="M206" s="51"/>
      <c r="N206" s="51"/>
      <c r="O206" s="51"/>
      <c r="P206" s="51"/>
      <c r="Q206" s="51"/>
      <c r="R206" s="51"/>
      <c r="S206" s="51"/>
      <c r="T206" s="51"/>
      <c r="U206" s="51"/>
      <c r="V206" s="51"/>
      <c r="W206" s="52"/>
      <c r="X206" s="48"/>
      <c r="Y206" s="48"/>
      <c r="Z206" s="48"/>
    </row>
    <row r="207" spans="1:42" s="49" customFormat="1" ht="12" customHeight="1" outlineLevel="1" x14ac:dyDescent="0.25">
      <c r="A207" s="46"/>
      <c r="B207" s="47"/>
      <c r="C207" s="53"/>
      <c r="D207" s="53"/>
      <c r="E207" s="53" t="s">
        <v>142</v>
      </c>
      <c r="F207" s="54"/>
      <c r="G207" s="55" t="s">
        <v>237</v>
      </c>
      <c r="H207" s="54"/>
      <c r="I207" s="54"/>
      <c r="J207" s="54"/>
      <c r="K207" s="54"/>
      <c r="L207" s="54"/>
      <c r="M207" s="54"/>
      <c r="N207" s="54"/>
      <c r="O207" s="54"/>
      <c r="P207" s="54"/>
      <c r="Q207" s="54"/>
      <c r="R207" s="54"/>
      <c r="S207" s="56"/>
      <c r="T207" s="54"/>
      <c r="U207" s="56"/>
      <c r="V207" s="56"/>
      <c r="W207" s="57"/>
      <c r="X207" s="48"/>
      <c r="Y207" s="48"/>
      <c r="Z207" s="48"/>
    </row>
    <row r="208" spans="1:42" s="49" customFormat="1" ht="12" customHeight="1" outlineLevel="1" x14ac:dyDescent="0.25">
      <c r="A208" s="46"/>
      <c r="B208" s="47"/>
      <c r="C208" s="53"/>
      <c r="D208" s="53"/>
      <c r="E208" s="58"/>
      <c r="F208" s="54"/>
      <c r="G208" s="59"/>
      <c r="H208" s="54"/>
      <c r="I208" s="54"/>
      <c r="J208" s="54"/>
      <c r="K208" s="54"/>
      <c r="L208" s="54"/>
      <c r="M208" s="54"/>
      <c r="N208" s="54"/>
      <c r="O208" s="54"/>
      <c r="P208" s="54"/>
      <c r="Q208" s="54"/>
      <c r="R208" s="54"/>
      <c r="S208" s="56"/>
      <c r="T208" s="60"/>
      <c r="U208" s="56"/>
      <c r="V208" s="56"/>
      <c r="W208" s="57"/>
      <c r="X208" s="48"/>
      <c r="Y208" s="48"/>
      <c r="Z208" s="48"/>
    </row>
    <row r="209" spans="1:26" s="49" customFormat="1" ht="12" customHeight="1" outlineLevel="1" x14ac:dyDescent="0.25">
      <c r="A209" s="46"/>
      <c r="B209" s="47"/>
      <c r="C209" s="58"/>
      <c r="D209" s="53"/>
      <c r="E209" s="58"/>
      <c r="F209" s="54"/>
      <c r="G209" s="54"/>
      <c r="H209" s="54"/>
      <c r="I209" s="54"/>
      <c r="J209" s="54"/>
      <c r="K209" s="54"/>
      <c r="L209" s="54"/>
      <c r="M209" s="54"/>
      <c r="N209" s="54"/>
      <c r="O209" s="54"/>
      <c r="P209" s="54"/>
      <c r="Q209" s="54"/>
      <c r="R209" s="54"/>
      <c r="S209" s="56"/>
      <c r="T209" s="60"/>
      <c r="U209" s="56"/>
      <c r="V209" s="56"/>
      <c r="W209" s="57"/>
      <c r="X209" s="48"/>
      <c r="Y209" s="48"/>
      <c r="Z209" s="48"/>
    </row>
    <row r="210" spans="1:26" s="49" customFormat="1" ht="22.2" customHeight="1" outlineLevel="1" x14ac:dyDescent="0.25">
      <c r="A210" s="46"/>
      <c r="B210" s="47"/>
      <c r="C210" s="61">
        <v>0</v>
      </c>
      <c r="D210" s="53"/>
      <c r="E210" s="58"/>
      <c r="F210" s="54"/>
      <c r="G210" s="62"/>
      <c r="H210" s="54"/>
      <c r="I210" s="54"/>
      <c r="J210" s="54"/>
      <c r="K210" s="54"/>
      <c r="L210" s="54"/>
      <c r="M210" s="54"/>
      <c r="N210" s="54"/>
      <c r="O210" s="54"/>
      <c r="P210" s="54"/>
      <c r="Q210" s="54"/>
      <c r="R210" s="54"/>
      <c r="S210" s="56"/>
      <c r="T210" s="60"/>
      <c r="U210" s="56"/>
      <c r="V210" s="56"/>
      <c r="W210" s="57"/>
      <c r="X210" s="48"/>
      <c r="Y210" s="48"/>
      <c r="Z210" s="48"/>
    </row>
    <row r="211" spans="1:26" s="49" customFormat="1" ht="12" customHeight="1" outlineLevel="1" x14ac:dyDescent="0.25">
      <c r="A211" s="46"/>
      <c r="B211" s="47"/>
      <c r="C211" s="58"/>
      <c r="D211" s="58"/>
      <c r="E211" s="58"/>
      <c r="F211" s="58"/>
      <c r="G211" s="58"/>
      <c r="H211" s="58"/>
      <c r="I211" s="58"/>
      <c r="J211" s="63"/>
      <c r="K211" s="63"/>
      <c r="L211" s="63"/>
      <c r="M211" s="63"/>
      <c r="N211" s="63"/>
      <c r="O211" s="63"/>
      <c r="P211" s="63"/>
      <c r="Q211" s="63"/>
      <c r="R211" s="63"/>
      <c r="S211" s="63"/>
      <c r="T211" s="63"/>
      <c r="U211" s="63"/>
      <c r="V211" s="63"/>
      <c r="W211" s="57"/>
      <c r="X211" s="48"/>
      <c r="Y211" s="48"/>
      <c r="Z211" s="48"/>
    </row>
    <row r="212" spans="1:26" s="49" customFormat="1" ht="12" customHeight="1" outlineLevel="1" x14ac:dyDescent="0.25">
      <c r="A212" s="46"/>
      <c r="B212" s="47"/>
      <c r="C212" s="58"/>
      <c r="D212" s="58"/>
      <c r="E212" s="58"/>
      <c r="F212" s="58"/>
      <c r="G212" s="58"/>
      <c r="H212" s="58"/>
      <c r="I212" s="58"/>
      <c r="J212" s="58"/>
      <c r="K212" s="58"/>
      <c r="L212" s="63"/>
      <c r="M212" s="63"/>
      <c r="N212" s="63"/>
      <c r="O212" s="63"/>
      <c r="P212" s="63"/>
      <c r="Q212" s="63"/>
      <c r="R212" s="63"/>
      <c r="S212" s="63"/>
      <c r="T212" s="63"/>
      <c r="U212" s="63"/>
      <c r="V212" s="63"/>
      <c r="W212" s="57"/>
      <c r="X212" s="48"/>
      <c r="Y212" s="48"/>
      <c r="Z212" s="48"/>
    </row>
    <row r="213" spans="1:26" s="49" customFormat="1" ht="12" customHeight="1" outlineLevel="1" x14ac:dyDescent="0.25">
      <c r="A213" s="46"/>
      <c r="B213" s="47"/>
      <c r="C213" s="58"/>
      <c r="D213" s="58"/>
      <c r="E213" s="58"/>
      <c r="F213" s="58"/>
      <c r="G213" s="106" t="s">
        <v>238</v>
      </c>
      <c r="H213" s="58"/>
      <c r="I213" s="58"/>
      <c r="J213" s="58"/>
      <c r="K213" s="58"/>
      <c r="L213" s="58"/>
      <c r="M213" s="64"/>
      <c r="N213" s="64"/>
      <c r="O213" s="65"/>
      <c r="P213" s="65"/>
      <c r="Q213" s="65"/>
      <c r="R213" s="65"/>
      <c r="S213" s="63"/>
      <c r="T213" s="63"/>
      <c r="U213" s="63"/>
      <c r="V213" s="63"/>
      <c r="W213" s="57"/>
      <c r="X213" s="48"/>
      <c r="Y213" s="48"/>
      <c r="Z213" s="48"/>
    </row>
    <row r="214" spans="1:26" s="49" customFormat="1" ht="12" customHeight="1" outlineLevel="1" x14ac:dyDescent="0.25">
      <c r="A214" s="46"/>
      <c r="B214" s="47"/>
      <c r="C214" s="58"/>
      <c r="D214" s="58"/>
      <c r="E214" s="58"/>
      <c r="F214" s="58"/>
      <c r="G214" s="58"/>
      <c r="H214" s="64" t="s">
        <v>242</v>
      </c>
      <c r="I214" s="64" t="s">
        <v>242</v>
      </c>
      <c r="J214" s="64" t="s">
        <v>242</v>
      </c>
      <c r="K214" s="64" t="s">
        <v>243</v>
      </c>
      <c r="L214" s="64" t="s">
        <v>243</v>
      </c>
      <c r="M214" s="64" t="s">
        <v>243</v>
      </c>
      <c r="N214" s="64" t="s">
        <v>244</v>
      </c>
      <c r="O214" s="64" t="s">
        <v>244</v>
      </c>
      <c r="P214" s="64" t="s">
        <v>244</v>
      </c>
      <c r="Q214" s="65"/>
      <c r="R214" s="65"/>
      <c r="S214" s="63"/>
      <c r="T214" s="63"/>
      <c r="U214" s="63"/>
      <c r="V214" s="63"/>
      <c r="W214" s="57"/>
      <c r="X214" s="48"/>
      <c r="Y214" s="48"/>
      <c r="Z214" s="48"/>
    </row>
    <row r="215" spans="1:26" s="49" customFormat="1" ht="12" customHeight="1" outlineLevel="1" x14ac:dyDescent="0.25">
      <c r="A215" s="46"/>
      <c r="B215" s="47"/>
      <c r="C215" s="58"/>
      <c r="D215" s="58"/>
      <c r="E215" s="58"/>
      <c r="F215" s="58"/>
      <c r="G215" s="58"/>
      <c r="H215" s="64" t="s">
        <v>167</v>
      </c>
      <c r="I215" s="64" t="s">
        <v>4</v>
      </c>
      <c r="J215" s="64" t="s">
        <v>171</v>
      </c>
      <c r="K215" s="64" t="s">
        <v>167</v>
      </c>
      <c r="L215" s="64" t="s">
        <v>4</v>
      </c>
      <c r="M215" s="64" t="s">
        <v>171</v>
      </c>
      <c r="N215" s="64" t="s">
        <v>167</v>
      </c>
      <c r="O215" s="64" t="s">
        <v>4</v>
      </c>
      <c r="P215" s="64" t="s">
        <v>171</v>
      </c>
      <c r="Q215" s="65"/>
      <c r="R215" s="65"/>
      <c r="S215" s="63"/>
      <c r="T215" s="63"/>
      <c r="U215" s="63"/>
      <c r="V215" s="63"/>
      <c r="W215" s="57"/>
      <c r="X215" s="48"/>
      <c r="Y215" s="48"/>
      <c r="Z215" s="48"/>
    </row>
    <row r="216" spans="1:26" s="49" customFormat="1" ht="13.2" outlineLevel="1" x14ac:dyDescent="0.25">
      <c r="A216" s="46"/>
      <c r="B216" s="47"/>
      <c r="C216" s="58"/>
      <c r="D216" s="58"/>
      <c r="E216" s="58"/>
      <c r="F216" s="66"/>
      <c r="G216" s="49" t="s">
        <v>177</v>
      </c>
      <c r="H216" s="70">
        <v>3</v>
      </c>
      <c r="I216" s="70">
        <v>0.7</v>
      </c>
      <c r="J216" s="70">
        <v>10</v>
      </c>
      <c r="K216" s="70">
        <v>0</v>
      </c>
      <c r="L216" s="70">
        <v>0</v>
      </c>
      <c r="M216" s="70">
        <v>0</v>
      </c>
      <c r="N216" s="70">
        <v>0</v>
      </c>
      <c r="O216" s="70">
        <v>0</v>
      </c>
      <c r="P216" s="70">
        <v>0</v>
      </c>
      <c r="Q216" s="71"/>
      <c r="R216" s="71"/>
      <c r="S216" s="71"/>
      <c r="T216" s="71"/>
      <c r="U216" s="71"/>
      <c r="V216" s="71"/>
      <c r="W216" s="57"/>
      <c r="X216" s="48"/>
      <c r="Y216" s="48"/>
      <c r="Z216" s="48"/>
    </row>
    <row r="217" spans="1:26" s="49" customFormat="1" ht="13.2" outlineLevel="1" x14ac:dyDescent="0.25">
      <c r="A217" s="46"/>
      <c r="B217" s="47"/>
      <c r="C217" s="58"/>
      <c r="D217" s="58"/>
      <c r="E217" s="58"/>
      <c r="F217" s="66"/>
      <c r="G217" s="49" t="s">
        <v>176</v>
      </c>
      <c r="H217" s="70">
        <v>0</v>
      </c>
      <c r="I217" s="70">
        <v>0</v>
      </c>
      <c r="J217" s="70">
        <v>0</v>
      </c>
      <c r="K217" s="70">
        <v>3</v>
      </c>
      <c r="L217" s="70">
        <v>0.7</v>
      </c>
      <c r="M217" s="70">
        <v>10</v>
      </c>
      <c r="N217" s="70">
        <v>0</v>
      </c>
      <c r="O217" s="70">
        <v>0</v>
      </c>
      <c r="P217" s="70">
        <v>0</v>
      </c>
      <c r="Q217" s="71"/>
      <c r="R217" s="71"/>
      <c r="S217" s="71"/>
      <c r="T217" s="71"/>
      <c r="U217" s="71"/>
      <c r="V217" s="71"/>
      <c r="W217" s="57"/>
      <c r="X217" s="48"/>
      <c r="Y217" s="48"/>
      <c r="Z217" s="48"/>
    </row>
    <row r="218" spans="1:26" s="49" customFormat="1" ht="13.2" outlineLevel="1" x14ac:dyDescent="0.25">
      <c r="A218" s="46"/>
      <c r="B218" s="47"/>
      <c r="C218" s="58"/>
      <c r="D218" s="58"/>
      <c r="E218" s="58"/>
      <c r="F218" s="66"/>
      <c r="G218" s="49" t="s">
        <v>178</v>
      </c>
      <c r="H218" s="70">
        <v>0</v>
      </c>
      <c r="I218" s="70">
        <v>0</v>
      </c>
      <c r="J218" s="70">
        <v>0</v>
      </c>
      <c r="K218" s="70">
        <v>0</v>
      </c>
      <c r="L218" s="70">
        <v>0</v>
      </c>
      <c r="M218" s="70">
        <v>0</v>
      </c>
      <c r="N218" s="70">
        <v>3</v>
      </c>
      <c r="O218" s="70">
        <v>0.7</v>
      </c>
      <c r="P218" s="70">
        <v>10</v>
      </c>
      <c r="Q218" s="71"/>
      <c r="R218" s="71"/>
      <c r="S218" s="71"/>
      <c r="T218" s="71"/>
      <c r="U218" s="71"/>
      <c r="V218" s="71"/>
      <c r="W218" s="57"/>
      <c r="X218" s="48"/>
      <c r="Y218" s="48"/>
      <c r="Z218" s="48"/>
    </row>
    <row r="219" spans="1:26" s="49" customFormat="1" ht="12" customHeight="1" outlineLevel="1" x14ac:dyDescent="0.25">
      <c r="A219" s="46"/>
      <c r="B219" s="47"/>
      <c r="C219" s="58"/>
      <c r="D219" s="58"/>
      <c r="E219" s="58"/>
      <c r="F219" s="72"/>
      <c r="G219" s="49" t="s">
        <v>248</v>
      </c>
      <c r="H219" s="70">
        <v>0</v>
      </c>
      <c r="I219" s="70">
        <v>0</v>
      </c>
      <c r="J219" s="70">
        <v>0</v>
      </c>
      <c r="K219" s="70">
        <v>0</v>
      </c>
      <c r="L219" s="70">
        <v>0</v>
      </c>
      <c r="M219" s="70">
        <v>0</v>
      </c>
      <c r="N219" s="70">
        <v>0</v>
      </c>
      <c r="O219" s="70">
        <v>0</v>
      </c>
      <c r="P219" s="70">
        <v>0</v>
      </c>
      <c r="Q219" s="71"/>
      <c r="R219" s="71"/>
      <c r="S219" s="71"/>
      <c r="T219" s="71"/>
      <c r="U219" s="71"/>
      <c r="V219" s="71"/>
      <c r="W219" s="57"/>
      <c r="X219" s="48"/>
      <c r="Y219" s="48"/>
      <c r="Z219" s="48"/>
    </row>
    <row r="220" spans="1:26" s="49" customFormat="1" ht="12" customHeight="1" outlineLevel="1" x14ac:dyDescent="0.25">
      <c r="A220" s="46"/>
      <c r="B220" s="47"/>
      <c r="C220" s="58"/>
      <c r="D220" s="58"/>
      <c r="E220" s="58"/>
      <c r="F220" s="72"/>
      <c r="G220" s="49" t="s">
        <v>179</v>
      </c>
      <c r="H220" s="70">
        <v>0</v>
      </c>
      <c r="I220" s="70">
        <v>0</v>
      </c>
      <c r="J220" s="70">
        <v>0</v>
      </c>
      <c r="K220" s="70">
        <v>0</v>
      </c>
      <c r="L220" s="70">
        <v>0</v>
      </c>
      <c r="M220" s="70">
        <v>0</v>
      </c>
      <c r="N220" s="70">
        <v>0</v>
      </c>
      <c r="O220" s="70">
        <v>0</v>
      </c>
      <c r="P220" s="70">
        <v>0</v>
      </c>
      <c r="Q220" s="71"/>
      <c r="R220" s="71"/>
      <c r="S220" s="71"/>
      <c r="T220" s="71"/>
      <c r="U220" s="71"/>
      <c r="V220" s="71"/>
      <c r="W220" s="57"/>
      <c r="X220" s="48"/>
      <c r="Y220" s="48"/>
      <c r="Z220" s="48"/>
    </row>
    <row r="221" spans="1:26" s="49" customFormat="1" ht="12" customHeight="1" outlineLevel="1" x14ac:dyDescent="0.25">
      <c r="A221" s="46"/>
      <c r="B221" s="47"/>
      <c r="C221" s="58"/>
      <c r="D221" s="58"/>
      <c r="E221" s="58"/>
      <c r="F221" s="72"/>
      <c r="G221" s="67"/>
      <c r="H221" s="72"/>
      <c r="I221" s="72"/>
      <c r="J221" s="72"/>
      <c r="K221" s="72"/>
      <c r="L221" s="72"/>
      <c r="M221" s="72"/>
      <c r="N221" s="71"/>
      <c r="O221" s="71"/>
      <c r="P221" s="71"/>
      <c r="Q221" s="71"/>
      <c r="R221" s="71"/>
      <c r="S221" s="71"/>
      <c r="T221" s="71"/>
      <c r="U221" s="71"/>
      <c r="V221" s="71"/>
      <c r="W221" s="57"/>
      <c r="X221" s="48"/>
      <c r="Y221" s="48"/>
      <c r="Z221" s="48"/>
    </row>
    <row r="222" spans="1:26" s="49" customFormat="1" ht="12" customHeight="1" outlineLevel="1" x14ac:dyDescent="0.25">
      <c r="A222" s="46"/>
      <c r="B222" s="47"/>
      <c r="C222" s="58"/>
      <c r="D222" s="58"/>
      <c r="E222" s="58"/>
      <c r="F222" s="72"/>
      <c r="G222" s="87"/>
      <c r="H222" s="72"/>
      <c r="I222" s="72"/>
      <c r="J222" s="72"/>
      <c r="K222" s="72"/>
      <c r="L222" s="72"/>
      <c r="M222" s="72"/>
      <c r="N222" s="71"/>
      <c r="O222" s="71"/>
      <c r="P222" s="71"/>
      <c r="Q222" s="71"/>
      <c r="R222" s="71"/>
      <c r="S222" s="71"/>
      <c r="T222" s="71"/>
      <c r="U222" s="71"/>
      <c r="V222" s="71"/>
      <c r="W222" s="57"/>
      <c r="X222" s="48"/>
      <c r="Y222" s="48"/>
      <c r="Z222" s="48"/>
    </row>
    <row r="223" spans="1:26" s="49" customFormat="1" ht="12" customHeight="1" outlineLevel="1" x14ac:dyDescent="0.25">
      <c r="A223" s="46"/>
      <c r="B223" s="47"/>
      <c r="C223" s="58"/>
      <c r="D223" s="58"/>
      <c r="E223" s="58"/>
      <c r="F223" s="72"/>
      <c r="G223" s="108" t="s">
        <v>249</v>
      </c>
      <c r="H223" s="107"/>
      <c r="I223" s="107"/>
      <c r="J223" s="107"/>
      <c r="K223" s="72"/>
      <c r="L223" s="72"/>
      <c r="M223" s="72"/>
      <c r="N223" s="71"/>
      <c r="O223" s="71"/>
      <c r="P223" s="71"/>
      <c r="Q223" s="71"/>
      <c r="R223" s="71"/>
      <c r="S223" s="71"/>
      <c r="T223" s="71"/>
      <c r="U223" s="71"/>
      <c r="V223" s="71"/>
      <c r="W223" s="57"/>
      <c r="X223" s="48"/>
      <c r="Y223" s="48"/>
      <c r="Z223" s="48"/>
    </row>
    <row r="224" spans="1:26" s="49" customFormat="1" ht="12" customHeight="1" outlineLevel="1" x14ac:dyDescent="0.25">
      <c r="A224" s="46"/>
      <c r="B224" s="47"/>
      <c r="C224" s="58"/>
      <c r="D224" s="58"/>
      <c r="E224" s="58"/>
      <c r="F224" s="72"/>
      <c r="G224" s="107"/>
      <c r="H224" s="107" t="s">
        <v>232</v>
      </c>
      <c r="I224" s="107" t="s">
        <v>233</v>
      </c>
      <c r="J224" s="107" t="s">
        <v>234</v>
      </c>
      <c r="K224" s="72"/>
      <c r="L224" s="72"/>
      <c r="M224" s="72"/>
      <c r="N224" s="71"/>
      <c r="O224" s="71"/>
      <c r="P224" s="71"/>
      <c r="Q224" s="71"/>
      <c r="R224" s="71"/>
      <c r="S224" s="71"/>
      <c r="T224" s="71"/>
      <c r="U224" s="71"/>
      <c r="V224" s="71"/>
      <c r="W224" s="57"/>
      <c r="X224" s="48"/>
      <c r="Y224" s="48"/>
      <c r="Z224" s="48"/>
    </row>
    <row r="225" spans="1:42" s="49" customFormat="1" ht="12" customHeight="1" outlineLevel="1" x14ac:dyDescent="0.25">
      <c r="A225" s="46"/>
      <c r="B225" s="47"/>
      <c r="C225" s="58"/>
      <c r="D225" s="58"/>
      <c r="E225" s="58"/>
      <c r="F225" s="72"/>
      <c r="G225" s="49" t="str">
        <f>G216</f>
        <v>E</v>
      </c>
      <c r="H225" s="104">
        <v>0</v>
      </c>
      <c r="I225" s="104">
        <v>0.5</v>
      </c>
      <c r="J225" s="104">
        <v>0.5</v>
      </c>
      <c r="K225" s="72"/>
      <c r="L225" s="72"/>
      <c r="M225" s="72"/>
      <c r="N225" s="71"/>
      <c r="O225" s="71"/>
      <c r="P225" s="71"/>
      <c r="Q225" s="71"/>
      <c r="R225" s="71"/>
      <c r="S225" s="71"/>
      <c r="T225" s="71"/>
      <c r="U225" s="71"/>
      <c r="V225" s="71"/>
      <c r="W225" s="57"/>
      <c r="X225" s="48"/>
      <c r="Y225" s="48"/>
      <c r="Z225" s="48"/>
    </row>
    <row r="226" spans="1:42" s="49" customFormat="1" ht="12" customHeight="1" outlineLevel="1" x14ac:dyDescent="0.25">
      <c r="A226" s="46"/>
      <c r="B226" s="47"/>
      <c r="C226" s="58"/>
      <c r="D226" s="58"/>
      <c r="E226" s="58"/>
      <c r="F226" s="72"/>
      <c r="G226" s="49" t="str">
        <f t="shared" ref="G226:G229" si="46">G217</f>
        <v>N</v>
      </c>
      <c r="H226" s="104">
        <v>0.5</v>
      </c>
      <c r="I226" s="104">
        <v>0</v>
      </c>
      <c r="J226" s="104">
        <v>0.5</v>
      </c>
      <c r="K226" s="72"/>
      <c r="L226" s="72"/>
      <c r="M226" s="72"/>
      <c r="N226" s="71"/>
      <c r="O226" s="71"/>
      <c r="P226" s="71"/>
      <c r="Q226" s="71"/>
      <c r="R226" s="71"/>
      <c r="S226" s="71"/>
      <c r="T226" s="71"/>
      <c r="U226" s="71"/>
      <c r="V226" s="71"/>
      <c r="W226" s="57"/>
      <c r="X226" s="48"/>
      <c r="Y226" s="48"/>
      <c r="Z226" s="48"/>
    </row>
    <row r="227" spans="1:42" s="49" customFormat="1" ht="12" customHeight="1" outlineLevel="1" x14ac:dyDescent="0.25">
      <c r="A227" s="46"/>
      <c r="B227" s="47"/>
      <c r="C227" s="58"/>
      <c r="D227" s="58"/>
      <c r="E227" s="58"/>
      <c r="F227" s="72"/>
      <c r="G227" s="49" t="str">
        <f t="shared" si="46"/>
        <v>P</v>
      </c>
      <c r="H227" s="104">
        <v>0.5</v>
      </c>
      <c r="I227" s="104">
        <v>0.5</v>
      </c>
      <c r="J227" s="104">
        <v>0</v>
      </c>
      <c r="K227" s="72"/>
      <c r="L227" s="72"/>
      <c r="M227" s="72"/>
      <c r="N227" s="71"/>
      <c r="O227" s="71"/>
      <c r="P227" s="71"/>
      <c r="Q227" s="71"/>
      <c r="R227" s="71"/>
      <c r="S227" s="71"/>
      <c r="T227" s="71"/>
      <c r="U227" s="71"/>
      <c r="V227" s="71"/>
      <c r="W227" s="57"/>
      <c r="X227" s="48"/>
      <c r="Y227" s="48"/>
      <c r="Z227" s="48"/>
    </row>
    <row r="228" spans="1:42" s="49" customFormat="1" ht="12" customHeight="1" outlineLevel="1" x14ac:dyDescent="0.25">
      <c r="A228" s="46"/>
      <c r="B228" s="47"/>
      <c r="C228" s="58"/>
      <c r="D228" s="58"/>
      <c r="E228" s="58"/>
      <c r="F228" s="72"/>
      <c r="G228" s="49" t="str">
        <f t="shared" si="46"/>
        <v>PAS</v>
      </c>
      <c r="H228" s="104">
        <v>0.5</v>
      </c>
      <c r="I228" s="104">
        <v>0.5</v>
      </c>
      <c r="J228" s="104">
        <v>0.5</v>
      </c>
      <c r="K228" s="72"/>
      <c r="L228" s="72"/>
      <c r="M228" s="72"/>
      <c r="N228" s="71"/>
      <c r="O228" s="71"/>
      <c r="P228" s="71"/>
      <c r="Q228" s="71"/>
      <c r="R228" s="71"/>
      <c r="S228" s="71"/>
      <c r="T228" s="71"/>
      <c r="U228" s="71"/>
      <c r="V228" s="71"/>
      <c r="W228" s="57"/>
      <c r="X228" s="48"/>
      <c r="Y228" s="48"/>
      <c r="Z228" s="48"/>
    </row>
    <row r="229" spans="1:42" s="49" customFormat="1" ht="12" customHeight="1" outlineLevel="1" x14ac:dyDescent="0.25">
      <c r="A229" s="46"/>
      <c r="B229" s="47"/>
      <c r="C229" s="58"/>
      <c r="D229" s="58"/>
      <c r="E229" s="58"/>
      <c r="F229" s="72"/>
      <c r="G229" s="49" t="str">
        <f t="shared" si="46"/>
        <v>Ys</v>
      </c>
      <c r="H229" s="104">
        <v>0</v>
      </c>
      <c r="I229" s="104">
        <v>0</v>
      </c>
      <c r="J229" s="104">
        <v>0</v>
      </c>
      <c r="K229" s="72"/>
      <c r="L229" s="72"/>
      <c r="M229" s="72"/>
      <c r="N229" s="71"/>
      <c r="O229" s="71"/>
      <c r="P229" s="71"/>
      <c r="Q229" s="71"/>
      <c r="R229" s="71"/>
      <c r="S229" s="71"/>
      <c r="T229" s="71"/>
      <c r="U229" s="71"/>
      <c r="V229" s="71"/>
      <c r="W229" s="57"/>
      <c r="X229" s="48"/>
      <c r="Y229" s="48"/>
      <c r="Z229" s="48"/>
    </row>
    <row r="230" spans="1:42" s="49" customFormat="1" ht="12" customHeight="1" outlineLevel="1" x14ac:dyDescent="0.25">
      <c r="A230" s="46"/>
      <c r="B230" s="47"/>
      <c r="C230" s="58"/>
      <c r="D230" s="58"/>
      <c r="E230" s="58"/>
      <c r="F230" s="72"/>
      <c r="K230" s="72"/>
      <c r="L230" s="72"/>
      <c r="M230" s="72"/>
      <c r="N230" s="71"/>
      <c r="O230" s="71"/>
      <c r="P230" s="71"/>
      <c r="Q230" s="71"/>
      <c r="R230" s="71"/>
      <c r="S230" s="71"/>
      <c r="T230" s="71"/>
      <c r="U230" s="71"/>
      <c r="V230" s="71"/>
      <c r="W230" s="57"/>
      <c r="X230" s="48"/>
      <c r="Y230" s="48"/>
      <c r="Z230" s="48"/>
    </row>
    <row r="231" spans="1:42" s="49" customFormat="1" ht="12" customHeight="1" outlineLevel="1" x14ac:dyDescent="0.25">
      <c r="A231" s="46"/>
      <c r="B231" s="47"/>
      <c r="C231" s="58"/>
      <c r="D231" s="58"/>
      <c r="E231" s="58"/>
      <c r="F231" s="72"/>
      <c r="K231" s="72"/>
      <c r="L231" s="77"/>
      <c r="M231" s="72"/>
      <c r="N231" s="71"/>
      <c r="O231" s="71"/>
      <c r="P231" s="71"/>
      <c r="Q231" s="71"/>
      <c r="R231" s="71"/>
      <c r="S231" s="71"/>
      <c r="T231" s="71"/>
      <c r="U231" s="71"/>
      <c r="V231" s="71"/>
      <c r="W231" s="57"/>
      <c r="X231" s="48"/>
      <c r="Y231" s="48"/>
      <c r="Z231" s="48"/>
    </row>
    <row r="232" spans="1:42" s="49" customFormat="1" ht="12" customHeight="1" outlineLevel="1" x14ac:dyDescent="0.25">
      <c r="A232" s="46"/>
      <c r="B232" s="47"/>
      <c r="C232" s="58"/>
      <c r="D232" s="58"/>
      <c r="E232" s="58"/>
      <c r="F232" s="72"/>
      <c r="G232" s="72"/>
      <c r="H232" s="72"/>
      <c r="I232" s="72"/>
      <c r="J232" s="72"/>
      <c r="K232" s="73"/>
      <c r="L232" s="73"/>
      <c r="M232" s="73"/>
      <c r="N232" s="71"/>
      <c r="O232" s="71"/>
      <c r="P232" s="71"/>
      <c r="Q232" s="71"/>
      <c r="R232" s="71"/>
      <c r="S232" s="71"/>
      <c r="T232" s="71"/>
      <c r="U232" s="71"/>
      <c r="V232" s="71"/>
      <c r="W232" s="57"/>
      <c r="X232" s="48"/>
      <c r="Y232" s="48"/>
      <c r="Z232" s="48"/>
    </row>
    <row r="233" spans="1:42" s="49" customFormat="1" ht="5.0999999999999996" customHeight="1" outlineLevel="1" x14ac:dyDescent="0.25">
      <c r="A233" s="46"/>
      <c r="B233" s="47"/>
      <c r="C233" s="58"/>
      <c r="D233" s="58"/>
      <c r="E233" s="58"/>
      <c r="F233" s="74"/>
      <c r="G233" s="74"/>
      <c r="H233" s="74"/>
      <c r="I233" s="74"/>
      <c r="J233" s="74"/>
      <c r="K233" s="76"/>
      <c r="L233" s="76"/>
      <c r="M233" s="76"/>
      <c r="N233" s="76"/>
      <c r="O233" s="76"/>
      <c r="P233" s="76"/>
      <c r="Q233" s="76"/>
      <c r="R233" s="76"/>
      <c r="S233" s="76"/>
      <c r="T233" s="76"/>
      <c r="U233" s="76"/>
      <c r="V233" s="77"/>
      <c r="W233" s="57"/>
      <c r="X233" s="48"/>
      <c r="Y233" s="48"/>
      <c r="Z233" s="48"/>
    </row>
    <row r="234" spans="1:42" s="49" customFormat="1" ht="24.9" customHeight="1" outlineLevel="1" x14ac:dyDescent="0.25">
      <c r="A234" s="46"/>
      <c r="B234" s="47"/>
      <c r="C234" s="78"/>
      <c r="D234" s="78"/>
      <c r="E234" s="78"/>
      <c r="F234" s="78"/>
      <c r="G234" s="78"/>
      <c r="H234" s="78"/>
      <c r="I234" s="78"/>
      <c r="J234" s="78"/>
      <c r="K234" s="78"/>
      <c r="L234" s="78"/>
      <c r="M234" s="78"/>
      <c r="N234" s="78"/>
      <c r="O234" s="78"/>
      <c r="P234" s="78"/>
      <c r="Q234" s="78"/>
      <c r="R234" s="78"/>
      <c r="S234" s="78"/>
      <c r="T234" s="78"/>
      <c r="U234" s="78"/>
      <c r="V234" s="78"/>
      <c r="W234" s="80" t="s">
        <v>148</v>
      </c>
      <c r="X234" s="48"/>
      <c r="Y234" s="48"/>
      <c r="Z234" s="48"/>
    </row>
    <row r="235" spans="1:42" s="49" customFormat="1" ht="12" customHeight="1" outlineLevel="1" x14ac:dyDescent="0.25">
      <c r="A235" s="46"/>
      <c r="B235" s="47"/>
      <c r="C235" s="47"/>
      <c r="D235" s="47"/>
      <c r="E235" s="47"/>
      <c r="F235" s="48"/>
      <c r="G235" s="48"/>
      <c r="H235" s="48"/>
      <c r="I235" s="48"/>
      <c r="J235" s="48"/>
      <c r="K235" s="48"/>
      <c r="L235" s="48"/>
      <c r="M235" s="48"/>
      <c r="N235" s="48"/>
      <c r="O235" s="48"/>
      <c r="P235" s="48"/>
      <c r="Q235" s="48"/>
      <c r="R235" s="48"/>
      <c r="S235" s="48"/>
      <c r="T235" s="48"/>
      <c r="U235" s="48"/>
      <c r="V235" s="48"/>
      <c r="W235" s="48"/>
      <c r="X235" s="48"/>
      <c r="Y235" s="48"/>
      <c r="Z235" s="48"/>
      <c r="AA235" s="48"/>
      <c r="AB235" s="48"/>
      <c r="AC235" s="48"/>
      <c r="AD235" s="48"/>
      <c r="AE235" s="48"/>
      <c r="AF235" s="48"/>
      <c r="AG235" s="48"/>
      <c r="AH235" s="48"/>
      <c r="AI235" s="48"/>
      <c r="AJ235" s="48"/>
      <c r="AK235" s="48"/>
      <c r="AL235" s="48"/>
      <c r="AM235" s="48"/>
      <c r="AN235" s="48"/>
      <c r="AO235" s="48"/>
      <c r="AP235" s="48"/>
    </row>
    <row r="236" spans="1:42" s="49" customFormat="1" ht="12" customHeight="1" outlineLevel="1" x14ac:dyDescent="0.25">
      <c r="A236" s="46"/>
      <c r="B236" s="47"/>
      <c r="C236" s="47"/>
      <c r="D236" s="47"/>
      <c r="E236" s="47"/>
      <c r="F236" s="47"/>
      <c r="G236" s="47"/>
      <c r="H236" s="48"/>
      <c r="I236" s="48"/>
      <c r="J236" s="48"/>
      <c r="K236" s="48"/>
      <c r="L236" s="48"/>
      <c r="M236" s="48"/>
      <c r="N236" s="48"/>
      <c r="O236" s="48"/>
      <c r="P236" s="48"/>
      <c r="Q236" s="48"/>
      <c r="R236" s="48"/>
      <c r="S236" s="48"/>
      <c r="T236" s="48"/>
      <c r="U236" s="48"/>
      <c r="V236" s="48"/>
      <c r="W236" s="48"/>
      <c r="X236" s="47"/>
      <c r="Y236" s="47"/>
      <c r="Z236" s="47"/>
    </row>
    <row r="237" spans="1:42" s="49" customFormat="1" ht="5.0999999999999996" customHeight="1" outlineLevel="1" thickBot="1" x14ac:dyDescent="0.3">
      <c r="A237" s="46"/>
      <c r="B237" s="47"/>
      <c r="C237" s="47"/>
      <c r="D237" s="47"/>
      <c r="E237" s="47"/>
      <c r="F237" s="47"/>
      <c r="G237" s="47"/>
      <c r="H237" s="48"/>
      <c r="I237" s="48"/>
      <c r="J237" s="48"/>
      <c r="K237" s="48"/>
      <c r="L237" s="48"/>
      <c r="M237" s="48"/>
      <c r="N237" s="48"/>
      <c r="O237" s="48"/>
      <c r="P237" s="48"/>
      <c r="Q237" s="48"/>
      <c r="R237" s="48"/>
      <c r="S237" s="48"/>
      <c r="T237" s="48"/>
      <c r="U237" s="48"/>
      <c r="V237" s="48"/>
      <c r="W237" s="48"/>
      <c r="X237" s="47"/>
      <c r="Y237" s="47"/>
      <c r="Z237" s="47"/>
    </row>
    <row r="238" spans="1:42" s="49" customFormat="1" ht="5.0999999999999996" customHeight="1" outlineLevel="1" x14ac:dyDescent="0.25">
      <c r="A238" s="46"/>
      <c r="B238" s="47"/>
      <c r="C238" s="50" t="s">
        <v>141</v>
      </c>
      <c r="D238" s="50"/>
      <c r="E238" s="50"/>
      <c r="F238" s="50"/>
      <c r="G238" s="50"/>
      <c r="H238" s="50"/>
      <c r="I238" s="50"/>
      <c r="J238" s="50"/>
      <c r="K238" s="51"/>
      <c r="L238" s="51"/>
      <c r="M238" s="51"/>
      <c r="N238" s="51"/>
      <c r="O238" s="51"/>
      <c r="P238" s="51"/>
      <c r="Q238" s="51"/>
      <c r="R238" s="51"/>
      <c r="S238" s="51"/>
      <c r="T238" s="51"/>
      <c r="U238" s="51"/>
      <c r="V238" s="51"/>
      <c r="W238" s="52"/>
      <c r="X238" s="48"/>
      <c r="Y238" s="48"/>
      <c r="Z238" s="48"/>
    </row>
    <row r="239" spans="1:42" s="49" customFormat="1" ht="12" customHeight="1" outlineLevel="1" x14ac:dyDescent="0.25">
      <c r="A239" s="46"/>
      <c r="B239" s="47"/>
      <c r="C239" s="53"/>
      <c r="D239" s="53"/>
      <c r="E239" s="53" t="s">
        <v>142</v>
      </c>
      <c r="F239" s="54"/>
      <c r="G239" s="55" t="s">
        <v>225</v>
      </c>
      <c r="H239" s="54"/>
      <c r="I239" s="54"/>
      <c r="J239" s="54"/>
      <c r="K239" s="54"/>
      <c r="L239" s="54"/>
      <c r="M239" s="54"/>
      <c r="N239" s="54"/>
      <c r="O239" s="54"/>
      <c r="P239" s="54"/>
      <c r="Q239" s="54"/>
      <c r="R239" s="54"/>
      <c r="S239" s="56"/>
      <c r="T239" s="54"/>
      <c r="U239" s="56"/>
      <c r="V239" s="56"/>
      <c r="W239" s="57"/>
      <c r="X239" s="48"/>
      <c r="Y239" s="48"/>
      <c r="Z239" s="48"/>
    </row>
    <row r="240" spans="1:42" s="49" customFormat="1" ht="12" customHeight="1" outlineLevel="1" x14ac:dyDescent="0.25">
      <c r="A240" s="46"/>
      <c r="B240" s="47"/>
      <c r="C240" s="53"/>
      <c r="D240" s="53"/>
      <c r="E240" s="58"/>
      <c r="F240" s="54"/>
      <c r="G240" s="59"/>
      <c r="H240" s="54"/>
      <c r="I240" s="54"/>
      <c r="J240" s="54" t="s">
        <v>175</v>
      </c>
      <c r="K240" s="54"/>
      <c r="L240" s="54"/>
      <c r="M240" s="54"/>
      <c r="N240" s="54"/>
      <c r="O240" s="54"/>
      <c r="P240" s="54"/>
      <c r="Q240" s="54"/>
      <c r="R240" s="54"/>
      <c r="S240" s="56"/>
      <c r="T240" s="60"/>
      <c r="U240" s="56"/>
      <c r="V240" s="56"/>
      <c r="W240" s="57"/>
      <c r="X240" s="48"/>
      <c r="Y240" s="48"/>
      <c r="Z240" s="48"/>
    </row>
    <row r="241" spans="1:42" s="49" customFormat="1" ht="12" customHeight="1" outlineLevel="1" x14ac:dyDescent="0.25">
      <c r="A241" s="46"/>
      <c r="B241" s="47"/>
      <c r="C241" s="58"/>
      <c r="D241" s="53"/>
      <c r="E241" s="58"/>
      <c r="F241" s="54"/>
      <c r="G241" s="54"/>
      <c r="H241" s="54"/>
      <c r="I241" s="54"/>
      <c r="J241" s="54"/>
      <c r="K241" s="54"/>
      <c r="L241" s="54"/>
      <c r="M241" s="54"/>
      <c r="N241" s="54"/>
      <c r="O241" s="54"/>
      <c r="P241" s="54"/>
      <c r="Q241" s="54"/>
      <c r="R241" s="54"/>
      <c r="S241" s="56"/>
      <c r="T241" s="60"/>
      <c r="U241" s="56"/>
      <c r="V241" s="56"/>
      <c r="W241" s="57"/>
      <c r="X241" s="48"/>
      <c r="Y241" s="48"/>
      <c r="Z241" s="48"/>
    </row>
    <row r="242" spans="1:42" s="49" customFormat="1" ht="12" customHeight="1" outlineLevel="1" x14ac:dyDescent="0.25">
      <c r="A242" s="46"/>
      <c r="B242" s="47"/>
      <c r="C242" s="61">
        <v>0</v>
      </c>
      <c r="D242" s="53"/>
      <c r="E242" s="58"/>
      <c r="F242" s="54"/>
      <c r="G242" s="62"/>
      <c r="H242" s="54"/>
      <c r="I242" s="54"/>
      <c r="J242" s="54"/>
      <c r="K242" s="54"/>
      <c r="L242" s="54"/>
      <c r="M242" s="54"/>
      <c r="N242" s="54"/>
      <c r="O242" s="54"/>
      <c r="P242" s="54"/>
      <c r="Q242" s="54"/>
      <c r="R242" s="54"/>
      <c r="S242" s="56"/>
      <c r="T242" s="60"/>
      <c r="U242" s="56"/>
      <c r="V242" s="56"/>
      <c r="W242" s="57"/>
      <c r="X242" s="48"/>
      <c r="Y242" s="48"/>
      <c r="Z242" s="48"/>
    </row>
    <row r="243" spans="1:42" s="49" customFormat="1" ht="12" customHeight="1" outlineLevel="1" x14ac:dyDescent="0.25">
      <c r="A243" s="46"/>
      <c r="B243" s="47"/>
      <c r="C243" s="58"/>
      <c r="D243" s="58"/>
      <c r="E243" s="58"/>
      <c r="F243" s="58"/>
      <c r="G243" s="58"/>
      <c r="H243" s="58"/>
      <c r="I243" s="58"/>
      <c r="J243" s="63"/>
      <c r="K243" s="63"/>
      <c r="L243" s="63"/>
      <c r="M243" s="63"/>
      <c r="N243" s="63"/>
      <c r="O243" s="63"/>
      <c r="P243" s="63"/>
      <c r="Q243" s="63"/>
      <c r="R243" s="63"/>
      <c r="S243" s="63"/>
      <c r="T243" s="63"/>
      <c r="U243" s="63"/>
      <c r="V243" s="63"/>
      <c r="W243" s="57"/>
      <c r="X243" s="48"/>
      <c r="Y243" s="48"/>
      <c r="Z243" s="48"/>
    </row>
    <row r="244" spans="1:42" s="49" customFormat="1" ht="12" customHeight="1" outlineLevel="1" x14ac:dyDescent="0.25">
      <c r="A244" s="46"/>
      <c r="B244" s="47"/>
      <c r="C244" s="58"/>
      <c r="D244" s="58"/>
      <c r="E244" s="58"/>
      <c r="F244" s="58"/>
      <c r="G244" s="58"/>
      <c r="H244" s="102" t="s">
        <v>229</v>
      </c>
      <c r="I244" s="58"/>
      <c r="J244" s="58"/>
      <c r="K244" s="58"/>
      <c r="L244" s="103" t="s">
        <v>230</v>
      </c>
      <c r="M244" s="63"/>
      <c r="N244" s="63"/>
      <c r="O244" s="63"/>
      <c r="P244" s="63"/>
      <c r="Q244" s="63"/>
      <c r="R244" s="63"/>
      <c r="S244" s="63"/>
      <c r="T244" s="63"/>
      <c r="U244" s="63"/>
      <c r="V244" s="63"/>
      <c r="W244" s="57"/>
      <c r="X244" s="48"/>
      <c r="Y244" s="48"/>
      <c r="Z244" s="48"/>
    </row>
    <row r="245" spans="1:42" s="49" customFormat="1" ht="12" customHeight="1" outlineLevel="1" x14ac:dyDescent="0.25">
      <c r="A245" s="46"/>
      <c r="B245" s="47"/>
      <c r="C245" s="58"/>
      <c r="D245" s="58"/>
      <c r="E245" s="58"/>
      <c r="F245" s="58"/>
      <c r="G245" s="58"/>
      <c r="H245" s="58"/>
      <c r="I245" s="58"/>
      <c r="J245" s="58"/>
      <c r="K245" s="58"/>
      <c r="L245" s="58"/>
      <c r="M245" s="58"/>
      <c r="N245" s="64"/>
      <c r="O245" s="64"/>
      <c r="P245" s="63"/>
      <c r="Q245" s="63"/>
      <c r="R245" s="63"/>
      <c r="S245" s="63"/>
      <c r="T245" s="63"/>
      <c r="U245" s="63"/>
      <c r="V245" s="63"/>
      <c r="W245" s="57"/>
      <c r="X245" s="48"/>
      <c r="Y245" s="48"/>
      <c r="Z245" s="48"/>
    </row>
    <row r="246" spans="1:42" s="49" customFormat="1" ht="12" customHeight="1" outlineLevel="1" x14ac:dyDescent="0.25">
      <c r="A246" s="46"/>
      <c r="B246" s="47"/>
      <c r="C246" s="58"/>
      <c r="D246" s="58"/>
      <c r="E246" s="58"/>
      <c r="F246" s="58"/>
      <c r="G246" s="58"/>
      <c r="H246" s="58"/>
      <c r="I246" s="58" t="s">
        <v>170</v>
      </c>
      <c r="J246" s="58" t="s">
        <v>169</v>
      </c>
      <c r="K246" s="64"/>
      <c r="L246" s="64"/>
      <c r="M246" s="64" t="s">
        <v>232</v>
      </c>
      <c r="N246" s="64" t="s">
        <v>233</v>
      </c>
      <c r="O246" s="64" t="s">
        <v>234</v>
      </c>
      <c r="P246" s="63"/>
      <c r="Q246" s="63"/>
      <c r="R246" s="63"/>
      <c r="S246" s="63"/>
      <c r="T246" s="63"/>
      <c r="U246" s="63"/>
      <c r="V246" s="63"/>
      <c r="W246" s="57"/>
      <c r="X246" s="48"/>
      <c r="Y246" s="48"/>
      <c r="Z246" s="48"/>
    </row>
    <row r="247" spans="1:42" s="49" customFormat="1" ht="13.2" outlineLevel="1" x14ac:dyDescent="0.25">
      <c r="A247" s="46"/>
      <c r="B247" s="47"/>
      <c r="C247" s="58"/>
      <c r="D247" s="58"/>
      <c r="E247" s="58"/>
      <c r="F247" s="66"/>
      <c r="G247" s="67"/>
      <c r="H247" s="68" t="s">
        <v>189</v>
      </c>
      <c r="I247" s="69">
        <v>2500</v>
      </c>
      <c r="J247" s="69">
        <v>2500</v>
      </c>
      <c r="K247" s="71"/>
      <c r="L247" s="49" t="s">
        <v>231</v>
      </c>
      <c r="M247" s="104">
        <v>1</v>
      </c>
      <c r="N247" s="104">
        <v>1</v>
      </c>
      <c r="O247" s="93">
        <v>1</v>
      </c>
      <c r="P247" s="71"/>
      <c r="Q247" s="71"/>
      <c r="R247" s="71"/>
      <c r="S247" s="71"/>
      <c r="T247" s="71"/>
      <c r="U247" s="71"/>
      <c r="V247" s="71"/>
      <c r="W247" s="57"/>
      <c r="X247" s="48"/>
      <c r="Y247" s="48"/>
      <c r="Z247" s="48"/>
    </row>
    <row r="248" spans="1:42" s="49" customFormat="1" ht="13.2" outlineLevel="1" x14ac:dyDescent="0.25">
      <c r="A248" s="46"/>
      <c r="B248" s="47"/>
      <c r="C248" s="58"/>
      <c r="D248" s="58"/>
      <c r="E248" s="58"/>
      <c r="F248" s="66"/>
      <c r="G248" s="67"/>
      <c r="H248" s="68" t="s">
        <v>190</v>
      </c>
      <c r="I248" s="69">
        <v>2000</v>
      </c>
      <c r="J248" s="69">
        <v>2000</v>
      </c>
      <c r="K248" s="71"/>
      <c r="O248" s="71"/>
      <c r="P248" s="71"/>
      <c r="Q248" s="71"/>
      <c r="R248" s="71"/>
      <c r="S248" s="71"/>
      <c r="T248" s="71"/>
      <c r="U248" s="71"/>
      <c r="V248" s="71"/>
      <c r="W248" s="57"/>
      <c r="X248" s="48"/>
      <c r="Y248" s="48"/>
      <c r="Z248" s="48"/>
    </row>
    <row r="249" spans="1:42" s="49" customFormat="1" ht="12" customHeight="1" outlineLevel="1" x14ac:dyDescent="0.25">
      <c r="A249" s="46"/>
      <c r="B249" s="47"/>
      <c r="C249" s="58"/>
      <c r="D249" s="58"/>
      <c r="E249" s="58"/>
      <c r="F249" s="72"/>
      <c r="G249" s="67"/>
      <c r="H249" s="72"/>
      <c r="I249" s="72"/>
      <c r="J249" s="72"/>
      <c r="K249" s="72"/>
      <c r="L249" s="72"/>
      <c r="M249" s="72"/>
      <c r="N249" s="71"/>
      <c r="O249" s="71"/>
      <c r="P249" s="71"/>
      <c r="Q249" s="71"/>
      <c r="R249" s="71"/>
      <c r="S249" s="71"/>
      <c r="T249" s="71"/>
      <c r="U249" s="71"/>
      <c r="V249" s="71"/>
      <c r="W249" s="57"/>
      <c r="X249" s="48"/>
      <c r="Y249" s="48"/>
      <c r="Z249" s="48"/>
    </row>
    <row r="250" spans="1:42" s="49" customFormat="1" ht="12" customHeight="1" outlineLevel="1" x14ac:dyDescent="0.25">
      <c r="A250" s="46"/>
      <c r="B250" s="47"/>
      <c r="C250" s="58"/>
      <c r="D250" s="58"/>
      <c r="E250" s="58"/>
      <c r="F250" s="72"/>
      <c r="G250" s="67"/>
      <c r="H250" s="67"/>
      <c r="I250" s="73"/>
      <c r="J250" s="73"/>
      <c r="K250" s="73"/>
      <c r="L250" s="73"/>
      <c r="M250" s="73"/>
      <c r="N250" s="71"/>
      <c r="O250" s="71"/>
      <c r="P250" s="71"/>
      <c r="Q250" s="71"/>
      <c r="R250" s="71"/>
      <c r="S250" s="71"/>
      <c r="T250" s="71"/>
      <c r="U250" s="71"/>
      <c r="V250" s="71"/>
      <c r="W250" s="57"/>
      <c r="X250" s="48"/>
      <c r="Y250" s="48"/>
      <c r="Z250" s="48"/>
    </row>
    <row r="251" spans="1:42" s="49" customFormat="1" ht="5.0999999999999996" customHeight="1" outlineLevel="1" x14ac:dyDescent="0.25">
      <c r="A251" s="46"/>
      <c r="B251" s="47"/>
      <c r="C251" s="58"/>
      <c r="D251" s="58"/>
      <c r="E251" s="58"/>
      <c r="F251" s="74"/>
      <c r="G251" s="75"/>
      <c r="H251" s="75"/>
      <c r="I251" s="75"/>
      <c r="J251" s="76"/>
      <c r="K251" s="76"/>
      <c r="L251" s="76"/>
      <c r="M251" s="76"/>
      <c r="N251" s="76"/>
      <c r="O251" s="76"/>
      <c r="P251" s="76"/>
      <c r="Q251" s="76"/>
      <c r="R251" s="76"/>
      <c r="S251" s="76"/>
      <c r="T251" s="76"/>
      <c r="U251" s="76"/>
      <c r="V251" s="77"/>
      <c r="W251" s="57"/>
      <c r="X251" s="48"/>
      <c r="Y251" s="48"/>
      <c r="Z251" s="48"/>
    </row>
    <row r="252" spans="1:42" s="49" customFormat="1" ht="24.9" customHeight="1" outlineLevel="1" x14ac:dyDescent="0.25">
      <c r="A252" s="46"/>
      <c r="B252" s="47"/>
      <c r="C252" s="78"/>
      <c r="D252" s="78"/>
      <c r="E252" s="78"/>
      <c r="F252" s="78"/>
      <c r="G252" s="79" t="str">
        <f>G239</f>
        <v xml:space="preserve">Initial Condition </v>
      </c>
      <c r="H252" s="78"/>
      <c r="I252" s="78"/>
      <c r="J252" s="78"/>
      <c r="K252" s="78"/>
      <c r="L252" s="78"/>
      <c r="M252" s="78"/>
      <c r="N252" s="78"/>
      <c r="O252" s="78"/>
      <c r="P252" s="78"/>
      <c r="Q252" s="78"/>
      <c r="R252" s="78"/>
      <c r="S252" s="78"/>
      <c r="T252" s="78"/>
      <c r="U252" s="78"/>
      <c r="V252" s="78"/>
      <c r="W252" s="80" t="s">
        <v>148</v>
      </c>
      <c r="X252" s="48"/>
      <c r="Y252" s="48"/>
      <c r="Z252" s="48"/>
    </row>
    <row r="253" spans="1:42" s="49" customFormat="1" ht="12" customHeight="1" outlineLevel="1" x14ac:dyDescent="0.25">
      <c r="A253" s="46"/>
      <c r="B253" s="47"/>
      <c r="C253" s="47"/>
      <c r="D253" s="47"/>
      <c r="E253" s="47"/>
      <c r="F253" s="48"/>
      <c r="G253" s="48"/>
      <c r="H253" s="48"/>
      <c r="I253" s="48"/>
      <c r="J253" s="48"/>
      <c r="K253" s="48"/>
      <c r="L253" s="48"/>
      <c r="M253" s="48"/>
      <c r="N253" s="48"/>
      <c r="O253" s="48"/>
      <c r="P253" s="48"/>
      <c r="Q253" s="48"/>
      <c r="R253" s="48"/>
      <c r="S253" s="48"/>
      <c r="T253" s="48"/>
      <c r="U253" s="48"/>
      <c r="V253" s="48"/>
      <c r="W253" s="48"/>
      <c r="X253" s="48"/>
      <c r="Y253" s="48"/>
      <c r="Z253" s="48"/>
      <c r="AA253" s="48"/>
      <c r="AB253" s="48"/>
      <c r="AC253" s="48"/>
      <c r="AD253" s="48"/>
      <c r="AE253" s="48"/>
      <c r="AF253" s="48"/>
      <c r="AG253" s="48"/>
      <c r="AH253" s="48"/>
      <c r="AI253" s="48"/>
      <c r="AJ253" s="48"/>
      <c r="AK253" s="48"/>
      <c r="AL253" s="48"/>
      <c r="AM253" s="48"/>
      <c r="AN253" s="48"/>
      <c r="AO253" s="48"/>
      <c r="AP253" s="48"/>
    </row>
    <row r="254" spans="1:42" s="49" customFormat="1" ht="12" customHeight="1" outlineLevel="1" x14ac:dyDescent="0.25">
      <c r="A254" s="46"/>
      <c r="B254" s="47"/>
      <c r="C254" s="47"/>
      <c r="D254" s="47"/>
      <c r="E254" s="47"/>
      <c r="F254" s="47"/>
      <c r="G254" s="47"/>
      <c r="H254" s="48"/>
      <c r="I254" s="48"/>
      <c r="J254" s="48"/>
      <c r="K254" s="48"/>
      <c r="L254" s="48"/>
      <c r="M254" s="48"/>
      <c r="N254" s="48"/>
      <c r="O254" s="48"/>
      <c r="P254" s="48"/>
      <c r="Q254" s="48"/>
      <c r="R254" s="48"/>
      <c r="S254" s="48"/>
      <c r="T254" s="48"/>
      <c r="U254" s="48"/>
      <c r="V254" s="48"/>
      <c r="W254" s="48"/>
      <c r="X254" s="47"/>
      <c r="Y254" s="47"/>
      <c r="Z254" s="47"/>
    </row>
    <row r="255" spans="1:42" s="49" customFormat="1" ht="5.0999999999999996" customHeight="1" outlineLevel="1" thickBot="1" x14ac:dyDescent="0.3">
      <c r="A255" s="46"/>
      <c r="B255" s="47"/>
      <c r="C255" s="47"/>
      <c r="D255" s="47"/>
      <c r="E255" s="47"/>
      <c r="F255" s="47"/>
      <c r="G255" s="47"/>
      <c r="H255" s="48"/>
      <c r="I255" s="48"/>
      <c r="J255" s="48"/>
      <c r="K255" s="48"/>
      <c r="L255" s="48"/>
      <c r="M255" s="48"/>
      <c r="N255" s="48"/>
      <c r="O255" s="48"/>
      <c r="P255" s="48"/>
      <c r="Q255" s="48"/>
      <c r="R255" s="48"/>
      <c r="S255" s="48"/>
      <c r="T255" s="48"/>
      <c r="U255" s="48"/>
      <c r="V255" s="48"/>
      <c r="W255" s="48"/>
      <c r="X255" s="47"/>
      <c r="Y255" s="47"/>
      <c r="Z255" s="47"/>
    </row>
    <row r="256" spans="1:42" s="49" customFormat="1" ht="5.0999999999999996" customHeight="1" outlineLevel="1" x14ac:dyDescent="0.25">
      <c r="A256" s="46"/>
      <c r="B256" s="47"/>
      <c r="C256" s="50" t="s">
        <v>141</v>
      </c>
      <c r="D256" s="50"/>
      <c r="E256" s="50"/>
      <c r="F256" s="50"/>
      <c r="G256" s="50"/>
      <c r="H256" s="50"/>
      <c r="I256" s="50"/>
      <c r="J256" s="50"/>
      <c r="K256" s="51"/>
      <c r="L256" s="51"/>
      <c r="M256" s="51"/>
      <c r="N256" s="51"/>
      <c r="O256" s="51"/>
      <c r="P256" s="51"/>
      <c r="Q256" s="51"/>
      <c r="R256" s="51"/>
      <c r="S256" s="51"/>
      <c r="T256" s="51"/>
      <c r="U256" s="51"/>
      <c r="V256" s="51"/>
      <c r="W256" s="52"/>
      <c r="X256" s="48"/>
      <c r="Y256" s="48"/>
      <c r="Z256" s="48"/>
    </row>
    <row r="257" spans="1:26" s="49" customFormat="1" ht="12" customHeight="1" outlineLevel="1" x14ac:dyDescent="0.25">
      <c r="A257" s="46"/>
      <c r="B257" s="47"/>
      <c r="C257" s="53"/>
      <c r="D257" s="53"/>
      <c r="E257" s="53" t="s">
        <v>142</v>
      </c>
      <c r="F257" s="54"/>
      <c r="G257" s="55" t="s">
        <v>194</v>
      </c>
      <c r="H257" s="54"/>
      <c r="I257" s="54"/>
      <c r="J257" s="54"/>
      <c r="K257" s="54"/>
      <c r="L257" s="54"/>
      <c r="M257" s="54"/>
      <c r="N257" s="54"/>
      <c r="O257" s="54"/>
      <c r="P257" s="54"/>
      <c r="Q257" s="54"/>
      <c r="R257" s="54"/>
      <c r="S257" s="56"/>
      <c r="T257" s="54"/>
      <c r="U257" s="56"/>
      <c r="V257" s="56"/>
      <c r="W257" s="57"/>
      <c r="X257" s="48"/>
      <c r="Y257" s="48"/>
      <c r="Z257" s="48"/>
    </row>
    <row r="258" spans="1:26" s="49" customFormat="1" ht="12" customHeight="1" outlineLevel="1" x14ac:dyDescent="0.25">
      <c r="A258" s="46"/>
      <c r="B258" s="47"/>
      <c r="C258" s="53"/>
      <c r="D258" s="53"/>
      <c r="E258" s="58"/>
      <c r="F258" s="54"/>
      <c r="G258" s="59"/>
      <c r="H258" s="54"/>
      <c r="I258" s="54"/>
      <c r="J258" s="54"/>
      <c r="K258" s="54"/>
      <c r="L258" s="54"/>
      <c r="M258" s="54"/>
      <c r="N258" s="54"/>
      <c r="O258" s="54"/>
      <c r="P258" s="54"/>
      <c r="Q258" s="54"/>
      <c r="R258" s="54"/>
      <c r="S258" s="56"/>
      <c r="T258" s="60"/>
      <c r="U258" s="56"/>
      <c r="V258" s="56"/>
      <c r="W258" s="57"/>
      <c r="X258" s="48"/>
      <c r="Y258" s="48"/>
      <c r="Z258" s="48"/>
    </row>
    <row r="259" spans="1:26" s="49" customFormat="1" ht="12" customHeight="1" outlineLevel="1" x14ac:dyDescent="0.25">
      <c r="A259" s="46"/>
      <c r="B259" s="47"/>
      <c r="C259" s="58"/>
      <c r="D259" s="53"/>
      <c r="E259" s="58"/>
      <c r="F259" s="54"/>
      <c r="G259" s="54"/>
      <c r="H259" s="54"/>
      <c r="I259" s="54" t="s">
        <v>207</v>
      </c>
      <c r="J259" s="54"/>
      <c r="K259" s="54"/>
      <c r="L259" s="54"/>
      <c r="M259" s="54"/>
      <c r="N259" s="54"/>
      <c r="O259" s="54"/>
      <c r="P259" s="54"/>
      <c r="Q259" s="54"/>
      <c r="R259" s="54"/>
      <c r="S259" s="56"/>
      <c r="T259" s="60"/>
      <c r="U259" s="56"/>
      <c r="V259" s="56"/>
      <c r="W259" s="57"/>
      <c r="X259" s="48"/>
      <c r="Y259" s="48"/>
      <c r="Z259" s="48"/>
    </row>
    <row r="260" spans="1:26" s="49" customFormat="1" ht="12" customHeight="1" outlineLevel="1" x14ac:dyDescent="0.25">
      <c r="A260" s="46"/>
      <c r="B260" s="47"/>
      <c r="C260" s="61">
        <v>0</v>
      </c>
      <c r="D260" s="53"/>
      <c r="E260" s="58"/>
      <c r="F260" s="54"/>
      <c r="G260" s="62"/>
      <c r="H260" s="54"/>
      <c r="I260" s="54"/>
      <c r="J260" s="54"/>
      <c r="K260" s="54"/>
      <c r="L260" s="54"/>
      <c r="M260" s="54"/>
      <c r="N260" s="54"/>
      <c r="O260" s="54"/>
      <c r="P260" s="54"/>
      <c r="Q260" s="54"/>
      <c r="R260" s="54"/>
      <c r="S260" s="56"/>
      <c r="T260" s="60"/>
      <c r="U260" s="56"/>
      <c r="V260" s="56"/>
      <c r="W260" s="57"/>
      <c r="X260" s="48"/>
      <c r="Y260" s="48"/>
      <c r="Z260" s="48"/>
    </row>
    <row r="261" spans="1:26" s="49" customFormat="1" ht="12" customHeight="1" outlineLevel="1" x14ac:dyDescent="0.25">
      <c r="A261" s="46"/>
      <c r="B261" s="47"/>
      <c r="C261" s="58"/>
      <c r="D261" s="58"/>
      <c r="E261" s="58"/>
      <c r="F261" s="58"/>
      <c r="G261" s="58"/>
      <c r="H261" s="58"/>
      <c r="I261" s="58"/>
      <c r="J261" s="63"/>
      <c r="K261" s="63"/>
      <c r="L261" s="63"/>
      <c r="M261" s="63"/>
      <c r="N261" s="63"/>
      <c r="O261" s="63"/>
      <c r="P261" s="63"/>
      <c r="Q261" s="63"/>
      <c r="R261" s="63"/>
      <c r="S261" s="63"/>
      <c r="T261" s="63"/>
      <c r="U261" s="63"/>
      <c r="V261" s="63"/>
      <c r="W261" s="57"/>
      <c r="X261" s="48"/>
      <c r="Y261" s="48"/>
      <c r="Z261" s="48"/>
    </row>
    <row r="262" spans="1:26" s="49" customFormat="1" ht="12" customHeight="1" outlineLevel="1" x14ac:dyDescent="0.25">
      <c r="A262" s="46"/>
      <c r="B262" s="47"/>
      <c r="C262" s="58"/>
      <c r="D262" s="58"/>
      <c r="E262" s="58"/>
      <c r="F262" s="58"/>
      <c r="G262" s="58"/>
      <c r="H262" s="58"/>
      <c r="I262" s="58"/>
      <c r="J262" s="58"/>
      <c r="K262" s="58"/>
      <c r="L262" s="63"/>
      <c r="M262" s="63"/>
      <c r="N262" s="63"/>
      <c r="O262" s="63"/>
      <c r="P262" s="63"/>
      <c r="Q262" s="63"/>
      <c r="R262" s="63"/>
      <c r="S262" s="63"/>
      <c r="T262" s="63"/>
      <c r="U262" s="63"/>
      <c r="V262" s="63"/>
      <c r="W262" s="57"/>
      <c r="X262" s="48"/>
      <c r="Y262" s="48"/>
      <c r="Z262" s="48"/>
    </row>
    <row r="263" spans="1:26" s="49" customFormat="1" ht="12" customHeight="1" outlineLevel="1" x14ac:dyDescent="0.25">
      <c r="A263" s="46"/>
      <c r="B263" s="47"/>
      <c r="C263" s="58"/>
      <c r="D263" s="58"/>
      <c r="E263" s="58"/>
      <c r="F263" s="58"/>
      <c r="G263" s="58"/>
      <c r="H263" s="58"/>
      <c r="I263" s="58" t="s">
        <v>195</v>
      </c>
      <c r="J263" s="58" t="s">
        <v>195</v>
      </c>
      <c r="K263" s="58" t="s">
        <v>195</v>
      </c>
      <c r="L263" s="58" t="s">
        <v>195</v>
      </c>
      <c r="M263" s="63" t="s">
        <v>206</v>
      </c>
      <c r="N263" s="63" t="s">
        <v>206</v>
      </c>
      <c r="O263" s="63" t="s">
        <v>206</v>
      </c>
      <c r="P263" s="58" t="s">
        <v>205</v>
      </c>
      <c r="Q263" s="65"/>
      <c r="R263" s="65"/>
      <c r="S263" s="63"/>
      <c r="T263" s="63"/>
      <c r="U263" s="63"/>
      <c r="V263" s="63"/>
      <c r="W263" s="57"/>
      <c r="X263" s="48"/>
      <c r="Y263" s="48"/>
      <c r="Z263" s="48"/>
    </row>
    <row r="264" spans="1:26" s="49" customFormat="1" ht="12" customHeight="1" outlineLevel="1" x14ac:dyDescent="0.25">
      <c r="A264" s="46"/>
      <c r="B264" s="47"/>
      <c r="C264" s="58"/>
      <c r="D264" s="58"/>
      <c r="E264" s="58"/>
      <c r="F264" s="58"/>
      <c r="G264" s="58"/>
      <c r="H264" s="64"/>
      <c r="I264" s="64" t="s">
        <v>180</v>
      </c>
      <c r="J264" s="64" t="s">
        <v>181</v>
      </c>
      <c r="K264" s="64" t="s">
        <v>182</v>
      </c>
      <c r="L264" s="64" t="s">
        <v>183</v>
      </c>
      <c r="M264" s="64" t="s">
        <v>232</v>
      </c>
      <c r="N264" s="64" t="s">
        <v>233</v>
      </c>
      <c r="O264" s="64" t="s">
        <v>234</v>
      </c>
      <c r="P264" s="65"/>
      <c r="Q264" s="65"/>
      <c r="R264" s="65"/>
      <c r="S264" s="63"/>
      <c r="T264" s="63"/>
      <c r="U264" s="63"/>
      <c r="V264" s="63"/>
      <c r="W264" s="57"/>
      <c r="X264" s="48"/>
      <c r="Y264" s="48"/>
      <c r="Z264" s="48"/>
    </row>
    <row r="265" spans="1:26" s="49" customFormat="1" ht="13.2" outlineLevel="1" x14ac:dyDescent="0.25">
      <c r="A265" s="46"/>
      <c r="B265" s="47"/>
      <c r="C265" s="58"/>
      <c r="D265" s="58"/>
      <c r="E265" s="58"/>
      <c r="F265" s="66"/>
      <c r="G265" s="67"/>
      <c r="H265" s="68" t="s">
        <v>209</v>
      </c>
      <c r="I265" s="90">
        <v>0</v>
      </c>
      <c r="J265" s="90">
        <v>0</v>
      </c>
      <c r="K265" s="90">
        <v>0</v>
      </c>
      <c r="L265" s="90">
        <v>0</v>
      </c>
      <c r="M265" s="90">
        <v>0</v>
      </c>
      <c r="N265" s="90">
        <v>0</v>
      </c>
      <c r="O265" s="90">
        <v>0</v>
      </c>
      <c r="P265" s="71"/>
      <c r="Q265" s="71"/>
      <c r="R265" s="71"/>
      <c r="S265" s="71"/>
      <c r="T265" s="71"/>
      <c r="U265" s="71"/>
      <c r="V265" s="71"/>
      <c r="W265" s="57"/>
      <c r="X265" s="48"/>
      <c r="Y265" s="48"/>
      <c r="Z265" s="48"/>
    </row>
    <row r="266" spans="1:26" s="49" customFormat="1" ht="13.2" outlineLevel="1" x14ac:dyDescent="0.25">
      <c r="A266" s="46"/>
      <c r="B266" s="47"/>
      <c r="C266" s="58"/>
      <c r="D266" s="58"/>
      <c r="E266" s="58"/>
      <c r="F266" s="66"/>
      <c r="G266" s="67"/>
      <c r="H266" s="68" t="s">
        <v>196</v>
      </c>
      <c r="I266" s="90">
        <v>0</v>
      </c>
      <c r="J266" s="90">
        <v>0</v>
      </c>
      <c r="K266" s="90">
        <v>3</v>
      </c>
      <c r="L266" s="90">
        <v>0</v>
      </c>
      <c r="M266" s="90">
        <v>0</v>
      </c>
      <c r="N266" s="90">
        <v>0</v>
      </c>
      <c r="O266" s="90">
        <v>0</v>
      </c>
      <c r="P266" s="71"/>
      <c r="Q266" s="71"/>
      <c r="R266" s="71"/>
      <c r="S266" s="71"/>
      <c r="T266" s="71"/>
      <c r="U266" s="71"/>
      <c r="V266" s="71"/>
      <c r="W266" s="57"/>
      <c r="X266" s="48"/>
      <c r="Y266" s="48"/>
      <c r="Z266" s="48"/>
    </row>
    <row r="267" spans="1:26" s="49" customFormat="1" ht="13.2" outlineLevel="1" x14ac:dyDescent="0.25">
      <c r="A267" s="46"/>
      <c r="B267" s="47"/>
      <c r="C267" s="58"/>
      <c r="D267" s="58"/>
      <c r="E267" s="58"/>
      <c r="F267" s="66"/>
      <c r="G267" s="67"/>
      <c r="H267" s="68" t="s">
        <v>197</v>
      </c>
      <c r="I267" s="90">
        <v>0</v>
      </c>
      <c r="J267" s="90">
        <v>0</v>
      </c>
      <c r="K267" s="90">
        <v>0</v>
      </c>
      <c r="L267" s="90">
        <v>0</v>
      </c>
      <c r="M267" s="90">
        <v>0</v>
      </c>
      <c r="N267" s="90">
        <v>0</v>
      </c>
      <c r="O267" s="90">
        <v>0</v>
      </c>
      <c r="P267" s="71"/>
      <c r="Q267" s="71"/>
      <c r="R267" s="71"/>
      <c r="S267" s="71"/>
      <c r="T267" s="71"/>
      <c r="U267" s="71"/>
      <c r="V267" s="71"/>
      <c r="W267" s="57"/>
      <c r="X267" s="48"/>
      <c r="Y267" s="48"/>
      <c r="Z267" s="48"/>
    </row>
    <row r="268" spans="1:26" s="49" customFormat="1" ht="13.2" outlineLevel="1" x14ac:dyDescent="0.25">
      <c r="A268" s="46"/>
      <c r="B268" s="47"/>
      <c r="C268" s="58"/>
      <c r="D268" s="58"/>
      <c r="E268" s="58"/>
      <c r="F268" s="66"/>
      <c r="G268" s="67"/>
      <c r="H268" s="49" t="s">
        <v>200</v>
      </c>
      <c r="I268" s="90">
        <v>0</v>
      </c>
      <c r="J268" s="90">
        <v>0</v>
      </c>
      <c r="K268" s="90">
        <v>0</v>
      </c>
      <c r="L268" s="90">
        <v>0</v>
      </c>
      <c r="M268" s="90">
        <v>0</v>
      </c>
      <c r="N268" s="90">
        <v>0</v>
      </c>
      <c r="O268" s="90">
        <v>0</v>
      </c>
      <c r="P268" s="71"/>
      <c r="Q268" s="71"/>
      <c r="R268" s="71"/>
      <c r="S268" s="71"/>
      <c r="T268" s="71"/>
      <c r="U268" s="71"/>
      <c r="V268" s="71"/>
      <c r="W268" s="57"/>
      <c r="X268" s="48"/>
      <c r="Y268" s="48"/>
      <c r="Z268" s="48"/>
    </row>
    <row r="269" spans="1:26" s="49" customFormat="1" ht="13.2" outlineLevel="1" x14ac:dyDescent="0.25">
      <c r="A269" s="46"/>
      <c r="B269" s="47"/>
      <c r="C269" s="58"/>
      <c r="D269" s="58"/>
      <c r="E269" s="58"/>
      <c r="F269" s="66"/>
      <c r="G269" s="67"/>
      <c r="H269" s="49" t="s">
        <v>201</v>
      </c>
      <c r="I269" s="90">
        <v>0</v>
      </c>
      <c r="J269" s="90">
        <v>0</v>
      </c>
      <c r="K269" s="90">
        <v>3</v>
      </c>
      <c r="L269" s="90">
        <v>0</v>
      </c>
      <c r="M269" s="90">
        <v>0</v>
      </c>
      <c r="N269" s="90">
        <v>0</v>
      </c>
      <c r="O269" s="90">
        <v>0</v>
      </c>
      <c r="P269" s="71"/>
      <c r="Q269" s="71"/>
      <c r="R269" s="71"/>
      <c r="S269" s="71"/>
      <c r="T269" s="71"/>
      <c r="U269" s="71"/>
      <c r="V269" s="71"/>
      <c r="W269" s="57"/>
      <c r="X269" s="48"/>
      <c r="Y269" s="48"/>
      <c r="Z269" s="48"/>
    </row>
    <row r="270" spans="1:26" s="49" customFormat="1" ht="13.2" outlineLevel="1" x14ac:dyDescent="0.25">
      <c r="A270" s="46"/>
      <c r="B270" s="47"/>
      <c r="C270" s="58"/>
      <c r="D270" s="58"/>
      <c r="E270" s="58"/>
      <c r="F270" s="66"/>
      <c r="G270" s="67"/>
      <c r="H270" s="68" t="s">
        <v>198</v>
      </c>
      <c r="I270" s="90">
        <v>0</v>
      </c>
      <c r="J270" s="90">
        <v>0</v>
      </c>
      <c r="K270" s="90">
        <v>0</v>
      </c>
      <c r="L270" s="90">
        <v>0</v>
      </c>
      <c r="M270" s="90">
        <v>0</v>
      </c>
      <c r="N270" s="90">
        <v>0</v>
      </c>
      <c r="O270" s="90">
        <v>0</v>
      </c>
      <c r="P270" s="71"/>
      <c r="Q270" s="71"/>
      <c r="R270" s="71"/>
      <c r="S270" s="71"/>
      <c r="T270" s="71"/>
      <c r="U270" s="71"/>
      <c r="V270" s="71"/>
      <c r="W270" s="57"/>
      <c r="X270" s="48"/>
      <c r="Y270" s="48"/>
      <c r="Z270" s="48"/>
    </row>
    <row r="271" spans="1:26" s="49" customFormat="1" ht="13.2" outlineLevel="1" x14ac:dyDescent="0.25">
      <c r="A271" s="46"/>
      <c r="B271" s="47"/>
      <c r="C271" s="58"/>
      <c r="D271" s="58"/>
      <c r="E271" s="58"/>
      <c r="F271" s="66"/>
      <c r="G271" s="67"/>
      <c r="H271" s="68" t="s">
        <v>208</v>
      </c>
      <c r="I271" s="90">
        <v>0</v>
      </c>
      <c r="J271" s="90">
        <v>0</v>
      </c>
      <c r="K271" s="90">
        <v>3</v>
      </c>
      <c r="L271" s="90">
        <v>0</v>
      </c>
      <c r="M271" s="90">
        <v>0</v>
      </c>
      <c r="N271" s="90">
        <v>0</v>
      </c>
      <c r="O271" s="90">
        <v>0</v>
      </c>
      <c r="P271" s="71"/>
      <c r="Q271" s="71"/>
      <c r="R271" s="71"/>
      <c r="S271" s="71"/>
      <c r="T271" s="71"/>
      <c r="U271" s="71"/>
      <c r="V271" s="71"/>
      <c r="W271" s="57"/>
      <c r="X271" s="48"/>
      <c r="Y271" s="48"/>
      <c r="Z271" s="48"/>
    </row>
    <row r="272" spans="1:26" s="49" customFormat="1" ht="13.2" outlineLevel="1" x14ac:dyDescent="0.25">
      <c r="A272" s="46"/>
      <c r="B272" s="47"/>
      <c r="C272" s="58"/>
      <c r="D272" s="58"/>
      <c r="E272" s="58"/>
      <c r="F272" s="66"/>
      <c r="G272" s="67"/>
      <c r="H272" s="68" t="s">
        <v>199</v>
      </c>
      <c r="I272" s="90">
        <v>0</v>
      </c>
      <c r="J272" s="90">
        <v>0</v>
      </c>
      <c r="K272" s="90">
        <v>0</v>
      </c>
      <c r="L272" s="90">
        <v>0</v>
      </c>
      <c r="M272" s="90">
        <v>0</v>
      </c>
      <c r="N272" s="90">
        <v>0</v>
      </c>
      <c r="O272" s="90">
        <v>0</v>
      </c>
      <c r="P272" s="71"/>
      <c r="Q272" s="71"/>
      <c r="R272" s="71"/>
      <c r="S272" s="71"/>
      <c r="T272" s="71"/>
      <c r="U272" s="71"/>
      <c r="V272" s="71"/>
      <c r="W272" s="57"/>
      <c r="X272" s="48"/>
      <c r="Y272" s="48"/>
      <c r="Z272" s="48"/>
    </row>
    <row r="273" spans="1:42" s="49" customFormat="1" ht="13.2" outlineLevel="1" x14ac:dyDescent="0.25">
      <c r="A273" s="46"/>
      <c r="B273" s="47"/>
      <c r="C273" s="58"/>
      <c r="D273" s="58"/>
      <c r="E273" s="58"/>
      <c r="F273" s="66"/>
      <c r="G273" s="67"/>
      <c r="H273" s="68" t="s">
        <v>202</v>
      </c>
      <c r="I273" s="90">
        <v>0</v>
      </c>
      <c r="J273" s="90">
        <v>0</v>
      </c>
      <c r="K273" s="90">
        <v>3</v>
      </c>
      <c r="L273" s="90">
        <v>0</v>
      </c>
      <c r="M273" s="90">
        <v>0</v>
      </c>
      <c r="N273" s="90">
        <v>0</v>
      </c>
      <c r="O273" s="90">
        <v>0</v>
      </c>
      <c r="P273" s="71"/>
      <c r="Q273" s="71"/>
      <c r="R273" s="71"/>
      <c r="S273" s="71"/>
      <c r="T273" s="71"/>
      <c r="U273" s="71"/>
      <c r="V273" s="71"/>
      <c r="W273" s="57"/>
      <c r="X273" s="48"/>
      <c r="Y273" s="48"/>
      <c r="Z273" s="48"/>
    </row>
    <row r="274" spans="1:42" s="49" customFormat="1" ht="13.2" outlineLevel="1" x14ac:dyDescent="0.25">
      <c r="A274" s="46"/>
      <c r="B274" s="47"/>
      <c r="C274" s="58"/>
      <c r="D274" s="58"/>
      <c r="E274" s="58"/>
      <c r="F274" s="66"/>
      <c r="G274" s="67"/>
      <c r="H274" s="68" t="s">
        <v>203</v>
      </c>
      <c r="I274" s="90">
        <v>0</v>
      </c>
      <c r="J274" s="90">
        <v>0</v>
      </c>
      <c r="K274" s="90">
        <v>0</v>
      </c>
      <c r="L274" s="90">
        <v>0</v>
      </c>
      <c r="M274" s="90">
        <v>0</v>
      </c>
      <c r="N274" s="90">
        <v>0</v>
      </c>
      <c r="O274" s="90">
        <v>0</v>
      </c>
      <c r="P274" s="71"/>
      <c r="Q274" s="71"/>
      <c r="R274" s="71"/>
      <c r="S274" s="71"/>
      <c r="T274" s="71"/>
      <c r="U274" s="71"/>
      <c r="V274" s="71"/>
      <c r="W274" s="57"/>
      <c r="X274" s="48"/>
      <c r="Y274" s="48"/>
      <c r="Z274" s="48"/>
    </row>
    <row r="275" spans="1:42" s="49" customFormat="1" ht="13.2" outlineLevel="1" x14ac:dyDescent="0.25">
      <c r="A275" s="46"/>
      <c r="B275" s="47"/>
      <c r="C275" s="58"/>
      <c r="D275" s="58"/>
      <c r="E275" s="58"/>
      <c r="F275" s="66"/>
      <c r="G275" s="67"/>
      <c r="H275" s="66" t="s">
        <v>204</v>
      </c>
      <c r="I275" s="90">
        <v>0</v>
      </c>
      <c r="J275" s="90">
        <v>0</v>
      </c>
      <c r="K275" s="90">
        <v>3</v>
      </c>
      <c r="L275" s="90">
        <v>0</v>
      </c>
      <c r="M275" s="90">
        <v>0</v>
      </c>
      <c r="N275" s="90">
        <v>0</v>
      </c>
      <c r="O275" s="90">
        <v>0</v>
      </c>
      <c r="P275" s="71"/>
      <c r="Q275" s="71"/>
      <c r="R275" s="71"/>
      <c r="S275" s="71"/>
      <c r="T275" s="71"/>
      <c r="U275" s="71"/>
      <c r="V275" s="71"/>
      <c r="W275" s="57"/>
      <c r="X275" s="48"/>
      <c r="Y275" s="48"/>
      <c r="Z275" s="48"/>
    </row>
    <row r="276" spans="1:42" s="49" customFormat="1" ht="13.2" outlineLevel="1" x14ac:dyDescent="0.25">
      <c r="A276" s="46"/>
      <c r="B276" s="47"/>
      <c r="C276" s="58"/>
      <c r="D276" s="58"/>
      <c r="E276" s="58"/>
      <c r="F276" s="66"/>
      <c r="G276" s="67"/>
      <c r="H276" s="87" t="s">
        <v>210</v>
      </c>
      <c r="I276" s="90">
        <v>0</v>
      </c>
      <c r="J276" s="90">
        <v>0</v>
      </c>
      <c r="K276" s="90">
        <v>0</v>
      </c>
      <c r="L276" s="90">
        <v>0</v>
      </c>
      <c r="M276" s="90">
        <v>0</v>
      </c>
      <c r="N276" s="90">
        <v>0</v>
      </c>
      <c r="O276" s="90">
        <v>0</v>
      </c>
      <c r="P276" s="71"/>
      <c r="Q276" s="71"/>
      <c r="R276" s="71"/>
      <c r="S276" s="71"/>
      <c r="T276" s="71"/>
      <c r="U276" s="71"/>
      <c r="V276" s="71"/>
      <c r="W276" s="57"/>
      <c r="X276" s="48"/>
      <c r="Y276" s="48"/>
      <c r="Z276" s="48"/>
    </row>
    <row r="277" spans="1:42" s="49" customFormat="1" ht="13.2" outlineLevel="1" x14ac:dyDescent="0.25">
      <c r="A277" s="46"/>
      <c r="B277" s="47"/>
      <c r="C277" s="58"/>
      <c r="D277" s="58"/>
      <c r="E277" s="58"/>
      <c r="F277" s="66"/>
      <c r="G277" s="67"/>
      <c r="H277" s="49" t="s">
        <v>211</v>
      </c>
      <c r="I277" s="90">
        <v>0</v>
      </c>
      <c r="J277" s="90">
        <v>0</v>
      </c>
      <c r="K277" s="90">
        <v>3</v>
      </c>
      <c r="L277" s="90">
        <v>0</v>
      </c>
      <c r="M277" s="90">
        <v>0</v>
      </c>
      <c r="N277" s="90">
        <v>0</v>
      </c>
      <c r="O277" s="90">
        <v>0</v>
      </c>
      <c r="P277" s="71"/>
      <c r="Q277" s="71"/>
      <c r="R277" s="71"/>
      <c r="S277" s="71"/>
      <c r="T277" s="71"/>
      <c r="U277" s="71"/>
      <c r="V277" s="71"/>
      <c r="W277" s="57"/>
      <c r="X277" s="48"/>
      <c r="Y277" s="48"/>
      <c r="Z277" s="48"/>
    </row>
    <row r="278" spans="1:42" s="49" customFormat="1" ht="13.2" outlineLevel="1" x14ac:dyDescent="0.25">
      <c r="A278" s="46"/>
      <c r="B278" s="47"/>
      <c r="C278" s="58"/>
      <c r="D278" s="58"/>
      <c r="E278" s="58"/>
      <c r="F278" s="66"/>
      <c r="G278" s="67"/>
      <c r="H278" s="66" t="s">
        <v>212</v>
      </c>
      <c r="I278" s="90">
        <v>0</v>
      </c>
      <c r="J278" s="90">
        <v>0</v>
      </c>
      <c r="K278" s="90">
        <v>3</v>
      </c>
      <c r="L278" s="90">
        <v>0</v>
      </c>
      <c r="M278" s="90">
        <v>0</v>
      </c>
      <c r="N278" s="90">
        <v>0</v>
      </c>
      <c r="O278" s="90">
        <v>0</v>
      </c>
      <c r="P278" s="71"/>
      <c r="Q278" s="71"/>
      <c r="R278" s="71"/>
      <c r="S278" s="71"/>
      <c r="T278" s="71"/>
      <c r="U278" s="71"/>
      <c r="V278" s="71"/>
      <c r="W278" s="57"/>
      <c r="X278" s="48"/>
      <c r="Y278" s="48"/>
      <c r="Z278" s="48"/>
    </row>
    <row r="279" spans="1:42" s="49" customFormat="1" ht="13.2" outlineLevel="1" x14ac:dyDescent="0.25">
      <c r="A279" s="46"/>
      <c r="B279" s="47"/>
      <c r="C279" s="58"/>
      <c r="D279" s="58"/>
      <c r="E279" s="58"/>
      <c r="F279" s="66"/>
      <c r="G279" s="67"/>
      <c r="H279" s="66" t="s">
        <v>213</v>
      </c>
      <c r="I279" s="90">
        <v>0</v>
      </c>
      <c r="J279" s="90">
        <v>0</v>
      </c>
      <c r="K279" s="90">
        <v>3</v>
      </c>
      <c r="L279" s="90">
        <v>0</v>
      </c>
      <c r="M279" s="90">
        <v>0</v>
      </c>
      <c r="N279" s="90">
        <v>0</v>
      </c>
      <c r="O279" s="90">
        <v>0</v>
      </c>
      <c r="P279" s="71"/>
      <c r="Q279" s="71"/>
      <c r="R279" s="71"/>
      <c r="S279" s="71"/>
      <c r="T279" s="71"/>
      <c r="U279" s="71"/>
      <c r="V279" s="71"/>
      <c r="W279" s="57"/>
      <c r="X279" s="48"/>
      <c r="Y279" s="48"/>
      <c r="Z279" s="48"/>
    </row>
    <row r="280" spans="1:42" s="49" customFormat="1" outlineLevel="1" x14ac:dyDescent="0.3">
      <c r="A280" s="46"/>
      <c r="B280" s="47"/>
      <c r="C280" s="58"/>
      <c r="D280" s="58"/>
      <c r="E280" s="58"/>
      <c r="F280" s="66"/>
      <c r="G280" s="67"/>
      <c r="H280" s="82" t="s">
        <v>214</v>
      </c>
      <c r="I280" s="90">
        <v>0</v>
      </c>
      <c r="J280" s="90">
        <v>0</v>
      </c>
      <c r="K280" s="90">
        <v>3</v>
      </c>
      <c r="L280" s="90">
        <v>0</v>
      </c>
      <c r="M280" s="90">
        <v>0</v>
      </c>
      <c r="N280" s="90">
        <v>0</v>
      </c>
      <c r="O280" s="90">
        <v>0</v>
      </c>
      <c r="P280" s="71"/>
      <c r="Q280" s="71"/>
      <c r="R280" s="71"/>
      <c r="S280" s="71"/>
      <c r="T280" s="71"/>
      <c r="U280" s="71"/>
      <c r="V280" s="71"/>
      <c r="W280" s="57"/>
      <c r="X280" s="48"/>
      <c r="Y280" s="48"/>
      <c r="Z280" s="48"/>
    </row>
    <row r="281" spans="1:42" s="49" customFormat="1" ht="13.2" outlineLevel="1" x14ac:dyDescent="0.25">
      <c r="A281" s="46"/>
      <c r="B281" s="47"/>
      <c r="C281" s="58"/>
      <c r="D281" s="58"/>
      <c r="E281" s="58"/>
      <c r="F281" s="66"/>
      <c r="G281" s="67"/>
      <c r="H281" s="49" t="s">
        <v>215</v>
      </c>
      <c r="I281" s="90">
        <v>0</v>
      </c>
      <c r="J281" s="90">
        <v>0</v>
      </c>
      <c r="K281" s="90">
        <v>3</v>
      </c>
      <c r="L281" s="90">
        <v>0</v>
      </c>
      <c r="M281" s="90">
        <v>0</v>
      </c>
      <c r="N281" s="90">
        <v>0</v>
      </c>
      <c r="O281" s="90">
        <v>0</v>
      </c>
      <c r="P281" s="71"/>
      <c r="Q281" s="71"/>
      <c r="R281" s="71"/>
      <c r="S281" s="71"/>
      <c r="T281" s="71"/>
      <c r="U281" s="71"/>
      <c r="V281" s="71"/>
      <c r="W281" s="57"/>
      <c r="X281" s="48"/>
      <c r="Y281" s="48"/>
      <c r="Z281" s="48"/>
    </row>
    <row r="282" spans="1:42" s="49" customFormat="1" ht="13.2" outlineLevel="1" x14ac:dyDescent="0.25">
      <c r="A282" s="46"/>
      <c r="B282" s="47"/>
      <c r="C282" s="58"/>
      <c r="D282" s="58"/>
      <c r="E282" s="58"/>
      <c r="F282" s="66"/>
      <c r="G282" s="67"/>
      <c r="I282" s="85"/>
      <c r="J282" s="84"/>
      <c r="K282" s="84"/>
      <c r="L282" s="84"/>
      <c r="M282" s="84"/>
      <c r="N282" s="71"/>
      <c r="O282" s="71"/>
      <c r="P282" s="71"/>
      <c r="Q282" s="71"/>
      <c r="R282" s="71"/>
      <c r="S282" s="71"/>
      <c r="T282" s="71"/>
      <c r="U282" s="71"/>
      <c r="V282" s="71"/>
      <c r="W282" s="57"/>
      <c r="X282" s="48"/>
      <c r="Y282" s="48"/>
      <c r="Z282" s="48"/>
    </row>
    <row r="283" spans="1:42" s="49" customFormat="1" ht="12" customHeight="1" outlineLevel="1" x14ac:dyDescent="0.25">
      <c r="A283" s="46"/>
      <c r="B283" s="47"/>
      <c r="C283" s="58"/>
      <c r="D283" s="58"/>
      <c r="E283" s="58"/>
      <c r="F283" s="72"/>
      <c r="G283" s="67"/>
      <c r="H283" s="72"/>
      <c r="I283" s="72"/>
      <c r="J283" s="72"/>
      <c r="K283" s="72"/>
      <c r="L283" s="72"/>
      <c r="M283" s="72"/>
      <c r="N283" s="71"/>
      <c r="O283" s="71"/>
      <c r="P283" s="71"/>
      <c r="Q283" s="71"/>
      <c r="R283" s="71"/>
      <c r="S283" s="71"/>
      <c r="T283" s="71"/>
      <c r="U283" s="71"/>
      <c r="V283" s="71"/>
      <c r="W283" s="57"/>
      <c r="X283" s="48"/>
      <c r="Y283" s="48"/>
      <c r="Z283" s="48"/>
    </row>
    <row r="284" spans="1:42" s="49" customFormat="1" ht="12" customHeight="1" outlineLevel="1" x14ac:dyDescent="0.25">
      <c r="A284" s="46"/>
      <c r="B284" s="47"/>
      <c r="C284" s="58"/>
      <c r="D284" s="58"/>
      <c r="E284" s="58"/>
      <c r="F284" s="72"/>
      <c r="G284" s="67"/>
      <c r="H284" s="67"/>
      <c r="I284" s="73"/>
      <c r="J284" s="73"/>
      <c r="K284" s="73"/>
      <c r="L284" s="73"/>
      <c r="M284" s="73"/>
      <c r="N284" s="71"/>
      <c r="O284" s="71"/>
      <c r="P284" s="71"/>
      <c r="Q284" s="71"/>
      <c r="R284" s="71"/>
      <c r="S284" s="71"/>
      <c r="T284" s="71"/>
      <c r="U284" s="71"/>
      <c r="V284" s="71"/>
      <c r="W284" s="57"/>
      <c r="X284" s="48"/>
      <c r="Y284" s="48"/>
      <c r="Z284" s="48"/>
    </row>
    <row r="285" spans="1:42" s="49" customFormat="1" ht="5.0999999999999996" customHeight="1" outlineLevel="1" x14ac:dyDescent="0.25">
      <c r="A285" s="46"/>
      <c r="B285" s="47"/>
      <c r="C285" s="58"/>
      <c r="D285" s="58"/>
      <c r="E285" s="58"/>
      <c r="F285" s="74"/>
      <c r="G285" s="75"/>
      <c r="H285" s="75"/>
      <c r="I285" s="75"/>
      <c r="J285" s="76"/>
      <c r="K285" s="76"/>
      <c r="L285" s="76"/>
      <c r="M285" s="76"/>
      <c r="N285" s="76"/>
      <c r="O285" s="76"/>
      <c r="P285" s="76"/>
      <c r="Q285" s="76"/>
      <c r="R285" s="76"/>
      <c r="S285" s="76"/>
      <c r="T285" s="76"/>
      <c r="U285" s="76"/>
      <c r="V285" s="77"/>
      <c r="W285" s="57"/>
      <c r="X285" s="48"/>
      <c r="Y285" s="48"/>
      <c r="Z285" s="48"/>
    </row>
    <row r="286" spans="1:42" s="49" customFormat="1" ht="24.9" customHeight="1" outlineLevel="1" x14ac:dyDescent="0.25">
      <c r="A286" s="46"/>
      <c r="B286" s="47"/>
      <c r="C286" s="78"/>
      <c r="D286" s="78"/>
      <c r="E286" s="78"/>
      <c r="F286" s="78"/>
      <c r="G286" s="79" t="str">
        <f>G257</f>
        <v>Pasture Fixed Inputs</v>
      </c>
      <c r="H286" s="78"/>
      <c r="I286" s="78"/>
      <c r="J286" s="78"/>
      <c r="K286" s="78"/>
      <c r="L286" s="78"/>
      <c r="M286" s="78"/>
      <c r="N286" s="78"/>
      <c r="O286" s="78"/>
      <c r="P286" s="78"/>
      <c r="Q286" s="78"/>
      <c r="R286" s="78"/>
      <c r="S286" s="78"/>
      <c r="T286" s="78"/>
      <c r="U286" s="78"/>
      <c r="V286" s="78"/>
      <c r="W286" s="80" t="s">
        <v>148</v>
      </c>
      <c r="X286" s="48"/>
      <c r="Y286" s="48"/>
      <c r="Z286" s="48"/>
    </row>
    <row r="287" spans="1:42" s="49" customFormat="1" ht="12" customHeight="1" outlineLevel="1" x14ac:dyDescent="0.25">
      <c r="A287" s="46"/>
      <c r="B287" s="47"/>
      <c r="C287" s="47"/>
      <c r="D287" s="47"/>
      <c r="E287" s="47"/>
      <c r="F287" s="48"/>
      <c r="G287" s="48"/>
      <c r="H287" s="48"/>
      <c r="I287" s="48"/>
      <c r="J287" s="48"/>
      <c r="K287" s="48"/>
      <c r="L287" s="48"/>
      <c r="M287" s="48"/>
      <c r="N287" s="48"/>
      <c r="O287" s="48"/>
      <c r="P287" s="48"/>
      <c r="Q287" s="48"/>
      <c r="R287" s="48"/>
      <c r="S287" s="48"/>
      <c r="T287" s="48"/>
      <c r="U287" s="48"/>
      <c r="V287" s="48"/>
      <c r="W287" s="48"/>
      <c r="X287" s="48"/>
      <c r="Y287" s="48"/>
      <c r="Z287" s="48"/>
      <c r="AA287" s="48"/>
      <c r="AB287" s="48"/>
      <c r="AC287" s="48"/>
      <c r="AD287" s="48"/>
      <c r="AE287" s="48"/>
      <c r="AF287" s="48"/>
      <c r="AG287" s="48"/>
      <c r="AH287" s="48"/>
      <c r="AI287" s="48"/>
      <c r="AJ287" s="48"/>
      <c r="AK287" s="48"/>
      <c r="AL287" s="48"/>
      <c r="AM287" s="48"/>
      <c r="AN287" s="48"/>
      <c r="AO287" s="48"/>
      <c r="AP287" s="48"/>
    </row>
  </sheetData>
  <phoneticPr fontId="4" type="noConversion"/>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B35"/>
  <sheetViews>
    <sheetView topLeftCell="A22" workbookViewId="0">
      <selection activeCell="B35" sqref="B35"/>
    </sheetView>
  </sheetViews>
  <sheetFormatPr defaultRowHeight="14.4" x14ac:dyDescent="0.3"/>
  <cols>
    <col min="1" max="1" width="15.44140625" style="1" customWidth="1"/>
    <col min="2" max="2" width="10.5546875" style="1" bestFit="1" customWidth="1"/>
    <col min="3" max="16384" width="8.88671875" style="1"/>
  </cols>
  <sheetData>
    <row r="2" spans="1:2" x14ac:dyDescent="0.3">
      <c r="A2" s="3" t="s">
        <v>89</v>
      </c>
    </row>
    <row r="3" spans="1:2" x14ac:dyDescent="0.3">
      <c r="A3" s="5" t="s">
        <v>90</v>
      </c>
      <c r="B3" s="4">
        <v>7</v>
      </c>
    </row>
    <row r="4" spans="1:2" ht="9.6" customHeight="1" x14ac:dyDescent="0.3">
      <c r="A4" s="3"/>
    </row>
    <row r="5" spans="1:2" x14ac:dyDescent="0.3">
      <c r="A5" s="3" t="s">
        <v>86</v>
      </c>
    </row>
    <row r="6" spans="1:2" x14ac:dyDescent="0.3">
      <c r="A6" s="4" t="s">
        <v>48</v>
      </c>
      <c r="B6" s="4"/>
    </row>
    <row r="7" spans="1:2" x14ac:dyDescent="0.3">
      <c r="A7" s="4" t="s">
        <v>5</v>
      </c>
      <c r="B7" s="4">
        <v>4</v>
      </c>
    </row>
    <row r="8" spans="1:2" x14ac:dyDescent="0.3">
      <c r="A8" s="4" t="s">
        <v>4</v>
      </c>
      <c r="B8" s="4">
        <v>4</v>
      </c>
    </row>
    <row r="9" spans="1:2" x14ac:dyDescent="0.3">
      <c r="A9" s="4" t="s">
        <v>6</v>
      </c>
      <c r="B9" s="4">
        <v>4</v>
      </c>
    </row>
    <row r="10" spans="1:2" x14ac:dyDescent="0.3">
      <c r="A10" s="4" t="s">
        <v>8</v>
      </c>
      <c r="B10" s="4">
        <v>1.8</v>
      </c>
    </row>
    <row r="11" spans="1:2" x14ac:dyDescent="0.3">
      <c r="A11" s="4" t="s">
        <v>9</v>
      </c>
      <c r="B11" s="4">
        <v>1.8</v>
      </c>
    </row>
    <row r="12" spans="1:2" x14ac:dyDescent="0.3">
      <c r="A12" s="4" t="s">
        <v>7</v>
      </c>
      <c r="B12" s="4">
        <v>2</v>
      </c>
    </row>
    <row r="13" spans="1:2" x14ac:dyDescent="0.3">
      <c r="A13" s="4" t="s">
        <v>10</v>
      </c>
      <c r="B13" s="4">
        <v>2</v>
      </c>
    </row>
    <row r="14" spans="1:2" x14ac:dyDescent="0.3">
      <c r="A14" s="4" t="s">
        <v>96</v>
      </c>
      <c r="B14" s="4">
        <v>2</v>
      </c>
    </row>
    <row r="15" spans="1:2" x14ac:dyDescent="0.3">
      <c r="A15" s="4" t="s">
        <v>97</v>
      </c>
      <c r="B15" s="4">
        <v>2</v>
      </c>
    </row>
    <row r="16" spans="1:2" x14ac:dyDescent="0.3">
      <c r="A16" s="4" t="s">
        <v>98</v>
      </c>
      <c r="B16" s="4">
        <v>2</v>
      </c>
    </row>
    <row r="18" spans="1:2" x14ac:dyDescent="0.3">
      <c r="A18" s="3" t="s">
        <v>83</v>
      </c>
    </row>
    <row r="19" spans="1:2" x14ac:dyDescent="0.3">
      <c r="A19" s="4" t="s">
        <v>84</v>
      </c>
      <c r="B19" s="4">
        <v>12.2</v>
      </c>
    </row>
    <row r="20" spans="1:2" ht="6.6" customHeight="1" x14ac:dyDescent="0.3"/>
    <row r="21" spans="1:2" x14ac:dyDescent="0.3">
      <c r="A21" s="4" t="s">
        <v>88</v>
      </c>
      <c r="B21" s="4">
        <v>0.5</v>
      </c>
    </row>
    <row r="22" spans="1:2" ht="6.6" customHeight="1" x14ac:dyDescent="0.3"/>
    <row r="23" spans="1:2" ht="28.8" x14ac:dyDescent="0.3">
      <c r="A23" s="7" t="s">
        <v>85</v>
      </c>
      <c r="B23" s="4"/>
    </row>
    <row r="24" spans="1:2" x14ac:dyDescent="0.3">
      <c r="A24" s="4" t="s">
        <v>5</v>
      </c>
      <c r="B24" s="4">
        <v>7</v>
      </c>
    </row>
    <row r="25" spans="1:2" x14ac:dyDescent="0.3">
      <c r="A25" s="4" t="s">
        <v>4</v>
      </c>
      <c r="B25" s="4">
        <v>7</v>
      </c>
    </row>
    <row r="26" spans="1:2" x14ac:dyDescent="0.3">
      <c r="A26" s="4" t="s">
        <v>6</v>
      </c>
      <c r="B26" s="4">
        <v>7</v>
      </c>
    </row>
    <row r="27" spans="1:2" x14ac:dyDescent="0.3">
      <c r="A27" s="4" t="s">
        <v>8</v>
      </c>
      <c r="B27" s="4">
        <v>5</v>
      </c>
    </row>
    <row r="28" spans="1:2" x14ac:dyDescent="0.3">
      <c r="A28" s="4" t="s">
        <v>9</v>
      </c>
      <c r="B28" s="4">
        <v>5</v>
      </c>
    </row>
    <row r="29" spans="1:2" x14ac:dyDescent="0.3">
      <c r="A29" s="4" t="s">
        <v>7</v>
      </c>
      <c r="B29" s="4">
        <v>5</v>
      </c>
    </row>
    <row r="30" spans="1:2" x14ac:dyDescent="0.3">
      <c r="A30" s="4" t="s">
        <v>10</v>
      </c>
      <c r="B30" s="4">
        <v>4.5</v>
      </c>
    </row>
    <row r="31" spans="1:2" x14ac:dyDescent="0.3">
      <c r="A31" s="4" t="s">
        <v>96</v>
      </c>
      <c r="B31" s="4">
        <v>4.5</v>
      </c>
    </row>
    <row r="32" spans="1:2" x14ac:dyDescent="0.3">
      <c r="A32" s="4" t="s">
        <v>97</v>
      </c>
      <c r="B32" s="4">
        <v>4.5</v>
      </c>
    </row>
    <row r="33" spans="1:2" x14ac:dyDescent="0.3">
      <c r="A33" s="4" t="s">
        <v>98</v>
      </c>
      <c r="B33" s="4">
        <v>4.5</v>
      </c>
    </row>
    <row r="35" spans="1:2" x14ac:dyDescent="0.3">
      <c r="A35" s="4" t="s">
        <v>134</v>
      </c>
      <c r="B35" s="6">
        <v>43554</v>
      </c>
    </row>
  </sheetData>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9975D-2450-4766-909D-59787FB65B03}">
  <sheetPr codeName="Sheet5"/>
  <dimension ref="A2:C135"/>
  <sheetViews>
    <sheetView topLeftCell="A113" workbookViewId="0">
      <selection activeCell="C134" sqref="C134"/>
    </sheetView>
  </sheetViews>
  <sheetFormatPr defaultRowHeight="14.4" x14ac:dyDescent="0.3"/>
  <cols>
    <col min="1" max="1" width="19.88671875" style="1" customWidth="1"/>
    <col min="2" max="2" width="13.88671875" style="1" customWidth="1"/>
    <col min="3" max="16384" width="8.88671875" style="1"/>
  </cols>
  <sheetData>
    <row r="2" spans="1:3" x14ac:dyDescent="0.3">
      <c r="A2" s="3" t="s">
        <v>46</v>
      </c>
    </row>
    <row r="3" spans="1:3" x14ac:dyDescent="0.3">
      <c r="A3" s="4" t="s">
        <v>25</v>
      </c>
      <c r="B3" s="4">
        <v>1000</v>
      </c>
      <c r="C3" s="4" t="s">
        <v>26</v>
      </c>
    </row>
    <row r="4" spans="1:3" ht="6.6" customHeight="1" x14ac:dyDescent="0.3"/>
    <row r="5" spans="1:3" x14ac:dyDescent="0.3">
      <c r="A5" s="4" t="s">
        <v>23</v>
      </c>
      <c r="B5" s="4">
        <v>0.08</v>
      </c>
      <c r="C5" s="4"/>
    </row>
    <row r="7" spans="1:3" x14ac:dyDescent="0.3">
      <c r="A7" s="3" t="s">
        <v>47</v>
      </c>
    </row>
    <row r="8" spans="1:3" x14ac:dyDescent="0.3">
      <c r="A8" s="5" t="s">
        <v>118</v>
      </c>
      <c r="B8" s="4" t="s">
        <v>119</v>
      </c>
    </row>
    <row r="9" spans="1:3" x14ac:dyDescent="0.3">
      <c r="A9" s="4" t="s">
        <v>28</v>
      </c>
      <c r="B9" s="4">
        <v>188000</v>
      </c>
    </row>
    <row r="10" spans="1:3" x14ac:dyDescent="0.3">
      <c r="A10" s="4" t="s">
        <v>29</v>
      </c>
      <c r="B10" s="4">
        <v>87000</v>
      </c>
    </row>
    <row r="11" spans="1:3" x14ac:dyDescent="0.3">
      <c r="A11" s="4" t="s">
        <v>30</v>
      </c>
      <c r="B11" s="4">
        <v>297000</v>
      </c>
    </row>
    <row r="12" spans="1:3" x14ac:dyDescent="0.3">
      <c r="A12" s="4" t="s">
        <v>31</v>
      </c>
      <c r="B12" s="4">
        <v>90000</v>
      </c>
    </row>
    <row r="13" spans="1:3" x14ac:dyDescent="0.3">
      <c r="A13" s="4" t="s">
        <v>32</v>
      </c>
      <c r="B13" s="4">
        <v>35000</v>
      </c>
    </row>
    <row r="14" spans="1:3" x14ac:dyDescent="0.3">
      <c r="A14" s="4" t="s">
        <v>33</v>
      </c>
      <c r="B14" s="4">
        <v>15000</v>
      </c>
    </row>
    <row r="15" spans="1:3" x14ac:dyDescent="0.3">
      <c r="A15" s="4" t="s">
        <v>34</v>
      </c>
      <c r="B15" s="4">
        <v>2000</v>
      </c>
    </row>
    <row r="16" spans="1:3" x14ac:dyDescent="0.3">
      <c r="A16" s="4" t="s">
        <v>35</v>
      </c>
      <c r="B16" s="4">
        <v>75000</v>
      </c>
    </row>
    <row r="17" spans="1:2" x14ac:dyDescent="0.3">
      <c r="A17" s="4" t="s">
        <v>36</v>
      </c>
      <c r="B17" s="4">
        <v>36000</v>
      </c>
    </row>
    <row r="18" spans="1:2" x14ac:dyDescent="0.3">
      <c r="A18" s="4" t="s">
        <v>37</v>
      </c>
      <c r="B18" s="4">
        <v>78000</v>
      </c>
    </row>
    <row r="19" spans="1:2" x14ac:dyDescent="0.3">
      <c r="A19" s="4" t="s">
        <v>38</v>
      </c>
      <c r="B19" s="4">
        <v>22000</v>
      </c>
    </row>
    <row r="20" spans="1:2" x14ac:dyDescent="0.3">
      <c r="A20" s="4" t="s">
        <v>39</v>
      </c>
      <c r="B20" s="4">
        <v>110000</v>
      </c>
    </row>
    <row r="21" spans="1:2" x14ac:dyDescent="0.3">
      <c r="A21" s="4" t="s">
        <v>40</v>
      </c>
      <c r="B21" s="4">
        <v>36000</v>
      </c>
    </row>
    <row r="23" spans="1:2" x14ac:dyDescent="0.3">
      <c r="A23" s="3" t="s">
        <v>27</v>
      </c>
    </row>
    <row r="24" spans="1:2" x14ac:dyDescent="0.3">
      <c r="A24" s="4" t="s">
        <v>41</v>
      </c>
      <c r="B24" s="4">
        <v>0.3</v>
      </c>
    </row>
    <row r="25" spans="1:2" ht="7.2" customHeight="1" x14ac:dyDescent="0.3"/>
    <row r="26" spans="1:2" x14ac:dyDescent="0.3">
      <c r="A26" s="4" t="s">
        <v>42</v>
      </c>
      <c r="B26" s="4">
        <v>1.25</v>
      </c>
    </row>
    <row r="28" spans="1:2" x14ac:dyDescent="0.3">
      <c r="A28" s="3" t="s">
        <v>43</v>
      </c>
    </row>
    <row r="29" spans="1:2" x14ac:dyDescent="0.3">
      <c r="A29" s="4" t="s">
        <v>44</v>
      </c>
      <c r="B29" s="4">
        <v>12.2</v>
      </c>
    </row>
    <row r="30" spans="1:2" ht="9" customHeight="1" x14ac:dyDescent="0.3"/>
    <row r="31" spans="1:2" x14ac:dyDescent="0.3">
      <c r="A31" s="4" t="s">
        <v>45</v>
      </c>
      <c r="B31" s="4">
        <v>0.6</v>
      </c>
    </row>
    <row r="32" spans="1:2" ht="4.8" customHeight="1" x14ac:dyDescent="0.3"/>
    <row r="33" spans="1:2" x14ac:dyDescent="0.3">
      <c r="A33" s="4" t="s">
        <v>78</v>
      </c>
      <c r="B33" s="4">
        <v>12</v>
      </c>
    </row>
    <row r="34" spans="1:2" ht="7.2" customHeight="1" x14ac:dyDescent="0.3"/>
    <row r="35" spans="1:2" x14ac:dyDescent="0.3">
      <c r="A35" t="s">
        <v>82</v>
      </c>
      <c r="B35">
        <v>5.41</v>
      </c>
    </row>
    <row r="36" spans="1:2" ht="7.2" customHeight="1" x14ac:dyDescent="0.3"/>
    <row r="37" spans="1:2" x14ac:dyDescent="0.3">
      <c r="A37" t="s">
        <v>81</v>
      </c>
      <c r="B37">
        <v>1.08</v>
      </c>
    </row>
    <row r="38" spans="1:2" ht="7.2" customHeight="1" x14ac:dyDescent="0.3"/>
    <row r="39" spans="1:2" x14ac:dyDescent="0.3">
      <c r="A39" t="s">
        <v>80</v>
      </c>
      <c r="B39">
        <v>2.0699999999999998</v>
      </c>
    </row>
    <row r="40" spans="1:2" ht="7.2" customHeight="1" x14ac:dyDescent="0.3"/>
    <row r="41" spans="1:2" x14ac:dyDescent="0.3">
      <c r="A41" s="4" t="s">
        <v>79</v>
      </c>
      <c r="B41" s="4"/>
    </row>
    <row r="42" spans="1:2" x14ac:dyDescent="0.3">
      <c r="A42" s="4" t="s">
        <v>131</v>
      </c>
      <c r="B42" s="4">
        <v>1</v>
      </c>
    </row>
    <row r="43" spans="1:2" x14ac:dyDescent="0.3">
      <c r="A43" s="4" t="s">
        <v>132</v>
      </c>
      <c r="B43" s="4">
        <v>1</v>
      </c>
    </row>
    <row r="44" spans="1:2" x14ac:dyDescent="0.3">
      <c r="A44" s="4" t="s">
        <v>133</v>
      </c>
      <c r="B44" s="4">
        <v>1</v>
      </c>
    </row>
    <row r="45" spans="1:2" x14ac:dyDescent="0.3">
      <c r="A45" s="4" t="s">
        <v>5</v>
      </c>
      <c r="B45" s="4">
        <v>1</v>
      </c>
    </row>
    <row r="46" spans="1:2" x14ac:dyDescent="0.3">
      <c r="A46" s="4" t="s">
        <v>4</v>
      </c>
      <c r="B46" s="4">
        <v>1</v>
      </c>
    </row>
    <row r="47" spans="1:2" x14ac:dyDescent="0.3">
      <c r="A47" s="4" t="s">
        <v>6</v>
      </c>
      <c r="B47" s="4">
        <v>1</v>
      </c>
    </row>
    <row r="48" spans="1:2" x14ac:dyDescent="0.3">
      <c r="A48" s="4" t="s">
        <v>95</v>
      </c>
      <c r="B48" s="4">
        <v>1</v>
      </c>
    </row>
    <row r="49" spans="1:2" x14ac:dyDescent="0.3">
      <c r="A49" s="4" t="s">
        <v>120</v>
      </c>
      <c r="B49" s="4">
        <v>1</v>
      </c>
    </row>
    <row r="50" spans="1:2" x14ac:dyDescent="0.3">
      <c r="A50" s="4" t="s">
        <v>8</v>
      </c>
      <c r="B50" s="4">
        <v>1</v>
      </c>
    </row>
    <row r="51" spans="1:2" x14ac:dyDescent="0.3">
      <c r="A51" s="4" t="s">
        <v>9</v>
      </c>
      <c r="B51" s="4">
        <v>1</v>
      </c>
    </row>
    <row r="52" spans="1:2" x14ac:dyDescent="0.3">
      <c r="A52" s="4" t="s">
        <v>7</v>
      </c>
      <c r="B52" s="4">
        <v>1</v>
      </c>
    </row>
    <row r="53" spans="1:2" x14ac:dyDescent="0.3">
      <c r="A53" s="4" t="s">
        <v>10</v>
      </c>
      <c r="B53" s="4">
        <v>1</v>
      </c>
    </row>
    <row r="54" spans="1:2" x14ac:dyDescent="0.3">
      <c r="A54" s="4" t="s">
        <v>96</v>
      </c>
      <c r="B54" s="4">
        <v>1</v>
      </c>
    </row>
    <row r="55" spans="1:2" x14ac:dyDescent="0.3">
      <c r="A55" s="4" t="s">
        <v>97</v>
      </c>
      <c r="B55" s="4">
        <v>1</v>
      </c>
    </row>
    <row r="56" spans="1:2" x14ac:dyDescent="0.3">
      <c r="A56" s="4" t="s">
        <v>98</v>
      </c>
      <c r="B56" s="4">
        <v>1</v>
      </c>
    </row>
    <row r="58" spans="1:2" x14ac:dyDescent="0.3">
      <c r="A58" s="3" t="s">
        <v>49</v>
      </c>
    </row>
    <row r="59" spans="1:2" x14ac:dyDescent="0.3">
      <c r="A59" s="4" t="s">
        <v>50</v>
      </c>
      <c r="B59" s="4">
        <v>12.2</v>
      </c>
    </row>
    <row r="60" spans="1:2" ht="6" customHeight="1" x14ac:dyDescent="0.3"/>
    <row r="61" spans="1:2" x14ac:dyDescent="0.3">
      <c r="A61" s="4" t="s">
        <v>51</v>
      </c>
      <c r="B61" s="4">
        <v>63</v>
      </c>
    </row>
    <row r="62" spans="1:2" ht="7.2" customHeight="1" x14ac:dyDescent="0.3"/>
    <row r="63" spans="1:2" x14ac:dyDescent="0.3">
      <c r="A63" s="4" t="s">
        <v>52</v>
      </c>
      <c r="B63" s="4">
        <v>0.3</v>
      </c>
    </row>
    <row r="64" spans="1:2" ht="7.2" customHeight="1" x14ac:dyDescent="0.3"/>
    <row r="65" spans="1:2" x14ac:dyDescent="0.3">
      <c r="A65" s="4" t="s">
        <v>87</v>
      </c>
      <c r="B65" s="4">
        <v>0.5</v>
      </c>
    </row>
    <row r="66" spans="1:2" ht="7.2" customHeight="1" x14ac:dyDescent="0.3"/>
    <row r="67" spans="1:2" x14ac:dyDescent="0.3">
      <c r="A67" s="4" t="s">
        <v>53</v>
      </c>
      <c r="B67" s="4"/>
    </row>
    <row r="68" spans="1:2" x14ac:dyDescent="0.3">
      <c r="A68" s="4" t="s">
        <v>5</v>
      </c>
      <c r="B68" s="4">
        <v>8</v>
      </c>
    </row>
    <row r="69" spans="1:2" x14ac:dyDescent="0.3">
      <c r="A69" s="4" t="s">
        <v>4</v>
      </c>
      <c r="B69" s="4">
        <v>8</v>
      </c>
    </row>
    <row r="70" spans="1:2" x14ac:dyDescent="0.3">
      <c r="A70" s="4" t="s">
        <v>6</v>
      </c>
      <c r="B70" s="4">
        <v>8</v>
      </c>
    </row>
    <row r="71" spans="1:2" x14ac:dyDescent="0.3">
      <c r="A71" s="4" t="s">
        <v>8</v>
      </c>
      <c r="B71" s="4">
        <v>6</v>
      </c>
    </row>
    <row r="72" spans="1:2" x14ac:dyDescent="0.3">
      <c r="A72" s="4" t="s">
        <v>9</v>
      </c>
      <c r="B72" s="4">
        <v>6</v>
      </c>
    </row>
    <row r="73" spans="1:2" x14ac:dyDescent="0.3">
      <c r="A73" s="4" t="s">
        <v>7</v>
      </c>
      <c r="B73" s="4">
        <v>6</v>
      </c>
    </row>
    <row r="74" spans="1:2" x14ac:dyDescent="0.3">
      <c r="A74" s="4" t="s">
        <v>10</v>
      </c>
      <c r="B74" s="4">
        <v>5.5</v>
      </c>
    </row>
    <row r="75" spans="1:2" x14ac:dyDescent="0.3">
      <c r="A75" s="4" t="s">
        <v>96</v>
      </c>
      <c r="B75" s="4">
        <v>5.5</v>
      </c>
    </row>
    <row r="76" spans="1:2" x14ac:dyDescent="0.3">
      <c r="A76" s="4" t="s">
        <v>97</v>
      </c>
      <c r="B76" s="4">
        <v>5.5</v>
      </c>
    </row>
    <row r="77" spans="1:2" x14ac:dyDescent="0.3">
      <c r="A77" s="4" t="s">
        <v>98</v>
      </c>
      <c r="B77" s="4">
        <v>5.5</v>
      </c>
    </row>
    <row r="79" spans="1:2" x14ac:dyDescent="0.3">
      <c r="A79" s="4" t="s">
        <v>54</v>
      </c>
      <c r="B79" s="4"/>
    </row>
    <row r="80" spans="1:2" x14ac:dyDescent="0.3">
      <c r="A80" s="4" t="s">
        <v>5</v>
      </c>
      <c r="B80" s="4">
        <v>33</v>
      </c>
    </row>
    <row r="81" spans="1:2" x14ac:dyDescent="0.3">
      <c r="A81" s="4" t="s">
        <v>4</v>
      </c>
      <c r="B81" s="4">
        <v>33</v>
      </c>
    </row>
    <row r="82" spans="1:2" x14ac:dyDescent="0.3">
      <c r="A82" s="4" t="s">
        <v>6</v>
      </c>
      <c r="B82" s="4">
        <v>33</v>
      </c>
    </row>
    <row r="83" spans="1:2" x14ac:dyDescent="0.3">
      <c r="A83" s="4" t="s">
        <v>8</v>
      </c>
      <c r="B83" s="4">
        <v>38</v>
      </c>
    </row>
    <row r="84" spans="1:2" x14ac:dyDescent="0.3">
      <c r="A84" s="4" t="s">
        <v>9</v>
      </c>
      <c r="B84" s="4">
        <v>38</v>
      </c>
    </row>
    <row r="85" spans="1:2" x14ac:dyDescent="0.3">
      <c r="A85" s="4" t="s">
        <v>7</v>
      </c>
      <c r="B85" s="4">
        <v>33</v>
      </c>
    </row>
    <row r="86" spans="1:2" x14ac:dyDescent="0.3">
      <c r="A86" s="4" t="s">
        <v>10</v>
      </c>
      <c r="B86" s="4">
        <v>38</v>
      </c>
    </row>
    <row r="87" spans="1:2" x14ac:dyDescent="0.3">
      <c r="A87" s="4" t="s">
        <v>96</v>
      </c>
      <c r="B87" s="4">
        <v>38</v>
      </c>
    </row>
    <row r="88" spans="1:2" x14ac:dyDescent="0.3">
      <c r="A88" s="4" t="s">
        <v>97</v>
      </c>
      <c r="B88" s="4">
        <v>38</v>
      </c>
    </row>
    <row r="89" spans="1:2" x14ac:dyDescent="0.3">
      <c r="A89" s="4" t="s">
        <v>98</v>
      </c>
      <c r="B89" s="4">
        <v>38</v>
      </c>
    </row>
    <row r="91" spans="1:2" x14ac:dyDescent="0.3">
      <c r="A91" s="3" t="s">
        <v>55</v>
      </c>
    </row>
    <row r="92" spans="1:2" x14ac:dyDescent="0.3">
      <c r="A92" s="4" t="s">
        <v>56</v>
      </c>
      <c r="B92" s="4">
        <v>25</v>
      </c>
    </row>
    <row r="93" spans="1:2" ht="7.8" customHeight="1" x14ac:dyDescent="0.3"/>
    <row r="94" spans="1:2" x14ac:dyDescent="0.3">
      <c r="A94" s="4" t="s">
        <v>57</v>
      </c>
      <c r="B94" s="4">
        <v>15</v>
      </c>
    </row>
    <row r="95" spans="1:2" ht="4.2" customHeight="1" x14ac:dyDescent="0.3"/>
    <row r="96" spans="1:2" x14ac:dyDescent="0.3">
      <c r="A96" s="4" t="s">
        <v>58</v>
      </c>
      <c r="B96" s="4">
        <v>0.6</v>
      </c>
    </row>
    <row r="97" spans="1:2" ht="4.2" customHeight="1" x14ac:dyDescent="0.3"/>
    <row r="98" spans="1:2" x14ac:dyDescent="0.3">
      <c r="A98" s="4" t="s">
        <v>59</v>
      </c>
      <c r="B98" s="4">
        <v>0.6</v>
      </c>
    </row>
    <row r="99" spans="1:2" ht="3" customHeight="1" x14ac:dyDescent="0.3"/>
    <row r="100" spans="1:2" x14ac:dyDescent="0.3">
      <c r="A100" s="4" t="s">
        <v>60</v>
      </c>
      <c r="B100" s="4">
        <v>1.3</v>
      </c>
    </row>
    <row r="102" spans="1:2" x14ac:dyDescent="0.3">
      <c r="A102" s="3" t="s">
        <v>61</v>
      </c>
    </row>
    <row r="103" spans="1:2" x14ac:dyDescent="0.3">
      <c r="A103" s="4" t="s">
        <v>62</v>
      </c>
      <c r="B103" s="4">
        <v>11.3</v>
      </c>
    </row>
    <row r="105" spans="1:2" x14ac:dyDescent="0.3">
      <c r="A105" s="4" t="s">
        <v>63</v>
      </c>
      <c r="B105" s="4"/>
    </row>
    <row r="106" spans="1:2" x14ac:dyDescent="0.3">
      <c r="A106" s="4" t="s">
        <v>64</v>
      </c>
      <c r="B106" s="4">
        <v>20</v>
      </c>
    </row>
    <row r="107" spans="1:2" x14ac:dyDescent="0.3">
      <c r="A107" s="4" t="s">
        <v>115</v>
      </c>
      <c r="B107" s="4"/>
    </row>
    <row r="108" spans="1:2" x14ac:dyDescent="0.3">
      <c r="A108" s="4" t="s">
        <v>65</v>
      </c>
      <c r="B108" s="4">
        <v>20</v>
      </c>
    </row>
    <row r="109" spans="1:2" x14ac:dyDescent="0.3">
      <c r="A109" s="4" t="s">
        <v>66</v>
      </c>
      <c r="B109" s="4">
        <v>15</v>
      </c>
    </row>
    <row r="110" spans="1:2" x14ac:dyDescent="0.3">
      <c r="A110" s="4" t="s">
        <v>67</v>
      </c>
      <c r="B110" s="4">
        <v>20</v>
      </c>
    </row>
    <row r="111" spans="1:2" x14ac:dyDescent="0.3">
      <c r="A111" s="4" t="s">
        <v>68</v>
      </c>
      <c r="B111" s="4">
        <v>20</v>
      </c>
    </row>
    <row r="112" spans="1:2" x14ac:dyDescent="0.3">
      <c r="A112" s="4" t="s">
        <v>69</v>
      </c>
      <c r="B112" s="4">
        <v>20</v>
      </c>
    </row>
    <row r="114" spans="1:2" x14ac:dyDescent="0.3">
      <c r="A114" s="4" t="s">
        <v>70</v>
      </c>
      <c r="B114" s="4">
        <v>5</v>
      </c>
    </row>
    <row r="115" spans="1:2" ht="7.2" customHeight="1" x14ac:dyDescent="0.3"/>
    <row r="116" spans="1:2" x14ac:dyDescent="0.3">
      <c r="A116" s="4" t="s">
        <v>71</v>
      </c>
      <c r="B116" s="4">
        <v>0.25</v>
      </c>
    </row>
    <row r="117" spans="1:2" ht="7.8" customHeight="1" x14ac:dyDescent="0.3"/>
    <row r="118" spans="1:2" x14ac:dyDescent="0.3">
      <c r="A118" s="4" t="s">
        <v>72</v>
      </c>
      <c r="B118" s="4">
        <v>20</v>
      </c>
    </row>
    <row r="119" spans="1:2" ht="5.4" customHeight="1" x14ac:dyDescent="0.3"/>
    <row r="120" spans="1:2" x14ac:dyDescent="0.3">
      <c r="A120" s="4" t="s">
        <v>73</v>
      </c>
      <c r="B120" s="4">
        <v>0.3</v>
      </c>
    </row>
    <row r="121" spans="1:2" ht="6" customHeight="1" x14ac:dyDescent="0.3"/>
    <row r="122" spans="1:2" x14ac:dyDescent="0.3">
      <c r="A122" s="4" t="s">
        <v>74</v>
      </c>
      <c r="B122" s="4">
        <v>14.3</v>
      </c>
    </row>
    <row r="124" spans="1:2" x14ac:dyDescent="0.3">
      <c r="A124" s="3" t="s">
        <v>75</v>
      </c>
    </row>
    <row r="125" spans="1:2" x14ac:dyDescent="0.3">
      <c r="A125" s="4" t="s">
        <v>76</v>
      </c>
      <c r="B125" s="4">
        <v>2</v>
      </c>
    </row>
    <row r="126" spans="1:2" ht="6" customHeight="1" x14ac:dyDescent="0.3"/>
    <row r="127" spans="1:2" x14ac:dyDescent="0.3">
      <c r="A127" s="4" t="s">
        <v>77</v>
      </c>
      <c r="B127" s="4">
        <v>1.3</v>
      </c>
    </row>
    <row r="129" spans="1:3" x14ac:dyDescent="0.3">
      <c r="A129" s="3" t="s">
        <v>135</v>
      </c>
    </row>
    <row r="130" spans="1:3" x14ac:dyDescent="0.3">
      <c r="A130" s="8"/>
      <c r="B130" s="8" t="s">
        <v>149</v>
      </c>
      <c r="C130" s="8" t="s">
        <v>150</v>
      </c>
    </row>
    <row r="131" spans="1:3" x14ac:dyDescent="0.3">
      <c r="A131" s="9" t="s">
        <v>6</v>
      </c>
      <c r="B131" s="8">
        <v>1</v>
      </c>
      <c r="C131" s="8">
        <v>1</v>
      </c>
    </row>
    <row r="132" spans="1:3" x14ac:dyDescent="0.3">
      <c r="A132" s="9" t="s">
        <v>4</v>
      </c>
      <c r="B132" s="8">
        <v>1</v>
      </c>
      <c r="C132" s="8">
        <v>1</v>
      </c>
    </row>
    <row r="133" spans="1:3" x14ac:dyDescent="0.3">
      <c r="A133" s="9" t="s">
        <v>7</v>
      </c>
      <c r="B133" s="8">
        <v>1</v>
      </c>
      <c r="C133" s="8">
        <v>1</v>
      </c>
    </row>
    <row r="134" spans="1:3" x14ac:dyDescent="0.3">
      <c r="A134" s="9" t="s">
        <v>5</v>
      </c>
      <c r="B134" s="8">
        <v>1</v>
      </c>
      <c r="C134" s="8">
        <v>1</v>
      </c>
    </row>
    <row r="135" spans="1:3" x14ac:dyDescent="0.3">
      <c r="A135" s="9" t="s">
        <v>95</v>
      </c>
      <c r="B135" s="8">
        <v>1</v>
      </c>
      <c r="C135" s="8">
        <v>3</v>
      </c>
    </row>
  </sheetData>
  <phoneticPr fontId="4" type="noConversion"/>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100</vt:i4>
      </vt:variant>
    </vt:vector>
  </HeadingPairs>
  <TitlesOfParts>
    <vt:vector size="107" baseType="lpstr">
      <vt:lpstr>Price</vt:lpstr>
      <vt:lpstr>Finance</vt:lpstr>
      <vt:lpstr>Feed Budget</vt:lpstr>
      <vt:lpstr>Sup Feed</vt:lpstr>
      <vt:lpstr>Crop Sim</vt:lpstr>
      <vt:lpstr>Mach General</vt:lpstr>
      <vt:lpstr>Mach 1</vt:lpstr>
      <vt:lpstr>'Mach General'!approx_hay_yield</vt:lpstr>
      <vt:lpstr>Price!cart_hay</vt:lpstr>
      <vt:lpstr>casual_cost</vt:lpstr>
      <vt:lpstr>casual_super</vt:lpstr>
      <vt:lpstr>casual_workers_comp</vt:lpstr>
      <vt:lpstr>'Mach 1'!clearing_value</vt:lpstr>
      <vt:lpstr>Price!contract_bail</vt:lpstr>
      <vt:lpstr>Price!contract_harv_cost</vt:lpstr>
      <vt:lpstr>'Mach General'!contract_harv_eff</vt:lpstr>
      <vt:lpstr>'Mach General'!contract_harvest_speed</vt:lpstr>
      <vt:lpstr>'Mach General'!contract_harvester_width</vt:lpstr>
      <vt:lpstr>Price!contract_mow_hay</vt:lpstr>
      <vt:lpstr>Price!contract_seed_cost</vt:lpstr>
      <vt:lpstr>Finance!credit_interest</vt:lpstr>
      <vt:lpstr>crp_insurance_date</vt:lpstr>
      <vt:lpstr>Finance!debit_interest</vt:lpstr>
      <vt:lpstr>'Mach 1'!dep_area</vt:lpstr>
      <vt:lpstr>Price!diesel</vt:lpstr>
      <vt:lpstr>Price!diesel_rebate</vt:lpstr>
      <vt:lpstr>'Mach 1'!draft_seeding</vt:lpstr>
      <vt:lpstr>equip_insurance</vt:lpstr>
      <vt:lpstr>Price!fert_cartage_cost</vt:lpstr>
      <vt:lpstr>Price!fert_cost</vt:lpstr>
      <vt:lpstr>Finance!fixed_dep</vt:lpstr>
      <vt:lpstr>Price!flagfall</vt:lpstr>
      <vt:lpstr>'Mach 1'!fuel_adj_tractor</vt:lpstr>
      <vt:lpstr>fungi_control_bnds</vt:lpstr>
      <vt:lpstr>fungi_control_params</vt:lpstr>
      <vt:lpstr>fungi_die</vt:lpstr>
      <vt:lpstr>fungi_landuse_params</vt:lpstr>
      <vt:lpstr>fungi_yield_params</vt:lpstr>
      <vt:lpstr>fungicide</vt:lpstr>
      <vt:lpstr>grain_density</vt:lpstr>
      <vt:lpstr>Price!grain_income_date</vt:lpstr>
      <vt:lpstr>Price!grain_income_length</vt:lpstr>
      <vt:lpstr>Price!grain_price</vt:lpstr>
      <vt:lpstr>grain_price_grouped</vt:lpstr>
      <vt:lpstr>'Mach 1'!harv_eff</vt:lpstr>
      <vt:lpstr>'Mach 1'!harv_fuel_consumption</vt:lpstr>
      <vt:lpstr>'Mach 1'!harvest_maint</vt:lpstr>
      <vt:lpstr>'Mach 1'!harvest_speed</vt:lpstr>
      <vt:lpstr>'Mach General'!harvest_yield</vt:lpstr>
      <vt:lpstr>'Mach 1'!harvester_width</vt:lpstr>
      <vt:lpstr>herbicide</vt:lpstr>
      <vt:lpstr>initial_fungus</vt:lpstr>
      <vt:lpstr>initial_weed</vt:lpstr>
      <vt:lpstr>insurance_date</vt:lpstr>
      <vt:lpstr>manager_cost</vt:lpstr>
      <vt:lpstr>max_yield_gen</vt:lpstr>
      <vt:lpstr>max_yield_spec</vt:lpstr>
      <vt:lpstr>minroe</vt:lpstr>
      <vt:lpstr>'Mach 1'!oil_grease_factor_harv</vt:lpstr>
      <vt:lpstr>'Mach 1'!oil_grease_factor_tractor</vt:lpstr>
      <vt:lpstr>opportunity_cost_capital</vt:lpstr>
      <vt:lpstr>pasture_control</vt:lpstr>
      <vt:lpstr>permanent_cost</vt:lpstr>
      <vt:lpstr>permanent_ls_leave</vt:lpstr>
      <vt:lpstr>permanent_super</vt:lpstr>
      <vt:lpstr>permanent_workers_comp</vt:lpstr>
      <vt:lpstr>'Mach 1'!repair_maint_factor_tractor</vt:lpstr>
      <vt:lpstr>'Feed Budget'!ria</vt:lpstr>
      <vt:lpstr>'Feed Budget'!rib</vt:lpstr>
      <vt:lpstr>'Feed Budget'!rid</vt:lpstr>
      <vt:lpstr>'Feed Budget'!rig</vt:lpstr>
      <vt:lpstr>'Feed Budget'!rih</vt:lpstr>
      <vt:lpstr>'Feed Budget'!rik</vt:lpstr>
      <vt:lpstr>seed_set</vt:lpstr>
      <vt:lpstr>seedbank_value</vt:lpstr>
      <vt:lpstr>'Mach 1'!seeder_speed_base</vt:lpstr>
      <vt:lpstr>'Mach 1'!seeder_speed_crop_adj</vt:lpstr>
      <vt:lpstr>'Mach 1'!seeder_width</vt:lpstr>
      <vt:lpstr>'Mach 1'!seeding_eff</vt:lpstr>
      <vt:lpstr>seeds_die</vt:lpstr>
      <vt:lpstr>seeds_soften</vt:lpstr>
      <vt:lpstr>seedset_min</vt:lpstr>
      <vt:lpstr>seedset_slope</vt:lpstr>
      <vt:lpstr>'Mach 1'!sprayer_eff</vt:lpstr>
      <vt:lpstr>'Mach 1'!sprayer_fuel_consumption</vt:lpstr>
      <vt:lpstr>'Mach 1'!sprayer_maint</vt:lpstr>
      <vt:lpstr>'Mach 1'!sprayer_speed</vt:lpstr>
      <vt:lpstr>'Mach 1'!sprayer_width</vt:lpstr>
      <vt:lpstr>'Mach 1'!spreader_cap</vt:lpstr>
      <vt:lpstr>'Mach 1'!spreader_eff</vt:lpstr>
      <vt:lpstr>'Mach 1'!spreader_fuel</vt:lpstr>
      <vt:lpstr>'Mach 1'!spreader_maint</vt:lpstr>
      <vt:lpstr>'Mach 1'!spreader_speed</vt:lpstr>
      <vt:lpstr>'Mach 1'!spreader_width</vt:lpstr>
      <vt:lpstr>'Mach 1'!stubble_fuel_consumption</vt:lpstr>
      <vt:lpstr>'Mach 1'!stubble_maint</vt:lpstr>
      <vt:lpstr>sup_cartage</vt:lpstr>
      <vt:lpstr>sup_feed</vt:lpstr>
      <vt:lpstr>sup_md_vol</vt:lpstr>
      <vt:lpstr>sup_transaction</vt:lpstr>
      <vt:lpstr>'Mach 1'!tillage_maint</vt:lpstr>
      <vt:lpstr>'Mach 1'!time_fill_spreader</vt:lpstr>
      <vt:lpstr>'Mach 1'!variable_dep</vt:lpstr>
      <vt:lpstr>weed_control_bnds</vt:lpstr>
      <vt:lpstr>weed_params</vt:lpstr>
      <vt:lpstr>weed_seed_germ</vt:lpstr>
      <vt:lpstr>weed_yield_params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 Young</cp:lastModifiedBy>
  <dcterms:created xsi:type="dcterms:W3CDTF">2020-01-13T01:18:05Z</dcterms:created>
  <dcterms:modified xsi:type="dcterms:W3CDTF">2020-04-24T09:13:25Z</dcterms:modified>
</cp:coreProperties>
</file>