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67D58DD4-37AF-4250-8E0D-4D1458EA2317}" xr6:coauthVersionLast="45" xr6:coauthVersionMax="47" xr10:uidLastSave="{00000000-0000-0000-0000-000000000000}"/>
  <bookViews>
    <workbookView xWindow="-28920" yWindow="-120" windowWidth="29040" windowHeight="15840" tabRatio="658" firstSheet="2" activeTab="8"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Crop!$H$100:$P$101</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Crop!$G$286:$BO$320</definedName>
    <definedName name="chem_by_lmu">Crop!$H$566:$P$572</definedName>
    <definedName name="chem_cost" localSheetId="3">Crop!$H$411:$N$441</definedName>
    <definedName name="chem_info">Crop!$I$587:$K$593</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Crop!$I$36</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Crop!$G$324:$AU$358</definedName>
    <definedName name="fert_by_lmu" localSheetId="3">Crop!$H$543:$P$550</definedName>
    <definedName name="fert_info" localSheetId="3">Crop!$H$521:$L$528</definedName>
    <definedName name="fert_passes" localSheetId="3">Crop!$G$362:$AU$396</definedName>
    <definedName name="fert_prep">Labour!$N$102:$P$105</definedName>
    <definedName name="fixed_control" localSheetId="3">Crop!$G$117:$R$147</definedName>
    <definedName name="fixed_crop_monitoring">Labour!$E$126:$Q$127</definedName>
    <definedName name="fixed_fert" localSheetId="3">Crop!$G$117:$J$147</definedName>
    <definedName name="fixed_fert_passes" localSheetId="3">Crop!$L$117:$O$147</definedName>
    <definedName name="fixed_rotphases">Crop!$H$212:$M$245</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Crop!$H$491:$P$506</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Crop!$I$80</definedName>
    <definedName name="hay_making_len" localSheetId="3">Crop!$I$82</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Crop!$H$32</definedName>
    <definedName name="i_date_cashflow_stock_i" localSheetId="8">Sheep!$J$227:$J$229</definedName>
    <definedName name="i_date_node_zm" localSheetId="1">General!$N$50:$O$59</definedName>
    <definedName name="i_date_peakdebt_crop" localSheetId="3">Crop!$H$31</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Sheep!$W$74:$W$173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FeedSupply!$K$127:$SJ$343</definedName>
    <definedName name="i_feedsupply_options_r1pj0">FeedSupply!$K$60:$SJ$122</definedName>
    <definedName name="i_feedsupply_slope_std" localSheetId="8">Sheep!$J$60</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0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Sheep!$V$74:$V$173</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Sheep!$M$757</definedName>
    <definedName name="i_node_is_fvp" localSheetId="1">General!$N$60:$O$60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id_date_z" localSheetId="1">General!$L$50:$L$59</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Crop!$H$164:$Q$177</definedName>
    <definedName name="nap_passes">Crop!$H$179:$Q$192</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Crop!$S$609:$S$631</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Crop!$I$85</definedName>
    <definedName name="POCCons" localSheetId="7">Annual!$M$688:$T$697</definedName>
    <definedName name="_xlnm.Print_Area" localSheetId="9">FeedSupply!$H$40:$AC$348</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Crop!$G$646:$Q$669</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Crop!$I$608:$Q$631</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Crop!$H$61:$R$78</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Crop!$J$201</definedName>
    <definedName name="variable_crop_monitoring">Labour!$E$132:$Q$149</definedName>
    <definedName name="yield_by_lmu" localSheetId="3">Crop!$I$458:$Q$475</definedName>
    <definedName name="yield_penalty_dry" localSheetId="3">Crop!#REF!</definedName>
    <definedName name="yield_penalty_wet" localSheetId="3">Crop!$H$40:$R$57</definedName>
    <definedName name="YieldBySoil.i">[1]Rotation!$J$47:$V$59</definedName>
    <definedName name="YieldBySoil.n">[1]Rotation!$H$47:$H$59</definedName>
    <definedName name="yields" localSheetId="3">Crop!$G$249:$Q$282</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32" i="1" l="1"/>
  <c r="H31" i="1"/>
  <c r="K229" i="18"/>
  <c r="K228" i="18"/>
  <c r="K227" i="18"/>
  <c r="J229" i="18"/>
  <c r="J228" i="18"/>
  <c r="J227" i="18"/>
  <c r="H228" i="18" l="1"/>
  <c r="H229" i="18"/>
  <c r="H227" i="18"/>
  <c r="C227" i="18"/>
  <c r="C226" i="18"/>
  <c r="C225" i="18"/>
  <c r="C224" i="18"/>
  <c r="I253" i="1" l="1"/>
  <c r="J253" i="1"/>
  <c r="K253" i="1"/>
  <c r="L253" i="1"/>
  <c r="M253" i="1"/>
  <c r="N253" i="1"/>
  <c r="O253" i="1"/>
  <c r="P253" i="1"/>
  <c r="Q253" i="1"/>
  <c r="H253"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291"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16"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J89" i="23" l="1"/>
  <c r="J90" i="23"/>
  <c r="J107" i="23" s="1"/>
  <c r="J124" i="23" s="1"/>
  <c r="J141" i="23" s="1"/>
  <c r="J158" i="23" s="1"/>
  <c r="J175" i="23" s="1"/>
  <c r="J192" i="23" s="1"/>
  <c r="J209" i="23" s="1"/>
  <c r="J226" i="23" s="1"/>
  <c r="J91" i="23"/>
  <c r="J92" i="23"/>
  <c r="J93" i="23"/>
  <c r="J94" i="23"/>
  <c r="J111" i="23" s="1"/>
  <c r="J128" i="23" s="1"/>
  <c r="J145" i="23" s="1"/>
  <c r="J162" i="23" s="1"/>
  <c r="J179" i="23" s="1"/>
  <c r="J196" i="23" s="1"/>
  <c r="J213" i="23" s="1"/>
  <c r="J230" i="23" s="1"/>
  <c r="J95" i="23"/>
  <c r="J112" i="23" s="1"/>
  <c r="J129" i="23" s="1"/>
  <c r="J96" i="23"/>
  <c r="J97" i="23"/>
  <c r="J98" i="23"/>
  <c r="J115" i="23" s="1"/>
  <c r="J132" i="23" s="1"/>
  <c r="J149" i="23" s="1"/>
  <c r="J166" i="23" s="1"/>
  <c r="J183" i="23" s="1"/>
  <c r="J200" i="23" s="1"/>
  <c r="J217" i="23" s="1"/>
  <c r="J234" i="23" s="1"/>
  <c r="J99" i="23"/>
  <c r="J100" i="23"/>
  <c r="J117" i="23" s="1"/>
  <c r="J134" i="23" s="1"/>
  <c r="J151" i="23" s="1"/>
  <c r="J168" i="23" s="1"/>
  <c r="J185" i="23" s="1"/>
  <c r="J202" i="23" s="1"/>
  <c r="J219" i="23" s="1"/>
  <c r="J236" i="23" s="1"/>
  <c r="J101" i="23"/>
  <c r="J102" i="23"/>
  <c r="J119" i="23" s="1"/>
  <c r="J136" i="23" s="1"/>
  <c r="J153" i="23" s="1"/>
  <c r="J170" i="23" s="1"/>
  <c r="J187" i="23" s="1"/>
  <c r="J204" i="23" s="1"/>
  <c r="J221" i="23" s="1"/>
  <c r="J238" i="23" s="1"/>
  <c r="J103" i="23"/>
  <c r="J104" i="23"/>
  <c r="J105" i="23"/>
  <c r="J106" i="23"/>
  <c r="J123" i="23" s="1"/>
  <c r="J140" i="23" s="1"/>
  <c r="J157" i="23" s="1"/>
  <c r="J174" i="23" s="1"/>
  <c r="J191" i="23" s="1"/>
  <c r="J208" i="23" s="1"/>
  <c r="J225" i="23" s="1"/>
  <c r="J108" i="23"/>
  <c r="J109" i="23"/>
  <c r="J126" i="23" s="1"/>
  <c r="J143" i="23" s="1"/>
  <c r="J160" i="23" s="1"/>
  <c r="J177" i="23" s="1"/>
  <c r="J194" i="23" s="1"/>
  <c r="J211" i="23" s="1"/>
  <c r="J228" i="23" s="1"/>
  <c r="J110" i="23"/>
  <c r="J127" i="23" s="1"/>
  <c r="J144" i="23" s="1"/>
  <c r="J161" i="23" s="1"/>
  <c r="J178" i="23" s="1"/>
  <c r="J195" i="23" s="1"/>
  <c r="J212" i="23" s="1"/>
  <c r="J229" i="23" s="1"/>
  <c r="J113" i="23"/>
  <c r="J114" i="23"/>
  <c r="J131" i="23" s="1"/>
  <c r="J148" i="23" s="1"/>
  <c r="J165" i="23" s="1"/>
  <c r="J182" i="23" s="1"/>
  <c r="J199" i="23" s="1"/>
  <c r="J216" i="23" s="1"/>
  <c r="J233" i="23" s="1"/>
  <c r="J116" i="23"/>
  <c r="J118" i="23"/>
  <c r="J135" i="23" s="1"/>
  <c r="J152" i="23" s="1"/>
  <c r="J169" i="23" s="1"/>
  <c r="J186" i="23" s="1"/>
  <c r="J203" i="23" s="1"/>
  <c r="J220" i="23" s="1"/>
  <c r="J237" i="23" s="1"/>
  <c r="J120" i="23"/>
  <c r="J137" i="23" s="1"/>
  <c r="J154" i="23" s="1"/>
  <c r="J171" i="23" s="1"/>
  <c r="J188" i="23" s="1"/>
  <c r="J205" i="23" s="1"/>
  <c r="J222" i="23" s="1"/>
  <c r="J239" i="23" s="1"/>
  <c r="J121" i="23"/>
  <c r="J122" i="23"/>
  <c r="J139" i="23" s="1"/>
  <c r="J156" i="23" s="1"/>
  <c r="J173" i="23" s="1"/>
  <c r="J190" i="23" s="1"/>
  <c r="J207" i="23" s="1"/>
  <c r="J224" i="23" s="1"/>
  <c r="J125" i="23"/>
  <c r="J130" i="23"/>
  <c r="J147" i="23" s="1"/>
  <c r="J164" i="23" s="1"/>
  <c r="J181" i="23" s="1"/>
  <c r="J198" i="23" s="1"/>
  <c r="J215" i="23" s="1"/>
  <c r="J232" i="23" s="1"/>
  <c r="J133" i="23"/>
  <c r="J138" i="23"/>
  <c r="J155" i="23" s="1"/>
  <c r="J172" i="23" s="1"/>
  <c r="J189" i="23" s="1"/>
  <c r="J206" i="23" s="1"/>
  <c r="J223" i="23" s="1"/>
  <c r="J240" i="23" s="1"/>
  <c r="J142" i="23"/>
  <c r="J159" i="23" s="1"/>
  <c r="J176" i="23" s="1"/>
  <c r="J193" i="23" s="1"/>
  <c r="J210" i="23" s="1"/>
  <c r="J227" i="23" s="1"/>
  <c r="J146" i="23"/>
  <c r="J163" i="23" s="1"/>
  <c r="J180" i="23" s="1"/>
  <c r="J197" i="23" s="1"/>
  <c r="J214" i="23" s="1"/>
  <c r="J231" i="23" s="1"/>
  <c r="J150" i="23"/>
  <c r="J167" i="23" s="1"/>
  <c r="J184" i="23" s="1"/>
  <c r="J201" i="23" s="1"/>
  <c r="J218" i="23" s="1"/>
  <c r="J235" i="23" s="1"/>
  <c r="J88" i="23"/>
  <c r="T128" i="23"/>
  <c r="S128" i="23"/>
  <c r="R128" i="23"/>
  <c r="N128" i="23"/>
  <c r="M128" i="23"/>
  <c r="L128" i="23"/>
  <c r="S126" i="23"/>
  <c r="P126" i="23"/>
  <c r="K126" i="23"/>
  <c r="R125" i="23"/>
  <c r="Q125" i="23"/>
  <c r="P125" i="23"/>
  <c r="T111" i="23"/>
  <c r="S111" i="23"/>
  <c r="R111" i="23"/>
  <c r="Q111" i="23"/>
  <c r="Q128" i="23" s="1"/>
  <c r="P111" i="23"/>
  <c r="P128" i="23" s="1"/>
  <c r="O111" i="23"/>
  <c r="O128" i="23" s="1"/>
  <c r="N111" i="23"/>
  <c r="M111" i="23"/>
  <c r="L111" i="23"/>
  <c r="K111" i="23"/>
  <c r="K128" i="23" s="1"/>
  <c r="T110" i="23"/>
  <c r="T127" i="23" s="1"/>
  <c r="S110" i="23"/>
  <c r="S127" i="23" s="1"/>
  <c r="R110" i="23"/>
  <c r="R127" i="23" s="1"/>
  <c r="Q110" i="23"/>
  <c r="Q127" i="23" s="1"/>
  <c r="P110" i="23"/>
  <c r="P127" i="23" s="1"/>
  <c r="O110" i="23"/>
  <c r="O127" i="23" s="1"/>
  <c r="N110" i="23"/>
  <c r="N127" i="23" s="1"/>
  <c r="M110" i="23"/>
  <c r="M127" i="23" s="1"/>
  <c r="L110" i="23"/>
  <c r="L127" i="23" s="1"/>
  <c r="K110" i="23"/>
  <c r="K127" i="23" s="1"/>
  <c r="T109" i="23"/>
  <c r="T126" i="23" s="1"/>
  <c r="S109" i="23"/>
  <c r="R109" i="23"/>
  <c r="R126" i="23" s="1"/>
  <c r="Q109" i="23"/>
  <c r="Q126" i="23" s="1"/>
  <c r="P109" i="23"/>
  <c r="O109" i="23"/>
  <c r="O126" i="23" s="1"/>
  <c r="N109" i="23"/>
  <c r="N126" i="23" s="1"/>
  <c r="M109" i="23"/>
  <c r="M126" i="23" s="1"/>
  <c r="L109" i="23"/>
  <c r="L126" i="23" s="1"/>
  <c r="K109" i="23"/>
  <c r="T108" i="23"/>
  <c r="T125" i="23" s="1"/>
  <c r="S108" i="23"/>
  <c r="S125" i="23" s="1"/>
  <c r="R108" i="23"/>
  <c r="Q108" i="23"/>
  <c r="P108" i="23"/>
  <c r="O108" i="23"/>
  <c r="O125" i="23" s="1"/>
  <c r="N108" i="23"/>
  <c r="N125" i="23" s="1"/>
  <c r="M108" i="23"/>
  <c r="M125" i="23" s="1"/>
  <c r="L108" i="23"/>
  <c r="L125" i="23" s="1"/>
  <c r="K108" i="23"/>
  <c r="K125" i="23" s="1"/>
  <c r="T107" i="23"/>
  <c r="S107" i="23"/>
  <c r="R107" i="23"/>
  <c r="Q107" i="23"/>
  <c r="P107" i="23"/>
  <c r="O107" i="23"/>
  <c r="N107" i="23"/>
  <c r="M107" i="23"/>
  <c r="L107" i="23"/>
  <c r="K107" i="23"/>
  <c r="T93" i="23"/>
  <c r="S93" i="23"/>
  <c r="R93" i="23"/>
  <c r="Q93" i="23"/>
  <c r="P93" i="23"/>
  <c r="O93" i="23"/>
  <c r="N93" i="23"/>
  <c r="M93" i="23"/>
  <c r="L93" i="23"/>
  <c r="K93" i="23"/>
  <c r="T92" i="23"/>
  <c r="S92" i="23"/>
  <c r="R92" i="23"/>
  <c r="Q92" i="23"/>
  <c r="P92" i="23"/>
  <c r="O92" i="23"/>
  <c r="N92" i="23"/>
  <c r="M92" i="23"/>
  <c r="L92" i="23"/>
  <c r="K92" i="23"/>
  <c r="T91" i="23"/>
  <c r="S91" i="23"/>
  <c r="R91" i="23"/>
  <c r="Q91" i="23"/>
  <c r="P91" i="23"/>
  <c r="O91" i="23"/>
  <c r="N91" i="23"/>
  <c r="M91" i="23"/>
  <c r="L91" i="23"/>
  <c r="K91" i="23"/>
  <c r="T90" i="23"/>
  <c r="S90" i="23"/>
  <c r="R90" i="23"/>
  <c r="Q90" i="23"/>
  <c r="P90" i="23"/>
  <c r="O90" i="23"/>
  <c r="N90" i="23"/>
  <c r="M90" i="23"/>
  <c r="L90" i="23"/>
  <c r="K90" i="23"/>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29" i="1"/>
  <c r="N129" i="1"/>
  <c r="M129" i="1"/>
  <c r="L129" i="1"/>
  <c r="O134" i="1"/>
  <c r="N134" i="1"/>
  <c r="M134" i="1"/>
  <c r="L134" i="1"/>
  <c r="O132" i="1"/>
  <c r="N132" i="1"/>
  <c r="M132" i="1"/>
  <c r="L132" i="1"/>
  <c r="O126" i="1"/>
  <c r="N126" i="1"/>
  <c r="M126" i="1"/>
  <c r="L126" i="1"/>
  <c r="O119" i="1"/>
  <c r="N119" i="1"/>
  <c r="M119" i="1"/>
  <c r="L119" i="1"/>
  <c r="G174" i="6" l="1"/>
  <c r="G195" i="6" s="1"/>
  <c r="G216" i="6" s="1"/>
  <c r="G241" i="6" s="1"/>
  <c r="G168" i="6"/>
  <c r="G189" i="6" s="1"/>
  <c r="G210" i="6" s="1"/>
  <c r="G235" i="6" s="1"/>
  <c r="G172" i="6"/>
  <c r="G193" i="6" s="1"/>
  <c r="G214" i="6" s="1"/>
  <c r="G239" i="6" s="1"/>
  <c r="G164" i="6"/>
  <c r="G185" i="6" s="1"/>
  <c r="G206" i="6" s="1"/>
  <c r="G231" i="6" s="1"/>
  <c r="G166" i="6"/>
  <c r="G187" i="6" s="1"/>
  <c r="G208" i="6" s="1"/>
  <c r="G233" i="6" s="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G293" i="1"/>
  <c r="G292" i="1"/>
  <c r="G218" i="1"/>
  <c r="G217" i="1"/>
  <c r="K212" i="6"/>
  <c r="G170" i="6"/>
  <c r="G191" i="6" s="1"/>
  <c r="G212" i="6" s="1"/>
  <c r="G237" i="6" s="1"/>
  <c r="G104" i="6"/>
  <c r="G124" i="6" s="1"/>
  <c r="G144" i="6" s="1"/>
  <c r="J325" i="23" l="1"/>
  <c r="M24" i="21" l="1"/>
  <c r="M23" i="21"/>
  <c r="M22" i="21"/>
  <c r="M21" i="21"/>
  <c r="M20" i="21"/>
  <c r="M19" i="21"/>
  <c r="M18" i="21"/>
  <c r="M17" i="21"/>
  <c r="M16" i="21"/>
  <c r="M15" i="21"/>
  <c r="K94" i="23" l="1"/>
  <c r="L94" i="23"/>
  <c r="M94" i="23"/>
  <c r="N94" i="23"/>
  <c r="O94" i="23"/>
  <c r="O106" i="23" s="1"/>
  <c r="O123" i="23" s="1"/>
  <c r="O140" i="23" s="1"/>
  <c r="O162" i="23" s="1"/>
  <c r="O179" i="23" s="1"/>
  <c r="O196" i="23" s="1"/>
  <c r="O213" i="23" s="1"/>
  <c r="O230" i="23" s="1"/>
  <c r="P94" i="23"/>
  <c r="P106" i="23" s="1"/>
  <c r="P123" i="23" s="1"/>
  <c r="P140" i="23" s="1"/>
  <c r="P162" i="23" s="1"/>
  <c r="P179" i="23" s="1"/>
  <c r="P196" i="23" s="1"/>
  <c r="P213" i="23" s="1"/>
  <c r="P230" i="23" s="1"/>
  <c r="Q94" i="23"/>
  <c r="Q106" i="23" s="1"/>
  <c r="Q123" i="23" s="1"/>
  <c r="Q140" i="23" s="1"/>
  <c r="Q162" i="23" s="1"/>
  <c r="Q179" i="23" s="1"/>
  <c r="Q196" i="23" s="1"/>
  <c r="Q213" i="23" s="1"/>
  <c r="Q230" i="23" s="1"/>
  <c r="R94" i="23"/>
  <c r="R106" i="23" s="1"/>
  <c r="R123" i="23" s="1"/>
  <c r="R140" i="23" s="1"/>
  <c r="R162" i="23" s="1"/>
  <c r="R179" i="23" s="1"/>
  <c r="R196" i="23" s="1"/>
  <c r="R213" i="23" s="1"/>
  <c r="R230" i="23" s="1"/>
  <c r="S94" i="23"/>
  <c r="S106" i="23" s="1"/>
  <c r="S123" i="23" s="1"/>
  <c r="S140" i="23" s="1"/>
  <c r="S162" i="23" s="1"/>
  <c r="S179" i="23" s="1"/>
  <c r="S196" i="23" s="1"/>
  <c r="S213" i="23" s="1"/>
  <c r="S230" i="23" s="1"/>
  <c r="T94" i="23"/>
  <c r="T106" i="23" s="1"/>
  <c r="T123" i="23" s="1"/>
  <c r="T140" i="23" s="1"/>
  <c r="T162" i="23" s="1"/>
  <c r="T179" i="23" s="1"/>
  <c r="T196" i="23" s="1"/>
  <c r="T213" i="23" s="1"/>
  <c r="T230" i="23" s="1"/>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N193" i="23" l="1"/>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198" i="23"/>
  <c r="Q124" i="23"/>
  <c r="Q141" i="23" s="1"/>
  <c r="Q129" i="23"/>
  <c r="T227" i="23"/>
  <c r="T232" i="23"/>
  <c r="L227" i="23"/>
  <c r="L232" i="23"/>
  <c r="N227" i="23"/>
  <c r="N232" i="23"/>
  <c r="S232" i="23"/>
  <c r="K227" i="23"/>
  <c r="K232" i="23"/>
  <c r="R232" i="23"/>
  <c r="Q227" i="23"/>
  <c r="Q232" i="23"/>
  <c r="P232" i="23"/>
  <c r="O227" i="23"/>
  <c r="O232"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C382" i="18"/>
  <c r="C381" i="18"/>
  <c r="C380" i="18"/>
  <c r="C379" i="18"/>
  <c r="C378" i="18"/>
  <c r="C377" i="18"/>
  <c r="C376" i="18"/>
  <c r="C375" i="18"/>
  <c r="I243" i="23" l="1"/>
  <c r="D67" i="23"/>
  <c r="D318" i="23"/>
  <c r="D321" i="23" s="1"/>
  <c r="F20" i="17"/>
  <c r="N10" i="17"/>
  <c r="O10" i="17"/>
  <c r="O20" i="17" s="1"/>
  <c r="I12" i="17"/>
  <c r="H12" i="17"/>
  <c r="I11" i="17"/>
  <c r="H11" i="17"/>
  <c r="I10" i="17"/>
  <c r="I20" i="17" s="1"/>
  <c r="H10" i="17"/>
  <c r="G27" i="22"/>
  <c r="G37" i="22"/>
  <c r="K50" i="22" a="1"/>
  <c r="K50" i="22" s="1"/>
  <c r="J61" i="22" s="1"/>
  <c r="K61" i="22" s="1"/>
  <c r="L52" i="22"/>
  <c r="L53" i="22"/>
  <c r="L55" i="22"/>
  <c r="L56" i="22"/>
  <c r="L58" i="22"/>
  <c r="L59" i="22"/>
  <c r="G63" i="22"/>
  <c r="J86" i="22"/>
  <c r="M86" i="22"/>
  <c r="G88" i="22"/>
  <c r="N20" i="17" l="1"/>
  <c r="N50" i="22" a="1"/>
  <c r="N50" i="22" s="1"/>
  <c r="K20" i="17"/>
  <c r="D45" i="23"/>
  <c r="D48" i="23" s="1"/>
  <c r="D264" i="23"/>
  <c r="D267" i="23" s="1"/>
  <c r="J20" i="17"/>
  <c r="L20" i="17"/>
  <c r="M20" i="17"/>
  <c r="N59" i="22"/>
  <c r="N57" i="22"/>
  <c r="N55" i="22"/>
  <c r="N52" i="22"/>
  <c r="N51" i="22"/>
  <c r="L51" i="22" s="1"/>
  <c r="G20" i="17"/>
  <c r="H20" i="17"/>
  <c r="L57" i="22"/>
  <c r="N53" i="22" l="1"/>
  <c r="N56" i="22"/>
  <c r="N54" i="22"/>
  <c r="L54" i="22" s="1"/>
  <c r="N58" i="22"/>
  <c r="C436" i="18"/>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90" i="18"/>
  <c r="C489" i="18"/>
  <c r="C488" i="18"/>
  <c r="C487" i="18"/>
  <c r="C486" i="18"/>
  <c r="C485" i="18"/>
  <c r="C483" i="18"/>
  <c r="C405" i="18"/>
  <c r="C404"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AU395" i="1" l="1"/>
  <c r="AT395" i="1"/>
  <c r="AS395" i="1"/>
  <c r="AR395" i="1"/>
  <c r="AQ395" i="1"/>
  <c r="AP395" i="1"/>
  <c r="AO395" i="1"/>
  <c r="AN395" i="1"/>
  <c r="AM395" i="1"/>
  <c r="AL395" i="1"/>
  <c r="AK395" i="1"/>
  <c r="AJ395" i="1"/>
  <c r="AI395" i="1"/>
  <c r="AH395" i="1"/>
  <c r="AG395" i="1"/>
  <c r="AF395" i="1"/>
  <c r="AE395" i="1"/>
  <c r="AD395" i="1"/>
  <c r="AC395" i="1"/>
  <c r="AB395" i="1"/>
  <c r="AA395" i="1"/>
  <c r="Z395" i="1"/>
  <c r="Y395" i="1"/>
  <c r="X395" i="1"/>
  <c r="W395" i="1"/>
  <c r="V395" i="1"/>
  <c r="U395" i="1"/>
  <c r="T395" i="1"/>
  <c r="S395" i="1"/>
  <c r="R395" i="1"/>
  <c r="Q395" i="1"/>
  <c r="P395" i="1"/>
  <c r="O395" i="1"/>
  <c r="N395" i="1"/>
  <c r="M395" i="1"/>
  <c r="L395" i="1"/>
  <c r="K395" i="1"/>
  <c r="J395" i="1"/>
  <c r="I395" i="1"/>
  <c r="H395" i="1"/>
  <c r="G289" i="1"/>
  <c r="G290"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236" i="1"/>
  <c r="AU394" i="1"/>
  <c r="AT394" i="1"/>
  <c r="AS394" i="1"/>
  <c r="AR394" i="1"/>
  <c r="AQ394" i="1"/>
  <c r="AP394" i="1"/>
  <c r="AO394" i="1"/>
  <c r="AN394" i="1"/>
  <c r="AM394" i="1"/>
  <c r="AL394" i="1"/>
  <c r="AK394" i="1"/>
  <c r="AJ394" i="1"/>
  <c r="AI394" i="1"/>
  <c r="AH394" i="1"/>
  <c r="AG394" i="1"/>
  <c r="AF394" i="1"/>
  <c r="AE394" i="1"/>
  <c r="AD394" i="1"/>
  <c r="AC394" i="1"/>
  <c r="AB394" i="1"/>
  <c r="AA394" i="1"/>
  <c r="Z394" i="1"/>
  <c r="Y394" i="1"/>
  <c r="X394" i="1"/>
  <c r="W394" i="1"/>
  <c r="V394" i="1"/>
  <c r="U394" i="1"/>
  <c r="T394" i="1"/>
  <c r="S394" i="1"/>
  <c r="R394" i="1"/>
  <c r="Q394" i="1"/>
  <c r="P394" i="1"/>
  <c r="O394" i="1"/>
  <c r="N394" i="1"/>
  <c r="M394" i="1"/>
  <c r="L394" i="1"/>
  <c r="K394" i="1"/>
  <c r="J394" i="1"/>
  <c r="I394" i="1"/>
  <c r="H394" i="1"/>
  <c r="AU393" i="1"/>
  <c r="AT393" i="1"/>
  <c r="AS393" i="1"/>
  <c r="AR393" i="1"/>
  <c r="AQ393" i="1"/>
  <c r="AP393" i="1"/>
  <c r="AO393" i="1"/>
  <c r="AN393" i="1"/>
  <c r="AM393" i="1"/>
  <c r="AL393" i="1"/>
  <c r="AK393" i="1"/>
  <c r="AJ393" i="1"/>
  <c r="AI393" i="1"/>
  <c r="AH393" i="1"/>
  <c r="AG393" i="1"/>
  <c r="AF393" i="1"/>
  <c r="AE393" i="1"/>
  <c r="AD393" i="1"/>
  <c r="AC393" i="1"/>
  <c r="AB393" i="1"/>
  <c r="AA393" i="1"/>
  <c r="Z393" i="1"/>
  <c r="Y393" i="1"/>
  <c r="X393" i="1"/>
  <c r="W393" i="1"/>
  <c r="V393" i="1"/>
  <c r="U393" i="1"/>
  <c r="T393" i="1"/>
  <c r="S393" i="1"/>
  <c r="R393" i="1"/>
  <c r="Q393" i="1"/>
  <c r="P393" i="1"/>
  <c r="O393" i="1"/>
  <c r="N393" i="1"/>
  <c r="M393" i="1"/>
  <c r="L393" i="1"/>
  <c r="K393" i="1"/>
  <c r="J393" i="1"/>
  <c r="I393" i="1"/>
  <c r="H393" i="1"/>
  <c r="AU392" i="1"/>
  <c r="AT392" i="1"/>
  <c r="AS392" i="1"/>
  <c r="AR392" i="1"/>
  <c r="AQ392" i="1"/>
  <c r="AP392" i="1"/>
  <c r="AO392" i="1"/>
  <c r="AN392" i="1"/>
  <c r="AM392" i="1"/>
  <c r="AL392" i="1"/>
  <c r="AK392" i="1"/>
  <c r="AJ392" i="1"/>
  <c r="AI392" i="1"/>
  <c r="AH392" i="1"/>
  <c r="AG392" i="1"/>
  <c r="AF392" i="1"/>
  <c r="AE392" i="1"/>
  <c r="AD392" i="1"/>
  <c r="AC392" i="1"/>
  <c r="AB392" i="1"/>
  <c r="AA392" i="1"/>
  <c r="Z392" i="1"/>
  <c r="Y392" i="1"/>
  <c r="X392" i="1"/>
  <c r="W392" i="1"/>
  <c r="V392" i="1"/>
  <c r="U392" i="1"/>
  <c r="T392" i="1"/>
  <c r="S392" i="1"/>
  <c r="R392" i="1"/>
  <c r="Q392" i="1"/>
  <c r="P392" i="1"/>
  <c r="O392" i="1"/>
  <c r="N392" i="1"/>
  <c r="M392" i="1"/>
  <c r="L392" i="1"/>
  <c r="K392" i="1"/>
  <c r="J392" i="1"/>
  <c r="I392" i="1"/>
  <c r="H392" i="1"/>
  <c r="AU391" i="1"/>
  <c r="AT391" i="1"/>
  <c r="AS391" i="1"/>
  <c r="AR391" i="1"/>
  <c r="AQ391" i="1"/>
  <c r="AP391" i="1"/>
  <c r="AO391" i="1"/>
  <c r="AN391" i="1"/>
  <c r="AM391" i="1"/>
  <c r="AL391" i="1"/>
  <c r="AK391" i="1"/>
  <c r="AJ391" i="1"/>
  <c r="AI391" i="1"/>
  <c r="AH391" i="1"/>
  <c r="AG391" i="1"/>
  <c r="AF391" i="1"/>
  <c r="AE391" i="1"/>
  <c r="AD391" i="1"/>
  <c r="AC391" i="1"/>
  <c r="AB391" i="1"/>
  <c r="AA391" i="1"/>
  <c r="Z391" i="1"/>
  <c r="Y391" i="1"/>
  <c r="X391" i="1"/>
  <c r="W391" i="1"/>
  <c r="V391" i="1"/>
  <c r="U391" i="1"/>
  <c r="T391" i="1"/>
  <c r="S391" i="1"/>
  <c r="R391" i="1"/>
  <c r="Q391" i="1"/>
  <c r="P391" i="1"/>
  <c r="O391" i="1"/>
  <c r="N391" i="1"/>
  <c r="M391" i="1"/>
  <c r="L391" i="1"/>
  <c r="K391" i="1"/>
  <c r="J391" i="1"/>
  <c r="I391" i="1"/>
  <c r="H391" i="1"/>
  <c r="AU390" i="1"/>
  <c r="AT390" i="1"/>
  <c r="AS390" i="1"/>
  <c r="AR390" i="1"/>
  <c r="AQ390" i="1"/>
  <c r="AP390" i="1"/>
  <c r="AO390" i="1"/>
  <c r="AN390" i="1"/>
  <c r="AM390" i="1"/>
  <c r="AL390" i="1"/>
  <c r="AK390" i="1"/>
  <c r="AJ390" i="1"/>
  <c r="AI390" i="1"/>
  <c r="AH390" i="1"/>
  <c r="AG390" i="1"/>
  <c r="AF390" i="1"/>
  <c r="AE390" i="1"/>
  <c r="AD390" i="1"/>
  <c r="AC390" i="1"/>
  <c r="AB390" i="1"/>
  <c r="AA390" i="1"/>
  <c r="Z390" i="1"/>
  <c r="Y390" i="1"/>
  <c r="X390" i="1"/>
  <c r="W390" i="1"/>
  <c r="V390" i="1"/>
  <c r="U390" i="1"/>
  <c r="T390" i="1"/>
  <c r="S390" i="1"/>
  <c r="R390" i="1"/>
  <c r="Q390" i="1"/>
  <c r="P390" i="1"/>
  <c r="O390" i="1"/>
  <c r="N390" i="1"/>
  <c r="M390" i="1"/>
  <c r="L390" i="1"/>
  <c r="K390" i="1"/>
  <c r="J390" i="1"/>
  <c r="I390" i="1"/>
  <c r="H390" i="1"/>
  <c r="AU389" i="1"/>
  <c r="AT389" i="1"/>
  <c r="AS389" i="1"/>
  <c r="AR389" i="1"/>
  <c r="AQ389" i="1"/>
  <c r="AP389" i="1"/>
  <c r="AO389" i="1"/>
  <c r="AN389" i="1"/>
  <c r="AM389" i="1"/>
  <c r="AL389" i="1"/>
  <c r="AK389" i="1"/>
  <c r="AJ389" i="1"/>
  <c r="AI389" i="1"/>
  <c r="AH389" i="1"/>
  <c r="AG389" i="1"/>
  <c r="AF389" i="1"/>
  <c r="AE389" i="1"/>
  <c r="AD389" i="1"/>
  <c r="AC389" i="1"/>
  <c r="AB389" i="1"/>
  <c r="AA389" i="1"/>
  <c r="Z389" i="1"/>
  <c r="Y389" i="1"/>
  <c r="X389" i="1"/>
  <c r="W389" i="1"/>
  <c r="V389" i="1"/>
  <c r="U389" i="1"/>
  <c r="T389" i="1"/>
  <c r="S389" i="1"/>
  <c r="R389" i="1"/>
  <c r="Q389" i="1"/>
  <c r="P389" i="1"/>
  <c r="O389" i="1"/>
  <c r="N389" i="1"/>
  <c r="M389" i="1"/>
  <c r="L389" i="1"/>
  <c r="K389" i="1"/>
  <c r="J389" i="1"/>
  <c r="I389" i="1"/>
  <c r="H389" i="1"/>
  <c r="AU388" i="1"/>
  <c r="AT388" i="1"/>
  <c r="AS388" i="1"/>
  <c r="AR388" i="1"/>
  <c r="AQ388" i="1"/>
  <c r="AP388" i="1"/>
  <c r="AO388" i="1"/>
  <c r="AN388" i="1"/>
  <c r="AM388" i="1"/>
  <c r="AL388" i="1"/>
  <c r="AK388" i="1"/>
  <c r="AJ388" i="1"/>
  <c r="AI388" i="1"/>
  <c r="AH388" i="1"/>
  <c r="AG388" i="1"/>
  <c r="AF388" i="1"/>
  <c r="AE388" i="1"/>
  <c r="AD388" i="1"/>
  <c r="AC388" i="1"/>
  <c r="AB388" i="1"/>
  <c r="AA388" i="1"/>
  <c r="Z388" i="1"/>
  <c r="Y388" i="1"/>
  <c r="X388" i="1"/>
  <c r="W388" i="1"/>
  <c r="V388" i="1"/>
  <c r="U388" i="1"/>
  <c r="T388" i="1"/>
  <c r="S388" i="1"/>
  <c r="R388" i="1"/>
  <c r="Q388" i="1"/>
  <c r="P388" i="1"/>
  <c r="O388" i="1"/>
  <c r="N388" i="1"/>
  <c r="M388" i="1"/>
  <c r="L388" i="1"/>
  <c r="K388" i="1"/>
  <c r="J388" i="1"/>
  <c r="I388" i="1"/>
  <c r="H388" i="1"/>
  <c r="AU387" i="1"/>
  <c r="AT387" i="1"/>
  <c r="AS387" i="1"/>
  <c r="AR387" i="1"/>
  <c r="AQ387" i="1"/>
  <c r="AP387" i="1"/>
  <c r="AO387" i="1"/>
  <c r="AN387" i="1"/>
  <c r="AM387" i="1"/>
  <c r="AL387" i="1"/>
  <c r="AK387" i="1"/>
  <c r="AJ387" i="1"/>
  <c r="AI387" i="1"/>
  <c r="AH387" i="1"/>
  <c r="AG387" i="1"/>
  <c r="AF387" i="1"/>
  <c r="AE387" i="1"/>
  <c r="AD387" i="1"/>
  <c r="AC387" i="1"/>
  <c r="AB387" i="1"/>
  <c r="AA387" i="1"/>
  <c r="Z387" i="1"/>
  <c r="Y387" i="1"/>
  <c r="X387" i="1"/>
  <c r="W387" i="1"/>
  <c r="V387" i="1"/>
  <c r="U387" i="1"/>
  <c r="T387" i="1"/>
  <c r="S387" i="1"/>
  <c r="R387" i="1"/>
  <c r="Q387" i="1"/>
  <c r="P387" i="1"/>
  <c r="O387" i="1"/>
  <c r="N387" i="1"/>
  <c r="M387" i="1"/>
  <c r="L387" i="1"/>
  <c r="K387" i="1"/>
  <c r="J387" i="1"/>
  <c r="I387" i="1"/>
  <c r="H387" i="1"/>
  <c r="AU386" i="1"/>
  <c r="AT386" i="1"/>
  <c r="AS386" i="1"/>
  <c r="AR386" i="1"/>
  <c r="AQ386" i="1"/>
  <c r="AP386" i="1"/>
  <c r="AO386" i="1"/>
  <c r="AN386" i="1"/>
  <c r="AM386" i="1"/>
  <c r="AL386" i="1"/>
  <c r="AK386" i="1"/>
  <c r="AJ386" i="1"/>
  <c r="AI386" i="1"/>
  <c r="AH386" i="1"/>
  <c r="AG386" i="1"/>
  <c r="AF386" i="1"/>
  <c r="AE386" i="1"/>
  <c r="AD386" i="1"/>
  <c r="AC386" i="1"/>
  <c r="AB386" i="1"/>
  <c r="AA386" i="1"/>
  <c r="Z386" i="1"/>
  <c r="Y386" i="1"/>
  <c r="X386" i="1"/>
  <c r="W386" i="1"/>
  <c r="V386" i="1"/>
  <c r="U386" i="1"/>
  <c r="T386" i="1"/>
  <c r="S386" i="1"/>
  <c r="R386" i="1"/>
  <c r="Q386" i="1"/>
  <c r="P386" i="1"/>
  <c r="O386" i="1"/>
  <c r="N386" i="1"/>
  <c r="M386" i="1"/>
  <c r="L386" i="1"/>
  <c r="K386" i="1"/>
  <c r="J386" i="1"/>
  <c r="I386" i="1"/>
  <c r="H386" i="1"/>
  <c r="AU385" i="1"/>
  <c r="AT385" i="1"/>
  <c r="AS385" i="1"/>
  <c r="AR385" i="1"/>
  <c r="AQ385" i="1"/>
  <c r="AP385" i="1"/>
  <c r="AO385" i="1"/>
  <c r="AN385" i="1"/>
  <c r="AM385" i="1"/>
  <c r="AL385" i="1"/>
  <c r="AK385" i="1"/>
  <c r="AJ385" i="1"/>
  <c r="AI385" i="1"/>
  <c r="AH385" i="1"/>
  <c r="AG385" i="1"/>
  <c r="AF385" i="1"/>
  <c r="AE385" i="1"/>
  <c r="AD385" i="1"/>
  <c r="AC385" i="1"/>
  <c r="AB385" i="1"/>
  <c r="AA385" i="1"/>
  <c r="Z385" i="1"/>
  <c r="Y385" i="1"/>
  <c r="X385" i="1"/>
  <c r="W385" i="1"/>
  <c r="V385" i="1"/>
  <c r="U385" i="1"/>
  <c r="T385" i="1"/>
  <c r="S385" i="1"/>
  <c r="R385" i="1"/>
  <c r="Q385" i="1"/>
  <c r="P385" i="1"/>
  <c r="O385" i="1"/>
  <c r="N385" i="1"/>
  <c r="M385" i="1"/>
  <c r="L385" i="1"/>
  <c r="K385" i="1"/>
  <c r="J385" i="1"/>
  <c r="I385" i="1"/>
  <c r="H385" i="1"/>
  <c r="AU384" i="1"/>
  <c r="AT384" i="1"/>
  <c r="AS384" i="1"/>
  <c r="AR384" i="1"/>
  <c r="AQ384" i="1"/>
  <c r="AP384" i="1"/>
  <c r="AO384" i="1"/>
  <c r="AN384" i="1"/>
  <c r="AM384" i="1"/>
  <c r="AL384" i="1"/>
  <c r="AK384" i="1"/>
  <c r="AJ384" i="1"/>
  <c r="AI384" i="1"/>
  <c r="AH384" i="1"/>
  <c r="AG384" i="1"/>
  <c r="AF384" i="1"/>
  <c r="AE384" i="1"/>
  <c r="AD384" i="1"/>
  <c r="AC384" i="1"/>
  <c r="AB384" i="1"/>
  <c r="AA384" i="1"/>
  <c r="Z384" i="1"/>
  <c r="Y384" i="1"/>
  <c r="X384" i="1"/>
  <c r="W384" i="1"/>
  <c r="V384" i="1"/>
  <c r="U384" i="1"/>
  <c r="T384" i="1"/>
  <c r="S384" i="1"/>
  <c r="R384" i="1"/>
  <c r="Q384" i="1"/>
  <c r="P384" i="1"/>
  <c r="O384" i="1"/>
  <c r="N384" i="1"/>
  <c r="M384" i="1"/>
  <c r="L384" i="1"/>
  <c r="K384" i="1"/>
  <c r="J384" i="1"/>
  <c r="I384" i="1"/>
  <c r="H384" i="1"/>
  <c r="AU383" i="1"/>
  <c r="AT383" i="1"/>
  <c r="AS383" i="1"/>
  <c r="AR383" i="1"/>
  <c r="AQ383" i="1"/>
  <c r="AP383" i="1"/>
  <c r="AO383" i="1"/>
  <c r="AN383" i="1"/>
  <c r="AM383" i="1"/>
  <c r="AL383" i="1"/>
  <c r="AK383" i="1"/>
  <c r="AJ383" i="1"/>
  <c r="AI383" i="1"/>
  <c r="AH383" i="1"/>
  <c r="AG383" i="1"/>
  <c r="AF383" i="1"/>
  <c r="AE383" i="1"/>
  <c r="AD383" i="1"/>
  <c r="AC383" i="1"/>
  <c r="AB383" i="1"/>
  <c r="AA383" i="1"/>
  <c r="Z383" i="1"/>
  <c r="Y383" i="1"/>
  <c r="X383" i="1"/>
  <c r="W383" i="1"/>
  <c r="V383" i="1"/>
  <c r="U383" i="1"/>
  <c r="T383" i="1"/>
  <c r="S383" i="1"/>
  <c r="R383" i="1"/>
  <c r="Q383" i="1"/>
  <c r="P383" i="1"/>
  <c r="O383" i="1"/>
  <c r="N383" i="1"/>
  <c r="M383" i="1"/>
  <c r="L383" i="1"/>
  <c r="K383" i="1"/>
  <c r="J383" i="1"/>
  <c r="I383" i="1"/>
  <c r="H383" i="1"/>
  <c r="G244" i="1"/>
  <c r="G243" i="1"/>
  <c r="G242" i="1"/>
  <c r="G241" i="1"/>
  <c r="G240" i="1"/>
  <c r="G237" i="1"/>
  <c r="G238" i="1"/>
  <c r="G239" i="1"/>
  <c r="G245" i="1"/>
  <c r="G234" i="1"/>
  <c r="G235" i="1"/>
  <c r="G233" i="1"/>
  <c r="N236" i="1" l="1"/>
  <c r="N240" i="1"/>
  <c r="N239" i="1"/>
  <c r="N241" i="1"/>
  <c r="N242" i="1"/>
  <c r="N243" i="1"/>
  <c r="N234" i="1"/>
  <c r="N233" i="1"/>
  <c r="N235" i="1"/>
  <c r="N238" i="1"/>
  <c r="N237" i="1"/>
  <c r="G232" i="1"/>
  <c r="N23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G73" i="18"/>
  <c r="AD73" i="18"/>
  <c r="AA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96" i="1" l="1"/>
  <c r="AT396" i="1"/>
  <c r="AS396" i="1"/>
  <c r="AR396" i="1"/>
  <c r="AU382" i="1"/>
  <c r="AT382" i="1"/>
  <c r="AS382" i="1"/>
  <c r="AR382" i="1"/>
  <c r="AU381" i="1"/>
  <c r="AT381" i="1"/>
  <c r="AS381" i="1"/>
  <c r="AR381" i="1"/>
  <c r="AU380" i="1"/>
  <c r="AT380" i="1"/>
  <c r="AS380" i="1"/>
  <c r="AR380" i="1"/>
  <c r="AU379" i="1"/>
  <c r="AT379" i="1"/>
  <c r="AS379" i="1"/>
  <c r="AR379" i="1"/>
  <c r="AU373" i="1"/>
  <c r="AT373" i="1"/>
  <c r="AS373" i="1"/>
  <c r="AR373" i="1"/>
  <c r="AU372" i="1"/>
  <c r="AT372" i="1"/>
  <c r="AS372" i="1"/>
  <c r="AR372" i="1"/>
  <c r="AU371" i="1"/>
  <c r="AT371" i="1"/>
  <c r="AS371" i="1"/>
  <c r="AR371" i="1"/>
  <c r="AU370" i="1"/>
  <c r="AT370" i="1"/>
  <c r="AS370" i="1"/>
  <c r="AR370" i="1"/>
  <c r="AU366" i="1"/>
  <c r="AT366" i="1"/>
  <c r="AS366" i="1"/>
  <c r="AR366" i="1"/>
  <c r="AU365" i="1"/>
  <c r="AT365" i="1"/>
  <c r="AS365" i="1"/>
  <c r="AR365" i="1"/>
  <c r="AU364" i="1"/>
  <c r="AT364" i="1"/>
  <c r="AS364" i="1"/>
  <c r="AR364" i="1"/>
  <c r="AQ396" i="1"/>
  <c r="AP396" i="1"/>
  <c r="AO396" i="1"/>
  <c r="AN396" i="1"/>
  <c r="AQ382" i="1"/>
  <c r="AP382" i="1"/>
  <c r="AO382" i="1"/>
  <c r="AN382" i="1"/>
  <c r="AQ381" i="1"/>
  <c r="AP381" i="1"/>
  <c r="AO381" i="1"/>
  <c r="AN381" i="1"/>
  <c r="AQ380" i="1"/>
  <c r="AP380" i="1"/>
  <c r="AO380" i="1"/>
  <c r="AN380" i="1"/>
  <c r="AQ379" i="1"/>
  <c r="AP379" i="1"/>
  <c r="AO379" i="1"/>
  <c r="AN379" i="1"/>
  <c r="AQ373" i="1"/>
  <c r="AP373" i="1"/>
  <c r="AO373" i="1"/>
  <c r="AN373" i="1"/>
  <c r="AQ372" i="1"/>
  <c r="AP372" i="1"/>
  <c r="AO372" i="1"/>
  <c r="AN372" i="1"/>
  <c r="AQ371" i="1"/>
  <c r="AP371" i="1"/>
  <c r="AO371" i="1"/>
  <c r="AN371" i="1"/>
  <c r="AQ370" i="1"/>
  <c r="AP370" i="1"/>
  <c r="AO370" i="1"/>
  <c r="AN370" i="1"/>
  <c r="AQ366" i="1"/>
  <c r="AP366" i="1"/>
  <c r="AO366" i="1"/>
  <c r="AN366" i="1"/>
  <c r="AQ365" i="1"/>
  <c r="AP365" i="1"/>
  <c r="AO365" i="1"/>
  <c r="AN365" i="1"/>
  <c r="AQ364" i="1"/>
  <c r="AP364" i="1"/>
  <c r="AO364" i="1"/>
  <c r="AN364" i="1"/>
  <c r="AM396" i="1"/>
  <c r="AL396" i="1"/>
  <c r="AK396" i="1"/>
  <c r="AJ396" i="1"/>
  <c r="AM382" i="1"/>
  <c r="AL382" i="1"/>
  <c r="AK382" i="1"/>
  <c r="AJ382" i="1"/>
  <c r="AM381" i="1"/>
  <c r="AL381" i="1"/>
  <c r="AK381" i="1"/>
  <c r="AJ381" i="1"/>
  <c r="AM380" i="1"/>
  <c r="AL380" i="1"/>
  <c r="AK380" i="1"/>
  <c r="AJ380" i="1"/>
  <c r="AM379" i="1"/>
  <c r="AL379" i="1"/>
  <c r="AK379" i="1"/>
  <c r="AJ379" i="1"/>
  <c r="AM373" i="1"/>
  <c r="AL373" i="1"/>
  <c r="AK373" i="1"/>
  <c r="AJ373" i="1"/>
  <c r="AM372" i="1"/>
  <c r="AL372" i="1"/>
  <c r="AK372" i="1"/>
  <c r="AJ372" i="1"/>
  <c r="AM371" i="1"/>
  <c r="AL371" i="1"/>
  <c r="AK371" i="1"/>
  <c r="AJ371" i="1"/>
  <c r="AM370" i="1"/>
  <c r="AL370" i="1"/>
  <c r="AK370" i="1"/>
  <c r="AJ370" i="1"/>
  <c r="AM366" i="1"/>
  <c r="AL366" i="1"/>
  <c r="AK366" i="1"/>
  <c r="AJ366" i="1"/>
  <c r="AM365" i="1"/>
  <c r="AL365" i="1"/>
  <c r="AK365" i="1"/>
  <c r="AJ365" i="1"/>
  <c r="AM364" i="1"/>
  <c r="AL364" i="1"/>
  <c r="AK364" i="1"/>
  <c r="AJ364" i="1"/>
  <c r="AI396" i="1"/>
  <c r="AH396" i="1"/>
  <c r="AG396" i="1"/>
  <c r="AF396" i="1"/>
  <c r="AI382" i="1"/>
  <c r="AH382" i="1"/>
  <c r="AG382" i="1"/>
  <c r="AF382" i="1"/>
  <c r="AI381" i="1"/>
  <c r="AH381" i="1"/>
  <c r="AG381" i="1"/>
  <c r="AF381" i="1"/>
  <c r="AI380" i="1"/>
  <c r="AH380" i="1"/>
  <c r="AG380" i="1"/>
  <c r="AF380" i="1"/>
  <c r="AI379" i="1"/>
  <c r="AH379" i="1"/>
  <c r="AG379" i="1"/>
  <c r="AF379" i="1"/>
  <c r="AI373" i="1"/>
  <c r="AH373" i="1"/>
  <c r="AG373" i="1"/>
  <c r="AF373" i="1"/>
  <c r="AI372" i="1"/>
  <c r="AH372" i="1"/>
  <c r="AG372" i="1"/>
  <c r="AF372" i="1"/>
  <c r="AI371" i="1"/>
  <c r="AH371" i="1"/>
  <c r="AG371" i="1"/>
  <c r="AF371" i="1"/>
  <c r="AI370" i="1"/>
  <c r="AH370" i="1"/>
  <c r="AG370" i="1"/>
  <c r="AF370" i="1"/>
  <c r="AI366" i="1"/>
  <c r="AH366" i="1"/>
  <c r="AG366" i="1"/>
  <c r="AF366" i="1"/>
  <c r="AI365" i="1"/>
  <c r="AH365" i="1"/>
  <c r="AG365" i="1"/>
  <c r="AF365" i="1"/>
  <c r="AI364" i="1"/>
  <c r="AH364" i="1"/>
  <c r="AG364" i="1"/>
  <c r="AF364" i="1"/>
  <c r="AE396" i="1"/>
  <c r="AD396" i="1"/>
  <c r="AC396" i="1"/>
  <c r="AB396" i="1"/>
  <c r="AE382" i="1"/>
  <c r="AD382" i="1"/>
  <c r="AC382" i="1"/>
  <c r="AB382" i="1"/>
  <c r="AE381" i="1"/>
  <c r="AD381" i="1"/>
  <c r="AC381" i="1"/>
  <c r="AB381" i="1"/>
  <c r="AE380" i="1"/>
  <c r="AD380" i="1"/>
  <c r="AC380" i="1"/>
  <c r="AB380" i="1"/>
  <c r="AE379" i="1"/>
  <c r="AD379" i="1"/>
  <c r="AC379" i="1"/>
  <c r="AB379" i="1"/>
  <c r="AE373" i="1"/>
  <c r="AD373" i="1"/>
  <c r="AC373" i="1"/>
  <c r="AB373" i="1"/>
  <c r="AE372" i="1"/>
  <c r="AD372" i="1"/>
  <c r="AC372" i="1"/>
  <c r="AB372" i="1"/>
  <c r="AE371" i="1"/>
  <c r="AD371" i="1"/>
  <c r="AC371" i="1"/>
  <c r="AB371" i="1"/>
  <c r="AE370" i="1"/>
  <c r="AD370" i="1"/>
  <c r="AC370" i="1"/>
  <c r="AB370" i="1"/>
  <c r="AE366" i="1"/>
  <c r="AD366" i="1"/>
  <c r="AC366" i="1"/>
  <c r="AB366" i="1"/>
  <c r="AE365" i="1"/>
  <c r="AD365" i="1"/>
  <c r="AC365" i="1"/>
  <c r="AB365" i="1"/>
  <c r="AE364" i="1"/>
  <c r="AD364" i="1"/>
  <c r="AC364" i="1"/>
  <c r="AB364" i="1"/>
  <c r="AA396" i="1"/>
  <c r="Z396" i="1"/>
  <c r="Y396" i="1"/>
  <c r="X396" i="1"/>
  <c r="AA382" i="1"/>
  <c r="Z382" i="1"/>
  <c r="Y382" i="1"/>
  <c r="X382" i="1"/>
  <c r="AA381" i="1"/>
  <c r="Z381" i="1"/>
  <c r="Y381" i="1"/>
  <c r="X381" i="1"/>
  <c r="AA380" i="1"/>
  <c r="Z380" i="1"/>
  <c r="Y380" i="1"/>
  <c r="X380" i="1"/>
  <c r="AA379" i="1"/>
  <c r="Z379" i="1"/>
  <c r="Y379" i="1"/>
  <c r="X379" i="1"/>
  <c r="AA373" i="1"/>
  <c r="Z373" i="1"/>
  <c r="Y373" i="1"/>
  <c r="X373" i="1"/>
  <c r="AA372" i="1"/>
  <c r="Z372" i="1"/>
  <c r="Y372" i="1"/>
  <c r="X372" i="1"/>
  <c r="AA371" i="1"/>
  <c r="Z371" i="1"/>
  <c r="Y371" i="1"/>
  <c r="X371" i="1"/>
  <c r="AA370" i="1"/>
  <c r="Z370" i="1"/>
  <c r="Y370" i="1"/>
  <c r="X370" i="1"/>
  <c r="AA366" i="1"/>
  <c r="Z366" i="1"/>
  <c r="Y366" i="1"/>
  <c r="X366" i="1"/>
  <c r="AA365" i="1"/>
  <c r="Z365" i="1"/>
  <c r="Y365" i="1"/>
  <c r="X365" i="1"/>
  <c r="AA364" i="1"/>
  <c r="Z364" i="1"/>
  <c r="Y364" i="1"/>
  <c r="X364" i="1"/>
  <c r="W396" i="1"/>
  <c r="V396" i="1"/>
  <c r="U396" i="1"/>
  <c r="T396" i="1"/>
  <c r="W382" i="1"/>
  <c r="V382" i="1"/>
  <c r="U382" i="1"/>
  <c r="T382" i="1"/>
  <c r="W381" i="1"/>
  <c r="V381" i="1"/>
  <c r="U381" i="1"/>
  <c r="T381" i="1"/>
  <c r="W380" i="1"/>
  <c r="V380" i="1"/>
  <c r="U380" i="1"/>
  <c r="T380" i="1"/>
  <c r="W379" i="1"/>
  <c r="V379" i="1"/>
  <c r="U379" i="1"/>
  <c r="T379" i="1"/>
  <c r="W373" i="1"/>
  <c r="V373" i="1"/>
  <c r="U373" i="1"/>
  <c r="T373" i="1"/>
  <c r="W372" i="1"/>
  <c r="V372" i="1"/>
  <c r="U372" i="1"/>
  <c r="T372" i="1"/>
  <c r="W371" i="1"/>
  <c r="V371" i="1"/>
  <c r="U371" i="1"/>
  <c r="T371" i="1"/>
  <c r="W370" i="1"/>
  <c r="V370" i="1"/>
  <c r="U370" i="1"/>
  <c r="T370" i="1"/>
  <c r="W366" i="1"/>
  <c r="V366" i="1"/>
  <c r="U366" i="1"/>
  <c r="T366" i="1"/>
  <c r="W365" i="1"/>
  <c r="V365" i="1"/>
  <c r="U365" i="1"/>
  <c r="T365" i="1"/>
  <c r="W364" i="1"/>
  <c r="V364" i="1"/>
  <c r="U364" i="1"/>
  <c r="T364" i="1"/>
  <c r="S396" i="1"/>
  <c r="R396" i="1"/>
  <c r="Q396" i="1"/>
  <c r="P396" i="1"/>
  <c r="S382" i="1"/>
  <c r="R382" i="1"/>
  <c r="Q382" i="1"/>
  <c r="P382" i="1"/>
  <c r="S381" i="1"/>
  <c r="R381" i="1"/>
  <c r="Q381" i="1"/>
  <c r="P381" i="1"/>
  <c r="S380" i="1"/>
  <c r="R380" i="1"/>
  <c r="Q380" i="1"/>
  <c r="P380" i="1"/>
  <c r="S379" i="1"/>
  <c r="R379" i="1"/>
  <c r="Q379" i="1"/>
  <c r="P379" i="1"/>
  <c r="S373" i="1"/>
  <c r="R373" i="1"/>
  <c r="Q373" i="1"/>
  <c r="P373" i="1"/>
  <c r="S372" i="1"/>
  <c r="R372" i="1"/>
  <c r="Q372" i="1"/>
  <c r="P372" i="1"/>
  <c r="S371" i="1"/>
  <c r="R371" i="1"/>
  <c r="Q371" i="1"/>
  <c r="P371" i="1"/>
  <c r="S370" i="1"/>
  <c r="R370" i="1"/>
  <c r="Q370" i="1"/>
  <c r="P370" i="1"/>
  <c r="S366" i="1"/>
  <c r="R366" i="1"/>
  <c r="Q366" i="1"/>
  <c r="P366" i="1"/>
  <c r="S365" i="1"/>
  <c r="R365" i="1"/>
  <c r="Q365" i="1"/>
  <c r="P365" i="1"/>
  <c r="S364" i="1"/>
  <c r="R364" i="1"/>
  <c r="Q364" i="1"/>
  <c r="P364" i="1"/>
  <c r="O396" i="1"/>
  <c r="N396" i="1"/>
  <c r="M396" i="1"/>
  <c r="L396" i="1"/>
  <c r="O382" i="1"/>
  <c r="N382" i="1"/>
  <c r="M382" i="1"/>
  <c r="L382" i="1"/>
  <c r="O381" i="1"/>
  <c r="N381" i="1"/>
  <c r="M381" i="1"/>
  <c r="L381" i="1"/>
  <c r="O380" i="1"/>
  <c r="N380" i="1"/>
  <c r="M380" i="1"/>
  <c r="L380" i="1"/>
  <c r="O379" i="1"/>
  <c r="N379" i="1"/>
  <c r="M379" i="1"/>
  <c r="L379" i="1"/>
  <c r="O373" i="1"/>
  <c r="N373" i="1"/>
  <c r="M373" i="1"/>
  <c r="L373" i="1"/>
  <c r="O372" i="1"/>
  <c r="N372" i="1"/>
  <c r="M372" i="1"/>
  <c r="L372" i="1"/>
  <c r="O371" i="1"/>
  <c r="N371" i="1"/>
  <c r="M371" i="1"/>
  <c r="L371" i="1"/>
  <c r="O370" i="1"/>
  <c r="N370" i="1"/>
  <c r="M370" i="1"/>
  <c r="L370" i="1"/>
  <c r="O366" i="1"/>
  <c r="N366" i="1"/>
  <c r="M366" i="1"/>
  <c r="L366" i="1"/>
  <c r="O365" i="1"/>
  <c r="N365" i="1"/>
  <c r="M365" i="1"/>
  <c r="L365" i="1"/>
  <c r="O364" i="1"/>
  <c r="N364" i="1"/>
  <c r="M364" i="1"/>
  <c r="L364" i="1"/>
  <c r="K396" i="1"/>
  <c r="J396" i="1"/>
  <c r="I396" i="1"/>
  <c r="H396" i="1"/>
  <c r="K382" i="1"/>
  <c r="J382" i="1"/>
  <c r="I382" i="1"/>
  <c r="H382" i="1"/>
  <c r="K381" i="1"/>
  <c r="J381" i="1"/>
  <c r="I381" i="1"/>
  <c r="H381" i="1"/>
  <c r="K380" i="1"/>
  <c r="J380" i="1"/>
  <c r="I380" i="1"/>
  <c r="H380" i="1"/>
  <c r="K379" i="1"/>
  <c r="J379" i="1"/>
  <c r="I379" i="1"/>
  <c r="H379" i="1"/>
  <c r="G231" i="1"/>
  <c r="N231" i="1" s="1"/>
  <c r="G230" i="1"/>
  <c r="G224" i="1"/>
  <c r="G225" i="1"/>
  <c r="G226" i="1"/>
  <c r="G227" i="1"/>
  <c r="G228" i="1"/>
  <c r="G229" i="1"/>
  <c r="K373" i="1"/>
  <c r="J373" i="1"/>
  <c r="I373" i="1"/>
  <c r="H373" i="1"/>
  <c r="K372" i="1"/>
  <c r="J372" i="1"/>
  <c r="I372" i="1"/>
  <c r="H372" i="1"/>
  <c r="G214" i="1"/>
  <c r="G215" i="1"/>
  <c r="G219" i="1"/>
  <c r="G220" i="1"/>
  <c r="N216" i="1" s="1"/>
  <c r="G221" i="1"/>
  <c r="G222" i="1"/>
  <c r="G223" i="1"/>
  <c r="G213" i="1"/>
  <c r="N218" i="1" l="1"/>
  <c r="N217" i="1"/>
  <c r="N229" i="1"/>
  <c r="N230" i="1"/>
  <c r="N227" i="1"/>
  <c r="N226" i="1"/>
  <c r="N228" i="1"/>
  <c r="N222" i="1"/>
  <c r="N221" i="1"/>
  <c r="N224" i="1"/>
  <c r="N225" i="1"/>
  <c r="N219" i="1"/>
  <c r="N215" i="1"/>
  <c r="N220" i="1"/>
  <c r="N214" i="1"/>
  <c r="N223" i="1"/>
  <c r="N213"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25"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44" i="19" l="1"/>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288" i="1" l="1"/>
  <c r="G326" i="1"/>
  <c r="G364" i="1"/>
  <c r="G250" i="1"/>
  <c r="N244" i="1" s="1"/>
  <c r="N246"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89" i="1" l="1"/>
  <c r="I590" i="1"/>
  <c r="I591" i="1"/>
  <c r="I592" i="1"/>
  <c r="I593" i="1"/>
  <c r="I588" i="1"/>
  <c r="O135" i="1" l="1"/>
  <c r="N135" i="1"/>
  <c r="M135" i="1"/>
  <c r="L135" i="1"/>
  <c r="H364" i="1" l="1"/>
  <c r="I364" i="1"/>
  <c r="J364" i="1"/>
  <c r="K364" i="1"/>
  <c r="H365" i="1"/>
  <c r="I365" i="1"/>
  <c r="J365" i="1"/>
  <c r="K365" i="1"/>
  <c r="H366" i="1"/>
  <c r="I366" i="1"/>
  <c r="J366" i="1"/>
  <c r="K366" i="1"/>
  <c r="H370" i="1" l="1"/>
  <c r="I370" i="1"/>
  <c r="J370" i="1"/>
  <c r="K370" i="1"/>
  <c r="H371" i="1"/>
  <c r="I371" i="1"/>
  <c r="J371" i="1"/>
  <c r="K371" i="1"/>
  <c r="O118" i="1"/>
  <c r="O120" i="1"/>
  <c r="O121" i="1"/>
  <c r="O122" i="1"/>
  <c r="O123" i="1"/>
  <c r="O124" i="1"/>
  <c r="O125" i="1"/>
  <c r="O127" i="1"/>
  <c r="O128" i="1"/>
  <c r="O130" i="1"/>
  <c r="O131" i="1"/>
  <c r="O133" i="1"/>
  <c r="O136" i="1"/>
  <c r="O137" i="1"/>
  <c r="O138" i="1"/>
  <c r="O139" i="1"/>
  <c r="O140" i="1"/>
  <c r="O141" i="1"/>
  <c r="O142" i="1"/>
  <c r="O143" i="1"/>
  <c r="O144" i="1"/>
  <c r="O145" i="1"/>
  <c r="O146" i="1"/>
  <c r="O147" i="1"/>
  <c r="N120" i="1"/>
  <c r="N121" i="1"/>
  <c r="N122" i="1"/>
  <c r="N123" i="1"/>
  <c r="N124" i="1"/>
  <c r="N125" i="1"/>
  <c r="N127" i="1"/>
  <c r="N128" i="1"/>
  <c r="N130" i="1"/>
  <c r="N131" i="1"/>
  <c r="N133" i="1"/>
  <c r="N136" i="1"/>
  <c r="N137" i="1"/>
  <c r="N138" i="1"/>
  <c r="N139" i="1"/>
  <c r="N140" i="1"/>
  <c r="N141" i="1"/>
  <c r="N142" i="1"/>
  <c r="N143" i="1"/>
  <c r="N144" i="1"/>
  <c r="N145" i="1"/>
  <c r="N146" i="1"/>
  <c r="N147" i="1"/>
  <c r="N118" i="1"/>
  <c r="M120" i="1"/>
  <c r="M121" i="1"/>
  <c r="M122" i="1"/>
  <c r="M123" i="1"/>
  <c r="M124" i="1"/>
  <c r="M125" i="1"/>
  <c r="M127" i="1"/>
  <c r="M128" i="1"/>
  <c r="M130" i="1"/>
  <c r="M131" i="1"/>
  <c r="M133" i="1"/>
  <c r="M136" i="1"/>
  <c r="M137" i="1"/>
  <c r="M138" i="1"/>
  <c r="M139" i="1"/>
  <c r="M140" i="1"/>
  <c r="M141" i="1"/>
  <c r="M142" i="1"/>
  <c r="M143" i="1"/>
  <c r="M144" i="1"/>
  <c r="M145" i="1"/>
  <c r="M146" i="1"/>
  <c r="M147" i="1"/>
  <c r="M118" i="1"/>
  <c r="L120" i="1"/>
  <c r="L121" i="1"/>
  <c r="L122" i="1"/>
  <c r="L123" i="1"/>
  <c r="L124" i="1"/>
  <c r="L125" i="1"/>
  <c r="L127" i="1"/>
  <c r="L128" i="1"/>
  <c r="L130" i="1"/>
  <c r="L131" i="1"/>
  <c r="L133" i="1"/>
  <c r="L136" i="1"/>
  <c r="L137" i="1"/>
  <c r="L138" i="1"/>
  <c r="L139" i="1"/>
  <c r="L140" i="1"/>
  <c r="L141" i="1"/>
  <c r="L142" i="1"/>
  <c r="L143" i="1"/>
  <c r="L144" i="1"/>
  <c r="L145" i="1"/>
  <c r="L146" i="1"/>
  <c r="L147" i="1"/>
  <c r="L118" i="1"/>
  <c r="G446" i="1" l="1"/>
  <c r="G399" i="1"/>
  <c r="G88" i="1" l="1"/>
  <c r="G531" i="1"/>
  <c r="G152" i="1" l="1"/>
  <c r="N63" i="11" l="1"/>
  <c r="N64" i="11"/>
  <c r="N65" i="11"/>
  <c r="N66" i="11"/>
  <c r="N67" i="11"/>
  <c r="N68" i="11"/>
  <c r="N62" i="11"/>
  <c r="L51" i="11"/>
  <c r="L52" i="11"/>
  <c r="H54" i="11"/>
  <c r="I54" i="11"/>
  <c r="G70" i="11"/>
  <c r="Q57" i="11"/>
  <c r="K52" i="11"/>
  <c r="K51" i="11"/>
  <c r="G35" i="11"/>
  <c r="K17" i="11" l="1"/>
  <c r="J17" i="11"/>
  <c r="G20" i="11"/>
  <c r="G195" i="1" l="1"/>
  <c r="E152" i="10" l="1"/>
  <c r="E92" i="10"/>
  <c r="E24" i="10"/>
  <c r="E64" i="10"/>
  <c r="E43" i="10"/>
  <c r="G672" i="1" l="1"/>
  <c r="G596" i="1" l="1"/>
  <c r="G55" i="6" l="1"/>
  <c r="G105" i="1" l="1"/>
  <c r="G699" i="1"/>
  <c r="G511" i="1"/>
  <c r="G634" i="1"/>
  <c r="G575" i="1"/>
  <c r="G554" i="1"/>
  <c r="G479"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G31" authorId="0"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2" authorId="0"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6" authorId="1"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9" authorId="0"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0" authorId="1" shapeId="0" xr:uid="{48732709-FC44-458D-ADD0-9DF17FDE4BD7}">
      <text>
        <r>
          <rPr>
            <b/>
            <sz val="9"/>
            <color indexed="81"/>
            <rFont val="Tahoma"/>
            <family val="2"/>
          </rPr>
          <t>Michael Young:</t>
        </r>
        <r>
          <rPr>
            <sz val="9"/>
            <color indexed="81"/>
            <rFont val="Tahoma"/>
            <family val="2"/>
          </rPr>
          <t xml:space="preserve">
kg/ha/day for late seeding</t>
        </r>
      </text>
    </comment>
    <comment ref="H61" authorId="0"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1" authorId="1"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8" authorId="1"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69" authorId="1"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5" authorId="1" shapeId="0" xr:uid="{A537939E-68C9-410E-8821-F21C950CAA52}">
      <text>
        <r>
          <rPr>
            <b/>
            <sz val="9"/>
            <color indexed="81"/>
            <rFont val="Tahoma"/>
            <family val="2"/>
          </rPr>
          <t>Michael Young:</t>
        </r>
        <r>
          <rPr>
            <sz val="9"/>
            <color indexed="81"/>
            <rFont val="Tahoma"/>
            <family val="2"/>
          </rPr>
          <t xml:space="preserve">
days</t>
        </r>
      </text>
    </comment>
    <comment ref="I117" authorId="1" shapeId="0" xr:uid="{1F381CBF-6981-428E-BABA-F5EE8D970553}">
      <text>
        <r>
          <rPr>
            <b/>
            <sz val="9"/>
            <color indexed="81"/>
            <rFont val="Tahoma"/>
            <family val="2"/>
          </rPr>
          <t xml:space="preserve">Michael Young:
</t>
        </r>
        <r>
          <rPr>
            <sz val="9"/>
            <color indexed="81"/>
            <rFont val="Tahoma"/>
            <family val="2"/>
          </rPr>
          <t>Only for pastures</t>
        </r>
      </text>
    </comment>
    <comment ref="J117" authorId="1"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1"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1" shapeId="0" xr:uid="{92DF6F28-F5BD-463A-AD64-9E9F6BC0BB78}">
      <text>
        <r>
          <rPr>
            <b/>
            <sz val="9"/>
            <color indexed="81"/>
            <rFont val="Tahoma"/>
            <family val="2"/>
          </rPr>
          <t xml:space="preserve">Michael Young:
</t>
        </r>
        <r>
          <rPr>
            <sz val="9"/>
            <color indexed="81"/>
            <rFont val="Tahoma"/>
            <family val="2"/>
          </rPr>
          <t>Only for pastures</t>
        </r>
      </text>
    </comment>
    <comment ref="O117" authorId="1" shapeId="0" xr:uid="{8233095F-01C1-4FB0-825B-986844F01DAE}">
      <text>
        <r>
          <rPr>
            <b/>
            <sz val="9"/>
            <color indexed="81"/>
            <rFont val="Tahoma"/>
            <family val="2"/>
          </rPr>
          <t>Michael Young:</t>
        </r>
        <r>
          <rPr>
            <sz val="9"/>
            <color indexed="81"/>
            <rFont val="Tahoma"/>
            <family val="2"/>
          </rPr>
          <t xml:space="preserve">
only for pasture
</t>
        </r>
      </text>
    </comment>
    <comment ref="I159" authorId="1"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1" authorId="1"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0" authorId="1"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6" authorId="0"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8" authorId="0"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85" authorId="0"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1" authorId="1"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1" authorId="1"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1" authorId="1"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1" authorId="1" shapeId="0" xr:uid="{D3F3B3C9-466A-4594-A382-33020F4688C2}">
      <text>
        <r>
          <rPr>
            <b/>
            <sz val="9"/>
            <color indexed="81"/>
            <rFont val="Tahoma"/>
            <family val="2"/>
          </rPr>
          <t>Michael Young:</t>
        </r>
        <r>
          <rPr>
            <sz val="9"/>
            <color indexed="81"/>
            <rFont val="Tahoma"/>
            <family val="2"/>
          </rPr>
          <t xml:space="preserve">
fert density t/m3</t>
        </r>
      </text>
    </comment>
    <comment ref="L521" authorId="1"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3" authorId="1" shapeId="0" xr:uid="{563F76C8-0871-4013-AE00-4C4F4F9154C5}">
      <text>
        <r>
          <rPr>
            <b/>
            <sz val="9"/>
            <color indexed="81"/>
            <rFont val="Tahoma"/>
            <family val="2"/>
          </rPr>
          <t>Michael Young:</t>
        </r>
        <r>
          <rPr>
            <sz val="9"/>
            <color indexed="81"/>
            <rFont val="Tahoma"/>
            <family val="2"/>
          </rPr>
          <t xml:space="preserve">
60% urea, 40% mop</t>
        </r>
      </text>
    </comment>
    <comment ref="L528" authorId="1"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8" authorId="1"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609" authorId="1"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R610" authorId="1" shapeId="0" xr:uid="{D1F725DB-B4CB-4154-B779-00AC8DD73658}">
      <text>
        <r>
          <rPr>
            <b/>
            <sz val="9"/>
            <color indexed="81"/>
            <rFont val="Tahoma"/>
            <family val="2"/>
          </rPr>
          <t>Michael Young:</t>
        </r>
        <r>
          <rPr>
            <sz val="9"/>
            <color indexed="81"/>
            <rFont val="Tahoma"/>
            <family val="2"/>
          </rPr>
          <t xml:space="preserve">
cost of seed accounted for in seed treatment section below</t>
        </r>
      </text>
    </comment>
    <comment ref="H646" authorId="1"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6" authorId="1"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1" authorId="1"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2" authorId="1"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61" authorId="1"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79" authorId="1"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9"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<sst xmlns="http://schemas.openxmlformats.org/spreadsheetml/2006/main" count="5651" uniqueCount="1094">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</sst>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6"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12">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xf numFmtId="177" fontId="25" fillId="25" borderId="0" xfId="15" applyNumberFormat="1" applyAlignment="1">
      <alignment horizontal="center" vertical="top" wrapText="1"/>
    </xf>
    <xf numFmtId="14" fontId="0" fillId="0" borderId="0" xfId="0" applyNumberFormat="1"/>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278</xdr:row>
      <xdr:rowOff>154783</xdr:rowOff>
    </xdr:from>
    <xdr:to>
      <xdr:col>26</xdr:col>
      <xdr:colOff>110330</xdr:colOff>
      <xdr:row>283</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30</xdr:row>
      <xdr:rowOff>130968</xdr:rowOff>
    </xdr:from>
    <xdr:to>
      <xdr:col>11</xdr:col>
      <xdr:colOff>381000</xdr:colOff>
      <xdr:row>33</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393406"/>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twoCellAnchor>
    <xdr:from>
      <xdr:col>15</xdr:col>
      <xdr:colOff>201083</xdr:colOff>
      <xdr:row>9</xdr:row>
      <xdr:rowOff>63500</xdr:rowOff>
    </xdr:from>
    <xdr:to>
      <xdr:col>19</xdr:col>
      <xdr:colOff>582083</xdr:colOff>
      <xdr:row>15</xdr:row>
      <xdr:rowOff>74083</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77250" y="1206500"/>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Currently we are not sure how it will work if the feed period dates clash with a node date. In the long run</a:t>
          </a:r>
          <a:r>
            <a:rPr lang="en-AU" sz="1100" baseline="0"/>
            <a:t> it would be best to be able to have a 0 day period (if not the user may just have to manually set the dates so they dont clash)</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37" workbookViewId="0">
      <selection activeCell="J86" sqref="J86"/>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468</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469</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470</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446</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1003</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1004</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1005</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896</v>
      </c>
      <c r="H32" s="245"/>
      <c r="I32" s="245" t="s">
        <v>353</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897</v>
      </c>
      <c r="J33" s="245" t="s">
        <v>907</v>
      </c>
      <c r="K33" s="245" t="s">
        <v>908</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898</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410</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412</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40" t="s">
        <v>1048</v>
      </c>
      <c r="M48" s="256"/>
      <c r="N48" s="942" t="s">
        <v>1047</v>
      </c>
      <c r="O48" s="942"/>
      <c r="P48" s="256"/>
      <c r="Q48" s="256"/>
      <c r="R48" s="256"/>
      <c r="S48" s="872"/>
      <c r="T48" s="872"/>
      <c r="U48" s="872"/>
      <c r="V48" s="872"/>
      <c r="W48" s="248"/>
      <c r="X48" s="240"/>
      <c r="Y48" s="240"/>
      <c r="Z48" s="240"/>
    </row>
    <row r="49" spans="1:26" s="75" customFormat="1" ht="12" customHeight="1" x14ac:dyDescent="0.25">
      <c r="A49" s="238"/>
      <c r="B49" s="239"/>
      <c r="C49" s="249"/>
      <c r="D49" s="249"/>
      <c r="E49" s="249"/>
      <c r="F49" s="249"/>
      <c r="G49" s="334" t="s">
        <v>1046</v>
      </c>
      <c r="H49" s="249"/>
      <c r="I49" s="249"/>
      <c r="J49" s="255" t="s">
        <v>411</v>
      </c>
      <c r="K49" s="255" t="s">
        <v>413</v>
      </c>
      <c r="L49" s="941"/>
      <c r="M49" s="256"/>
      <c r="N49" s="256" t="s">
        <v>1045</v>
      </c>
      <c r="O49" s="256" t="s">
        <v>1044</v>
      </c>
      <c r="P49" s="256"/>
      <c r="Q49" s="256"/>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933</v>
      </c>
      <c r="J50" s="339">
        <v>1</v>
      </c>
      <c r="K50" s="685" t="b">
        <f t="array" ref="K50">AND(NOT(K51:K59))</f>
        <v>1</v>
      </c>
      <c r="L50" s="340" t="s">
        <v>1043</v>
      </c>
      <c r="M50" s="266"/>
      <c r="N50" s="875">
        <f t="array" ref="N50:N59">TRANSPOSE(Periods!F10:O10)</f>
        <v>43579</v>
      </c>
      <c r="O50" s="874">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460</v>
      </c>
      <c r="J51" s="339">
        <v>0.2</v>
      </c>
      <c r="K51" s="340" t="b">
        <v>0</v>
      </c>
      <c r="L51" s="876">
        <f>N51</f>
        <v>43560</v>
      </c>
      <c r="M51" s="266"/>
      <c r="N51" s="875">
        <v>43560</v>
      </c>
      <c r="O51" s="874">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1042</v>
      </c>
      <c r="H52" s="261"/>
      <c r="I52" s="705" t="s">
        <v>899</v>
      </c>
      <c r="J52" s="339">
        <v>0.1</v>
      </c>
      <c r="K52" s="340" t="b">
        <v>0</v>
      </c>
      <c r="L52" s="876">
        <f>O52</f>
        <v>43678</v>
      </c>
      <c r="M52" s="266"/>
      <c r="N52" s="875">
        <v>43560</v>
      </c>
      <c r="O52" s="874">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900</v>
      </c>
      <c r="J53" s="339">
        <v>0.1</v>
      </c>
      <c r="K53" s="340" t="b">
        <v>0</v>
      </c>
      <c r="L53" s="876">
        <f>O53</f>
        <v>43678</v>
      </c>
      <c r="M53" s="266"/>
      <c r="N53" s="875">
        <v>43560</v>
      </c>
      <c r="O53" s="874">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901</v>
      </c>
      <c r="J54" s="339">
        <v>0.1</v>
      </c>
      <c r="K54" s="340" t="b">
        <v>0</v>
      </c>
      <c r="L54" s="876">
        <f>N54</f>
        <v>43579</v>
      </c>
      <c r="M54" s="266"/>
      <c r="N54" s="875">
        <v>43579</v>
      </c>
      <c r="O54" s="874">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H55" s="261"/>
      <c r="I55" s="705" t="s">
        <v>902</v>
      </c>
      <c r="J55" s="339">
        <v>0.1</v>
      </c>
      <c r="K55" s="340" t="b">
        <v>0</v>
      </c>
      <c r="L55" s="876">
        <f>O55</f>
        <v>43678</v>
      </c>
      <c r="M55" s="266"/>
      <c r="N55" s="875">
        <v>43579</v>
      </c>
      <c r="O55" s="874">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H56" s="261"/>
      <c r="I56" s="705" t="s">
        <v>903</v>
      </c>
      <c r="J56" s="339">
        <v>0.1</v>
      </c>
      <c r="K56" s="340" t="b">
        <v>0</v>
      </c>
      <c r="L56" s="876">
        <f>O56</f>
        <v>43678</v>
      </c>
      <c r="M56" s="266"/>
      <c r="N56" s="875">
        <v>43579</v>
      </c>
      <c r="O56" s="874">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904</v>
      </c>
      <c r="J57" s="339">
        <v>0.1</v>
      </c>
      <c r="K57" s="340" t="b">
        <v>0</v>
      </c>
      <c r="L57" s="876">
        <f>N57</f>
        <v>43592</v>
      </c>
      <c r="M57" s="266"/>
      <c r="N57" s="875">
        <v>43592</v>
      </c>
      <c r="O57" s="874">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905</v>
      </c>
      <c r="J58" s="339">
        <v>0.1</v>
      </c>
      <c r="K58" s="340" t="b">
        <v>0</v>
      </c>
      <c r="L58" s="876">
        <f>O58</f>
        <v>43678</v>
      </c>
      <c r="M58" s="266"/>
      <c r="N58" s="875">
        <v>43592</v>
      </c>
      <c r="O58" s="874">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906</v>
      </c>
      <c r="J59" s="339">
        <v>0.1</v>
      </c>
      <c r="K59" s="340" t="b">
        <v>0</v>
      </c>
      <c r="L59" s="876">
        <f>O59</f>
        <v>43678</v>
      </c>
      <c r="M59" s="266"/>
      <c r="N59" s="875">
        <v>43592</v>
      </c>
      <c r="O59" s="874">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1041</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319</v>
      </c>
      <c r="H61" s="261"/>
      <c r="I61" s="261"/>
      <c r="J61" s="882">
        <f>SUMIFS(J50:J60,$K$50:$K$60,TRUE)</f>
        <v>1</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305</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306</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307</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309</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308</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311</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312</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313</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314</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315</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316</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317</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318</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260</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319</v>
      </c>
      <c r="H86" s="261"/>
      <c r="I86" s="261"/>
      <c r="J86" s="93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1"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320</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321</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322</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323</v>
      </c>
      <c r="K10" s="255" t="s">
        <v>324</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328</v>
      </c>
      <c r="K13" s="259" t="s">
        <v>329</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330</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331</v>
      </c>
      <c r="J15" s="344">
        <v>4760</v>
      </c>
      <c r="K15" s="344">
        <v>6752</v>
      </c>
      <c r="L15" s="261" t="s">
        <v>310</v>
      </c>
      <c r="M15" s="261" t="s">
        <v>327</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332</v>
      </c>
      <c r="J16" s="344">
        <v>30</v>
      </c>
      <c r="K16" s="344">
        <v>30</v>
      </c>
      <c r="L16" s="261" t="s">
        <v>325</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333</v>
      </c>
      <c r="J17" s="3">
        <f>J15/EXP(J16*LN(1.2))</f>
        <v>20.052548309496157</v>
      </c>
      <c r="K17" s="3">
        <f>K15/EXP(K16*LN(1.2))</f>
        <v>28.444287013806314</v>
      </c>
      <c r="L17" s="261" t="s">
        <v>310</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260</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326</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334</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335</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336</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337</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338</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339</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340</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328</v>
      </c>
      <c r="I50" s="292" t="s">
        <v>329</v>
      </c>
      <c r="J50" s="292"/>
      <c r="K50" s="292"/>
      <c r="L50" s="292"/>
      <c r="M50" s="292"/>
      <c r="W50" s="248"/>
      <c r="X50" s="240"/>
      <c r="Y50" s="240"/>
      <c r="Z50" s="240"/>
    </row>
    <row r="51" spans="1:26" ht="12.75" customHeight="1" x14ac:dyDescent="0.25">
      <c r="A51" s="278"/>
      <c r="B51" s="239"/>
      <c r="C51" s="249"/>
      <c r="D51" s="249"/>
      <c r="E51" s="249"/>
      <c r="F51" s="257"/>
      <c r="G51" s="304" t="s">
        <v>351</v>
      </c>
      <c r="H51" s="347">
        <v>0.1</v>
      </c>
      <c r="I51" s="347">
        <v>0.2</v>
      </c>
      <c r="J51" s="292" t="s">
        <v>341</v>
      </c>
      <c r="K51" s="349">
        <f>H51*60</f>
        <v>6</v>
      </c>
      <c r="L51" s="349">
        <f>I51*60</f>
        <v>12</v>
      </c>
      <c r="M51" s="292" t="s">
        <v>342</v>
      </c>
      <c r="Q51" s="292"/>
      <c r="R51" s="292"/>
      <c r="S51" s="292"/>
      <c r="T51" s="292"/>
      <c r="U51" s="292"/>
      <c r="V51" s="293"/>
      <c r="W51" s="248"/>
      <c r="X51" s="240"/>
      <c r="Y51" s="240"/>
      <c r="Z51" s="240"/>
    </row>
    <row r="52" spans="1:26" ht="12.75" customHeight="1" x14ac:dyDescent="0.25">
      <c r="A52" s="278"/>
      <c r="B52" s="239"/>
      <c r="C52" s="249"/>
      <c r="D52" s="249"/>
      <c r="E52" s="249"/>
      <c r="F52" s="257"/>
      <c r="G52" s="304" t="s">
        <v>352</v>
      </c>
      <c r="H52" s="347">
        <v>0.1</v>
      </c>
      <c r="I52" s="347">
        <v>0.1</v>
      </c>
      <c r="J52" s="292" t="s">
        <v>343</v>
      </c>
      <c r="K52" s="349">
        <f>H52*60</f>
        <v>6</v>
      </c>
      <c r="L52" s="349">
        <f>I52*60</f>
        <v>6</v>
      </c>
      <c r="M52" s="292" t="s">
        <v>342</v>
      </c>
      <c r="Q52" s="292"/>
      <c r="R52" s="292"/>
      <c r="S52" s="292"/>
      <c r="T52" s="292"/>
      <c r="U52" s="292"/>
      <c r="V52" s="293"/>
      <c r="W52" s="248"/>
      <c r="X52" s="240"/>
      <c r="Y52" s="240"/>
      <c r="Z52" s="240"/>
    </row>
    <row r="53" spans="1:26" ht="12.75" customHeight="1" x14ac:dyDescent="0.25">
      <c r="A53" s="278"/>
      <c r="B53" s="239"/>
      <c r="C53" s="249"/>
      <c r="D53" s="249"/>
      <c r="E53" s="249"/>
      <c r="F53" s="257"/>
      <c r="G53" s="304" t="s">
        <v>330</v>
      </c>
      <c r="H53" s="347">
        <v>2</v>
      </c>
      <c r="I53" s="347">
        <v>2</v>
      </c>
      <c r="J53" s="292" t="s">
        <v>344</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345</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347</v>
      </c>
      <c r="O55" s="295"/>
      <c r="P55" s="295"/>
      <c r="Q55" s="292" t="s">
        <v>353</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346</v>
      </c>
      <c r="K57" s="295"/>
      <c r="L57" s="295"/>
      <c r="M57" s="295"/>
      <c r="N57" s="295" t="s">
        <v>299</v>
      </c>
      <c r="O57" s="350">
        <v>0.2</v>
      </c>
      <c r="P57" s="300" t="s">
        <v>348</v>
      </c>
      <c r="Q57" s="352">
        <f>O57*60</f>
        <v>12</v>
      </c>
      <c r="R57" s="295" t="s">
        <v>342</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349</v>
      </c>
      <c r="O58" s="351">
        <v>2</v>
      </c>
      <c r="P58" s="300" t="s">
        <v>350</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328</v>
      </c>
      <c r="I60" s="294" t="s">
        <v>329</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357</v>
      </c>
      <c r="I61" s="294" t="s">
        <v>354</v>
      </c>
      <c r="M61" s="295"/>
      <c r="N61" s="295" t="s">
        <v>108</v>
      </c>
      <c r="O61" s="295" t="s">
        <v>355</v>
      </c>
      <c r="P61" s="301" t="s">
        <v>356</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0"/>
  <sheetViews>
    <sheetView topLeftCell="A22" zoomScale="80" zoomScaleNormal="80" workbookViewId="0">
      <selection activeCell="K36" sqref="K36"/>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416</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381</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8" t="s">
        <v>1092</v>
      </c>
      <c r="H31" s="1011">
        <f>MIN($I$62:$R$78)-7</f>
        <v>43787</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65" customFormat="1" ht="15" outlineLevel="1" x14ac:dyDescent="0.25">
      <c r="A32" s="769"/>
      <c r="B32" s="766"/>
      <c r="C32" s="778"/>
      <c r="D32" s="778"/>
      <c r="E32" s="778"/>
      <c r="F32" s="782"/>
      <c r="G32" s="765" t="s">
        <v>1093</v>
      </c>
      <c r="H32" s="1011">
        <f>MIN($I$62:$R$78)+7</f>
        <v>43801</v>
      </c>
      <c r="J32" s="322"/>
      <c r="K32" s="276"/>
      <c r="L32" s="276"/>
      <c r="M32" s="318"/>
      <c r="N32" s="321"/>
      <c r="O32" s="319"/>
      <c r="P32" s="322"/>
      <c r="Q32" s="322"/>
      <c r="R32" s="322"/>
      <c r="S32" s="322"/>
      <c r="T32" s="322"/>
      <c r="U32" s="322"/>
      <c r="V32" s="322"/>
      <c r="W32" s="773"/>
      <c r="X32" s="768"/>
      <c r="Y32" s="768"/>
      <c r="Z32" s="768"/>
      <c r="AA32" s="768"/>
      <c r="AB32" s="768"/>
      <c r="AC32" s="768"/>
      <c r="AD32" s="768"/>
      <c r="AE32" s="768"/>
      <c r="AF32" s="768"/>
      <c r="AG32" s="768"/>
      <c r="AH32" s="768"/>
      <c r="AI32" s="768"/>
      <c r="AJ32" s="768"/>
      <c r="AK32" s="768"/>
      <c r="AL32" s="768"/>
      <c r="AM32" s="768"/>
      <c r="AN32" s="768"/>
      <c r="AO32" s="768"/>
      <c r="AP32" s="768"/>
      <c r="AQ32" s="768"/>
      <c r="AR32" s="768"/>
      <c r="AS32" s="768"/>
      <c r="AT32" s="768"/>
      <c r="AU32" s="768"/>
      <c r="AV32" s="768"/>
      <c r="AW32" s="768"/>
      <c r="AX32" s="768"/>
      <c r="AY32" s="768"/>
      <c r="AZ32" s="768"/>
      <c r="BA32" s="768"/>
      <c r="BB32" s="768"/>
      <c r="BC32" s="768"/>
      <c r="BD32" s="768"/>
      <c r="BE32" s="768"/>
      <c r="BF32" s="768"/>
      <c r="BG32" s="768"/>
      <c r="BH32" s="768"/>
      <c r="BI32" s="768"/>
      <c r="BJ32" s="768"/>
      <c r="BK32" s="768"/>
      <c r="BL32" s="768"/>
      <c r="BM32" s="768"/>
      <c r="BN32" s="768"/>
      <c r="BO32" s="768"/>
      <c r="BP32" s="768"/>
    </row>
    <row r="33" spans="1:68" s="765" customFormat="1" ht="15" outlineLevel="1" x14ac:dyDescent="0.25">
      <c r="A33" s="769"/>
      <c r="B33" s="766"/>
      <c r="C33" s="778"/>
      <c r="D33" s="778"/>
      <c r="E33" s="778"/>
      <c r="F33" s="782"/>
      <c r="J33" s="322"/>
      <c r="K33" s="276"/>
      <c r="L33" s="276"/>
      <c r="M33" s="318"/>
      <c r="N33" s="321"/>
      <c r="O33" s="319"/>
      <c r="P33" s="322"/>
      <c r="Q33" s="322"/>
      <c r="R33" s="322"/>
      <c r="S33" s="322"/>
      <c r="T33" s="322"/>
      <c r="U33" s="322"/>
      <c r="V33" s="322"/>
      <c r="W33" s="773"/>
      <c r="X33" s="768"/>
      <c r="Y33" s="768"/>
      <c r="Z33" s="768"/>
      <c r="AA33" s="768"/>
      <c r="AB33" s="768"/>
      <c r="AC33" s="768"/>
      <c r="AD33" s="768"/>
      <c r="AE33" s="768"/>
      <c r="AF33" s="768"/>
      <c r="AG33" s="768"/>
      <c r="AH33" s="768"/>
      <c r="AI33" s="768"/>
      <c r="AJ33" s="768"/>
      <c r="AK33" s="768"/>
      <c r="AL33" s="768"/>
      <c r="AM33" s="768"/>
      <c r="AN33" s="768"/>
      <c r="AO33" s="768"/>
      <c r="AP33" s="768"/>
      <c r="AQ33" s="768"/>
      <c r="AR33" s="768"/>
      <c r="AS33" s="768"/>
      <c r="AT33" s="768"/>
      <c r="AU33" s="768"/>
      <c r="AV33" s="768"/>
      <c r="AW33" s="768"/>
      <c r="AX33" s="768"/>
      <c r="AY33" s="768"/>
      <c r="AZ33" s="768"/>
      <c r="BA33" s="768"/>
      <c r="BB33" s="768"/>
      <c r="BC33" s="768"/>
      <c r="BD33" s="768"/>
      <c r="BE33" s="768"/>
      <c r="BF33" s="768"/>
      <c r="BG33" s="768"/>
      <c r="BH33" s="768"/>
      <c r="BI33" s="768"/>
      <c r="BJ33" s="768"/>
      <c r="BK33" s="768"/>
      <c r="BL33" s="768"/>
      <c r="BM33" s="768"/>
      <c r="BN33" s="768"/>
      <c r="BO33" s="768"/>
      <c r="BP33" s="768"/>
    </row>
    <row r="34" spans="1:68" s="765" customFormat="1" ht="15" outlineLevel="1" x14ac:dyDescent="0.25">
      <c r="A34" s="769"/>
      <c r="B34" s="766"/>
      <c r="C34" s="778"/>
      <c r="D34" s="778"/>
      <c r="E34" s="778"/>
      <c r="F34" s="782"/>
      <c r="J34" s="322"/>
      <c r="K34" s="276"/>
      <c r="L34" s="276"/>
      <c r="M34" s="318"/>
      <c r="N34" s="321"/>
      <c r="O34" s="319"/>
      <c r="P34" s="322"/>
      <c r="Q34" s="322"/>
      <c r="R34" s="322"/>
      <c r="S34" s="322"/>
      <c r="T34" s="322"/>
      <c r="U34" s="322"/>
      <c r="V34" s="322"/>
      <c r="W34" s="773"/>
      <c r="X34" s="768"/>
      <c r="Y34" s="768"/>
      <c r="Z34" s="768"/>
      <c r="AA34" s="768"/>
      <c r="AB34" s="768"/>
      <c r="AC34" s="768"/>
      <c r="AD34" s="768"/>
      <c r="AE34" s="768"/>
      <c r="AF34" s="768"/>
      <c r="AG34" s="768"/>
      <c r="AH34" s="768"/>
      <c r="AI34" s="768"/>
      <c r="AJ34" s="768"/>
      <c r="AK34" s="768"/>
      <c r="AL34" s="768"/>
      <c r="AM34" s="768"/>
      <c r="AN34" s="768"/>
      <c r="AO34" s="768"/>
      <c r="AP34" s="768"/>
      <c r="AQ34" s="768"/>
      <c r="AR34" s="768"/>
      <c r="AS34" s="768"/>
      <c r="AT34" s="768"/>
      <c r="AU34" s="768"/>
      <c r="AV34" s="768"/>
      <c r="AW34" s="768"/>
      <c r="AX34" s="768"/>
      <c r="AY34" s="768"/>
      <c r="AZ34" s="768"/>
      <c r="BA34" s="768"/>
      <c r="BB34" s="768"/>
      <c r="BC34" s="768"/>
      <c r="BD34" s="768"/>
      <c r="BE34" s="768"/>
      <c r="BF34" s="768"/>
      <c r="BG34" s="768"/>
      <c r="BH34" s="768"/>
      <c r="BI34" s="768"/>
      <c r="BJ34" s="768"/>
      <c r="BK34" s="768"/>
      <c r="BL34" s="768"/>
      <c r="BM34" s="768"/>
      <c r="BN34" s="768"/>
      <c r="BO34" s="768"/>
      <c r="BP34" s="768"/>
    </row>
    <row r="35" spans="1:68" s="765" customFormat="1" ht="15" outlineLevel="1" x14ac:dyDescent="0.25">
      <c r="A35" s="769"/>
      <c r="B35" s="766"/>
      <c r="C35" s="778"/>
      <c r="D35" s="778"/>
      <c r="E35" s="778"/>
      <c r="F35" s="782"/>
      <c r="G35" s="324" t="s">
        <v>869</v>
      </c>
      <c r="J35" s="322"/>
      <c r="K35" s="276"/>
      <c r="L35" s="276"/>
      <c r="M35" s="318"/>
      <c r="N35" s="321"/>
      <c r="O35" s="319"/>
      <c r="P35" s="322"/>
      <c r="Q35" s="322"/>
      <c r="R35" s="322"/>
      <c r="S35" s="322"/>
      <c r="T35" s="322"/>
      <c r="U35" s="322"/>
      <c r="V35" s="322"/>
      <c r="W35" s="773"/>
      <c r="X35" s="768"/>
      <c r="Y35" s="768"/>
      <c r="Z35" s="768"/>
      <c r="AA35" s="768"/>
      <c r="AB35" s="768"/>
      <c r="AC35" s="768"/>
      <c r="AD35" s="768"/>
      <c r="AE35" s="768"/>
      <c r="AF35" s="768"/>
      <c r="AG35" s="768"/>
      <c r="AH35" s="768"/>
      <c r="AI35" s="768"/>
      <c r="AJ35" s="768"/>
      <c r="AK35" s="768"/>
      <c r="AL35" s="768"/>
      <c r="AM35" s="768"/>
      <c r="AN35" s="768"/>
      <c r="AO35" s="768"/>
      <c r="AP35" s="768"/>
      <c r="AQ35" s="768"/>
      <c r="AR35" s="768"/>
      <c r="AS35" s="768"/>
      <c r="AT35" s="768"/>
      <c r="AU35" s="768"/>
      <c r="AV35" s="768"/>
      <c r="AW35" s="768"/>
      <c r="AX35" s="768"/>
      <c r="AY35" s="768"/>
      <c r="AZ35" s="768"/>
      <c r="BA35" s="768"/>
      <c r="BB35" s="768"/>
      <c r="BC35" s="768"/>
      <c r="BD35" s="768"/>
      <c r="BE35" s="768"/>
      <c r="BF35" s="768"/>
      <c r="BG35" s="768"/>
      <c r="BH35" s="768"/>
      <c r="BI35" s="768"/>
      <c r="BJ35" s="768"/>
      <c r="BK35" s="768"/>
      <c r="BL35" s="768"/>
      <c r="BM35" s="768"/>
      <c r="BN35" s="768"/>
      <c r="BO35" s="768"/>
      <c r="BP35" s="768"/>
    </row>
    <row r="36" spans="1:68" ht="15" outlineLevel="1" x14ac:dyDescent="0.25">
      <c r="A36" s="5"/>
      <c r="B36" s="6"/>
      <c r="C36" s="17"/>
      <c r="D36" s="17"/>
      <c r="E36" s="17"/>
      <c r="F36" s="26"/>
      <c r="G36" s="34"/>
      <c r="H36" s="35" t="s">
        <v>116</v>
      </c>
      <c r="I36" s="367">
        <v>43556</v>
      </c>
      <c r="J36" s="35"/>
      <c r="K36" s="68"/>
      <c r="L36" s="68"/>
      <c r="M36" s="318"/>
      <c r="N36" s="321"/>
      <c r="O36" s="319"/>
      <c r="P36" s="35"/>
      <c r="Q36" s="35"/>
      <c r="R36" s="35"/>
      <c r="S36" s="35"/>
      <c r="T36" s="35"/>
      <c r="U36" s="35"/>
      <c r="V36" s="35"/>
      <c r="W36" s="16"/>
      <c r="X36" s="7"/>
      <c r="Y36" s="7"/>
      <c r="Z36" s="7"/>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40"/>
      <c r="AW36" s="240"/>
      <c r="AX36" s="240"/>
      <c r="AY36" s="240"/>
      <c r="AZ36" s="240"/>
      <c r="BA36" s="240"/>
      <c r="BB36" s="240"/>
      <c r="BC36" s="240"/>
      <c r="BD36" s="240"/>
      <c r="BE36" s="240"/>
      <c r="BF36" s="240"/>
      <c r="BG36" s="240"/>
      <c r="BH36" s="240"/>
      <c r="BI36" s="240"/>
      <c r="BJ36" s="240"/>
      <c r="BK36" s="240"/>
      <c r="BL36" s="240"/>
      <c r="BM36" s="240"/>
      <c r="BN36" s="240"/>
      <c r="BO36" s="240"/>
      <c r="BP36" s="240"/>
    </row>
    <row r="37" spans="1:68" ht="15" outlineLevel="1" x14ac:dyDescent="0.25">
      <c r="A37" s="5"/>
      <c r="B37" s="6"/>
      <c r="C37" s="17"/>
      <c r="D37" s="17"/>
      <c r="E37" s="17"/>
      <c r="F37" s="26"/>
      <c r="G37" s="34"/>
      <c r="J37" s="35"/>
      <c r="K37" s="68"/>
      <c r="L37" s="68"/>
      <c r="M37" s="318"/>
      <c r="N37" s="321"/>
      <c r="O37" s="319"/>
      <c r="P37" s="35"/>
      <c r="Q37" s="35"/>
      <c r="R37" s="35"/>
      <c r="S37" s="35"/>
      <c r="T37" s="35"/>
      <c r="U37" s="35"/>
      <c r="V37" s="35"/>
      <c r="W37" s="16"/>
      <c r="X37" s="7"/>
      <c r="Y37" s="7"/>
      <c r="Z37" s="7"/>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40"/>
      <c r="AW37" s="240"/>
      <c r="AX37" s="240"/>
      <c r="AY37" s="240"/>
      <c r="AZ37" s="240"/>
      <c r="BA37" s="240"/>
      <c r="BB37" s="240"/>
      <c r="BC37" s="240"/>
      <c r="BD37" s="240"/>
      <c r="BE37" s="240"/>
      <c r="BF37" s="240"/>
      <c r="BG37" s="240"/>
      <c r="BH37" s="240"/>
      <c r="BI37" s="240"/>
      <c r="BJ37" s="240"/>
      <c r="BK37" s="240"/>
      <c r="BL37" s="240"/>
      <c r="BM37" s="240"/>
      <c r="BN37" s="240"/>
      <c r="BO37" s="240"/>
      <c r="BP37" s="240"/>
    </row>
    <row r="38" spans="1:68" ht="15" outlineLevel="1" x14ac:dyDescent="0.25">
      <c r="A38" s="5"/>
      <c r="B38" s="6"/>
      <c r="C38" s="17"/>
      <c r="D38" s="17"/>
      <c r="E38" s="17"/>
      <c r="F38" s="26"/>
      <c r="G38" s="34"/>
      <c r="H38" s="35"/>
      <c r="I38" s="35"/>
      <c r="J38" s="35"/>
      <c r="K38" s="35"/>
      <c r="L38" s="35"/>
      <c r="M38" s="35"/>
      <c r="N38" s="35"/>
      <c r="O38" s="35"/>
      <c r="P38" s="35"/>
      <c r="Q38" s="35"/>
      <c r="R38" s="35"/>
      <c r="S38" s="35"/>
      <c r="T38" s="35"/>
      <c r="U38" s="35"/>
      <c r="V38" s="35"/>
      <c r="W38" s="16"/>
      <c r="X38" s="7"/>
      <c r="Y38" s="7"/>
      <c r="Z38" s="7"/>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s="75" customFormat="1" ht="15" outlineLevel="1" x14ac:dyDescent="0.25">
      <c r="A39" s="238"/>
      <c r="B39" s="239"/>
      <c r="C39" s="249"/>
      <c r="D39" s="249"/>
      <c r="E39" s="249"/>
      <c r="F39" s="257"/>
      <c r="G39" s="324" t="s">
        <v>382</v>
      </c>
      <c r="H39" s="322"/>
      <c r="I39" s="322"/>
      <c r="J39" s="322"/>
      <c r="K39" s="313"/>
      <c r="L39" s="313"/>
      <c r="M39" s="313"/>
      <c r="N39" s="322"/>
      <c r="O39" s="322"/>
      <c r="P39" s="322"/>
      <c r="Q39" s="322"/>
      <c r="R39" s="322"/>
      <c r="S39" s="322"/>
      <c r="T39" s="322"/>
      <c r="U39" s="322"/>
      <c r="V39" s="322"/>
      <c r="W39" s="248"/>
      <c r="X39" s="240"/>
      <c r="Y39" s="240"/>
      <c r="Z39" s="240"/>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s="75" customFormat="1" ht="15" outlineLevel="1" x14ac:dyDescent="0.25">
      <c r="A40" s="238"/>
      <c r="B40" s="239"/>
      <c r="C40" s="249"/>
      <c r="D40" s="249"/>
      <c r="E40" s="249"/>
      <c r="F40" s="257"/>
      <c r="G40" s="261"/>
      <c r="H40" s="322" t="s">
        <v>117</v>
      </c>
      <c r="I40" s="322" t="s">
        <v>933</v>
      </c>
      <c r="J40" s="322" t="s">
        <v>460</v>
      </c>
      <c r="K40" s="257" t="s">
        <v>899</v>
      </c>
      <c r="L40" s="257" t="s">
        <v>900</v>
      </c>
      <c r="M40" s="257" t="s">
        <v>901</v>
      </c>
      <c r="N40" s="322" t="s">
        <v>902</v>
      </c>
      <c r="O40" s="322" t="s">
        <v>903</v>
      </c>
      <c r="P40" s="322" t="s">
        <v>904</v>
      </c>
      <c r="Q40" s="322" t="s">
        <v>905</v>
      </c>
      <c r="R40" s="322" t="s">
        <v>906</v>
      </c>
      <c r="S40" s="322"/>
      <c r="T40" s="322"/>
      <c r="U40" s="322"/>
      <c r="V40" s="322"/>
      <c r="W40" s="248"/>
      <c r="X40" s="240"/>
      <c r="Y40" s="240"/>
      <c r="Z40" s="240"/>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261"/>
      <c r="H41" s="322" t="s">
        <v>73</v>
      </c>
      <c r="I41" s="366">
        <v>25</v>
      </c>
      <c r="J41" s="366">
        <v>25</v>
      </c>
      <c r="K41" s="366">
        <v>25</v>
      </c>
      <c r="L41" s="366">
        <v>25</v>
      </c>
      <c r="M41" s="366">
        <v>25</v>
      </c>
      <c r="N41" s="366">
        <v>25</v>
      </c>
      <c r="O41" s="366">
        <v>25</v>
      </c>
      <c r="P41" s="366">
        <v>25</v>
      </c>
      <c r="Q41" s="366">
        <v>25</v>
      </c>
      <c r="R41" s="366">
        <v>25</v>
      </c>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65" customFormat="1" ht="15" outlineLevel="1" x14ac:dyDescent="0.25">
      <c r="A42" s="769"/>
      <c r="B42" s="766"/>
      <c r="C42" s="778"/>
      <c r="D42" s="778"/>
      <c r="E42" s="778"/>
      <c r="F42" s="782"/>
      <c r="G42" s="779"/>
      <c r="H42" s="322" t="s">
        <v>1085</v>
      </c>
      <c r="I42" s="366">
        <v>25</v>
      </c>
      <c r="J42" s="366">
        <v>25</v>
      </c>
      <c r="K42" s="366">
        <v>25</v>
      </c>
      <c r="L42" s="366">
        <v>25</v>
      </c>
      <c r="M42" s="366">
        <v>25</v>
      </c>
      <c r="N42" s="366">
        <v>25</v>
      </c>
      <c r="O42" s="366">
        <v>25</v>
      </c>
      <c r="P42" s="366">
        <v>25</v>
      </c>
      <c r="Q42" s="366">
        <v>25</v>
      </c>
      <c r="R42" s="366">
        <v>25</v>
      </c>
      <c r="S42" s="322"/>
      <c r="T42" s="322"/>
      <c r="U42" s="322"/>
      <c r="V42" s="322"/>
      <c r="W42" s="773"/>
      <c r="X42" s="768"/>
      <c r="Y42" s="768"/>
      <c r="Z42" s="768"/>
      <c r="AA42" s="768"/>
      <c r="AB42" s="768"/>
      <c r="AC42" s="768"/>
      <c r="AD42" s="768"/>
      <c r="AE42" s="768"/>
      <c r="AF42" s="768"/>
      <c r="AG42" s="768"/>
      <c r="AH42" s="768"/>
      <c r="AI42" s="768"/>
      <c r="AJ42" s="768"/>
      <c r="AK42" s="768"/>
      <c r="AL42" s="768"/>
      <c r="AM42" s="768"/>
      <c r="AN42" s="768"/>
      <c r="AO42" s="768"/>
      <c r="AP42" s="768"/>
      <c r="AQ42" s="768"/>
      <c r="AR42" s="768"/>
      <c r="AS42" s="768"/>
      <c r="AT42" s="768"/>
      <c r="AU42" s="768"/>
      <c r="AV42" s="768"/>
      <c r="AW42" s="768"/>
      <c r="AX42" s="768"/>
      <c r="AY42" s="768"/>
      <c r="AZ42" s="768"/>
      <c r="BA42" s="768"/>
      <c r="BB42" s="768"/>
      <c r="BC42" s="768"/>
      <c r="BD42" s="768"/>
      <c r="BE42" s="768"/>
      <c r="BF42" s="768"/>
      <c r="BG42" s="768"/>
      <c r="BH42" s="768"/>
      <c r="BI42" s="768"/>
      <c r="BJ42" s="768"/>
      <c r="BK42" s="768"/>
      <c r="BL42" s="768"/>
      <c r="BM42" s="768"/>
      <c r="BN42" s="768"/>
      <c r="BO42" s="768"/>
      <c r="BP42" s="768"/>
    </row>
    <row r="43" spans="1:68" s="75" customFormat="1" ht="15" outlineLevel="1" x14ac:dyDescent="0.25">
      <c r="A43" s="238"/>
      <c r="B43" s="239"/>
      <c r="C43" s="249"/>
      <c r="D43" s="249"/>
      <c r="E43" s="249"/>
      <c r="F43" s="257"/>
      <c r="G43" s="261"/>
      <c r="H43" s="322" t="s">
        <v>76</v>
      </c>
      <c r="I43" s="366">
        <v>20</v>
      </c>
      <c r="J43" s="366">
        <v>20</v>
      </c>
      <c r="K43" s="366">
        <v>20</v>
      </c>
      <c r="L43" s="366">
        <v>20</v>
      </c>
      <c r="M43" s="366">
        <v>20</v>
      </c>
      <c r="N43" s="366">
        <v>20</v>
      </c>
      <c r="O43" s="366">
        <v>20</v>
      </c>
      <c r="P43" s="366">
        <v>20</v>
      </c>
      <c r="Q43" s="366">
        <v>20</v>
      </c>
      <c r="R43" s="366">
        <v>20</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65" customFormat="1" ht="15" outlineLevel="1" x14ac:dyDescent="0.25">
      <c r="A44" s="769"/>
      <c r="B44" s="766"/>
      <c r="C44" s="778"/>
      <c r="D44" s="778"/>
      <c r="E44" s="778"/>
      <c r="F44" s="782"/>
      <c r="G44" s="779"/>
      <c r="H44" s="322" t="s">
        <v>1086</v>
      </c>
      <c r="I44" s="366">
        <v>20</v>
      </c>
      <c r="J44" s="366">
        <v>20</v>
      </c>
      <c r="K44" s="366">
        <v>20</v>
      </c>
      <c r="L44" s="366">
        <v>20</v>
      </c>
      <c r="M44" s="366">
        <v>20</v>
      </c>
      <c r="N44" s="366">
        <v>20</v>
      </c>
      <c r="O44" s="366">
        <v>20</v>
      </c>
      <c r="P44" s="366">
        <v>20</v>
      </c>
      <c r="Q44" s="366">
        <v>20</v>
      </c>
      <c r="R44" s="366">
        <v>20</v>
      </c>
      <c r="S44" s="322"/>
      <c r="T44" s="322"/>
      <c r="U44" s="322"/>
      <c r="V44" s="322"/>
      <c r="W44" s="773"/>
      <c r="X44" s="768"/>
      <c r="Y44" s="768"/>
      <c r="Z44" s="768"/>
      <c r="AA44" s="768"/>
      <c r="AB44" s="768"/>
      <c r="AC44" s="768"/>
      <c r="AD44" s="768"/>
      <c r="AE44" s="768"/>
      <c r="AF44" s="768"/>
      <c r="AG44" s="768"/>
      <c r="AH44" s="768"/>
      <c r="AI44" s="768"/>
      <c r="AJ44" s="768"/>
      <c r="AK44" s="768"/>
      <c r="AL44" s="768"/>
      <c r="AM44" s="768"/>
      <c r="AN44" s="768"/>
      <c r="AO44" s="768"/>
      <c r="AP44" s="768"/>
      <c r="AQ44" s="768"/>
      <c r="AR44" s="768"/>
      <c r="AS44" s="768"/>
      <c r="AT44" s="768"/>
      <c r="AU44" s="768"/>
      <c r="AV44" s="768"/>
      <c r="AW44" s="768"/>
      <c r="AX44" s="768"/>
      <c r="AY44" s="768"/>
      <c r="AZ44" s="768"/>
      <c r="BA44" s="768"/>
      <c r="BB44" s="768"/>
      <c r="BC44" s="768"/>
      <c r="BD44" s="768"/>
      <c r="BE44" s="768"/>
      <c r="BF44" s="768"/>
      <c r="BG44" s="768"/>
      <c r="BH44" s="768"/>
      <c r="BI44" s="768"/>
      <c r="BJ44" s="768"/>
      <c r="BK44" s="768"/>
      <c r="BL44" s="768"/>
      <c r="BM44" s="768"/>
      <c r="BN44" s="768"/>
      <c r="BO44" s="768"/>
      <c r="BP44" s="768"/>
    </row>
    <row r="45" spans="1:68" s="75" customFormat="1" ht="15" outlineLevel="1" x14ac:dyDescent="0.25">
      <c r="A45" s="238"/>
      <c r="B45" s="239"/>
      <c r="C45" s="249"/>
      <c r="D45" s="249"/>
      <c r="E45" s="249"/>
      <c r="F45" s="257"/>
      <c r="G45" s="261"/>
      <c r="H45" s="322" t="s">
        <v>75</v>
      </c>
      <c r="I45" s="366">
        <v>15</v>
      </c>
      <c r="J45" s="366">
        <v>15</v>
      </c>
      <c r="K45" s="366">
        <v>15</v>
      </c>
      <c r="L45" s="366">
        <v>15</v>
      </c>
      <c r="M45" s="366">
        <v>15</v>
      </c>
      <c r="N45" s="366">
        <v>15</v>
      </c>
      <c r="O45" s="366">
        <v>15</v>
      </c>
      <c r="P45" s="366">
        <v>15</v>
      </c>
      <c r="Q45" s="366">
        <v>15</v>
      </c>
      <c r="R45" s="366">
        <v>15</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65" customFormat="1" ht="15" outlineLevel="1" x14ac:dyDescent="0.25">
      <c r="A46" s="769"/>
      <c r="B46" s="766"/>
      <c r="C46" s="778"/>
      <c r="D46" s="778"/>
      <c r="E46" s="778"/>
      <c r="F46" s="782"/>
      <c r="G46" s="779"/>
      <c r="H46" s="322" t="s">
        <v>1087</v>
      </c>
      <c r="I46" s="366">
        <v>15</v>
      </c>
      <c r="J46" s="366">
        <v>15</v>
      </c>
      <c r="K46" s="366">
        <v>15</v>
      </c>
      <c r="L46" s="366">
        <v>15</v>
      </c>
      <c r="M46" s="366">
        <v>15</v>
      </c>
      <c r="N46" s="366">
        <v>15</v>
      </c>
      <c r="O46" s="366">
        <v>15</v>
      </c>
      <c r="P46" s="366">
        <v>15</v>
      </c>
      <c r="Q46" s="366">
        <v>15</v>
      </c>
      <c r="R46" s="366">
        <v>15</v>
      </c>
      <c r="S46" s="322"/>
      <c r="T46" s="322"/>
      <c r="U46" s="322"/>
      <c r="V46" s="322"/>
      <c r="W46" s="773"/>
      <c r="X46" s="768"/>
      <c r="Y46" s="768"/>
      <c r="Z46" s="768"/>
      <c r="AA46" s="768"/>
      <c r="AB46" s="768"/>
      <c r="AC46" s="768"/>
      <c r="AD46" s="768"/>
      <c r="AE46" s="768"/>
      <c r="AF46" s="768"/>
      <c r="AG46" s="768"/>
      <c r="AH46" s="768"/>
      <c r="AI46" s="768"/>
      <c r="AJ46" s="768"/>
      <c r="AK46" s="768"/>
      <c r="AL46" s="768"/>
      <c r="AM46" s="768"/>
      <c r="AN46" s="768"/>
      <c r="AO46" s="768"/>
      <c r="AP46" s="768"/>
      <c r="AQ46" s="768"/>
      <c r="AR46" s="768"/>
      <c r="AS46" s="768"/>
      <c r="AT46" s="768"/>
      <c r="AU46" s="768"/>
      <c r="AV46" s="768"/>
      <c r="AW46" s="768"/>
      <c r="AX46" s="768"/>
      <c r="AY46" s="768"/>
      <c r="AZ46" s="768"/>
      <c r="BA46" s="768"/>
      <c r="BB46" s="768"/>
      <c r="BC46" s="768"/>
      <c r="BD46" s="768"/>
      <c r="BE46" s="768"/>
      <c r="BF46" s="768"/>
      <c r="BG46" s="768"/>
      <c r="BH46" s="768"/>
      <c r="BI46" s="768"/>
      <c r="BJ46" s="768"/>
      <c r="BK46" s="768"/>
      <c r="BL46" s="768"/>
      <c r="BM46" s="768"/>
      <c r="BN46" s="768"/>
      <c r="BO46" s="768"/>
      <c r="BP46" s="768"/>
    </row>
    <row r="47" spans="1:68" s="75" customFormat="1" ht="15" outlineLevel="1" x14ac:dyDescent="0.25">
      <c r="A47" s="238"/>
      <c r="B47" s="239"/>
      <c r="C47" s="249"/>
      <c r="D47" s="249"/>
      <c r="E47" s="249"/>
      <c r="F47" s="257"/>
      <c r="G47" s="261"/>
      <c r="H47" s="322" t="s">
        <v>78</v>
      </c>
      <c r="I47" s="366">
        <v>25</v>
      </c>
      <c r="J47" s="366">
        <v>25</v>
      </c>
      <c r="K47" s="366">
        <v>25</v>
      </c>
      <c r="L47" s="366">
        <v>25</v>
      </c>
      <c r="M47" s="366">
        <v>25</v>
      </c>
      <c r="N47" s="366">
        <v>25</v>
      </c>
      <c r="O47" s="366">
        <v>25</v>
      </c>
      <c r="P47" s="366">
        <v>25</v>
      </c>
      <c r="Q47" s="366">
        <v>25</v>
      </c>
      <c r="R47" s="366">
        <v>25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5" customFormat="1" ht="15" outlineLevel="1" x14ac:dyDescent="0.25">
      <c r="A48" s="238"/>
      <c r="B48" s="239"/>
      <c r="C48" s="249"/>
      <c r="D48" s="249"/>
      <c r="E48" s="249"/>
      <c r="F48" s="257"/>
      <c r="G48" s="261"/>
      <c r="H48" s="322" t="s">
        <v>250</v>
      </c>
      <c r="I48" s="366">
        <v>25</v>
      </c>
      <c r="J48" s="366">
        <v>25</v>
      </c>
      <c r="K48" s="366">
        <v>25</v>
      </c>
      <c r="L48" s="366">
        <v>25</v>
      </c>
      <c r="M48" s="366">
        <v>25</v>
      </c>
      <c r="N48" s="366">
        <v>25</v>
      </c>
      <c r="O48" s="366">
        <v>25</v>
      </c>
      <c r="P48" s="366">
        <v>25</v>
      </c>
      <c r="Q48" s="366">
        <v>25</v>
      </c>
      <c r="R48" s="366">
        <v>25</v>
      </c>
      <c r="S48" s="322"/>
      <c r="T48" s="322"/>
      <c r="U48" s="322"/>
      <c r="V48" s="322"/>
      <c r="W48" s="248"/>
      <c r="X48" s="240"/>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row>
    <row r="49" spans="1:68" s="75" customFormat="1" ht="15" outlineLevel="1" x14ac:dyDescent="0.25">
      <c r="A49" s="238"/>
      <c r="B49" s="239"/>
      <c r="C49" s="249"/>
      <c r="D49" s="249"/>
      <c r="E49" s="249"/>
      <c r="F49" s="257"/>
      <c r="G49" s="261"/>
      <c r="H49" s="322" t="s">
        <v>81</v>
      </c>
      <c r="I49" s="366">
        <v>30</v>
      </c>
      <c r="J49" s="366">
        <v>30</v>
      </c>
      <c r="K49" s="366">
        <v>30</v>
      </c>
      <c r="L49" s="366">
        <v>30</v>
      </c>
      <c r="M49" s="366">
        <v>30</v>
      </c>
      <c r="N49" s="366">
        <v>30</v>
      </c>
      <c r="O49" s="366">
        <v>30</v>
      </c>
      <c r="P49" s="366">
        <v>30</v>
      </c>
      <c r="Q49" s="366">
        <v>30</v>
      </c>
      <c r="R49" s="366">
        <v>30</v>
      </c>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65" customFormat="1" ht="15" outlineLevel="1" x14ac:dyDescent="0.25">
      <c r="A50" s="769"/>
      <c r="B50" s="766"/>
      <c r="C50" s="778"/>
      <c r="D50" s="778"/>
      <c r="E50" s="778"/>
      <c r="F50" s="782"/>
      <c r="G50" s="779"/>
      <c r="H50" s="322" t="s">
        <v>1088</v>
      </c>
      <c r="I50" s="366">
        <v>30</v>
      </c>
      <c r="J50" s="366">
        <v>30</v>
      </c>
      <c r="K50" s="366">
        <v>30</v>
      </c>
      <c r="L50" s="366">
        <v>30</v>
      </c>
      <c r="M50" s="366">
        <v>30</v>
      </c>
      <c r="N50" s="366">
        <v>30</v>
      </c>
      <c r="O50" s="366">
        <v>30</v>
      </c>
      <c r="P50" s="366">
        <v>30</v>
      </c>
      <c r="Q50" s="366">
        <v>30</v>
      </c>
      <c r="R50" s="366">
        <v>30</v>
      </c>
      <c r="S50" s="322"/>
      <c r="T50" s="322"/>
      <c r="U50" s="322"/>
      <c r="V50" s="322"/>
      <c r="W50" s="773"/>
      <c r="X50" s="768"/>
      <c r="Y50" s="768"/>
      <c r="Z50" s="768"/>
      <c r="AA50" s="768"/>
      <c r="AB50" s="768"/>
      <c r="AC50" s="768"/>
      <c r="AD50" s="768"/>
      <c r="AE50" s="768"/>
      <c r="AF50" s="768"/>
      <c r="AG50" s="768"/>
      <c r="AH50" s="768"/>
      <c r="AI50" s="768"/>
      <c r="AJ50" s="768"/>
      <c r="AK50" s="768"/>
      <c r="AL50" s="768"/>
      <c r="AM50" s="768"/>
      <c r="AN50" s="768"/>
      <c r="AO50" s="768"/>
      <c r="AP50" s="768"/>
      <c r="AQ50" s="768"/>
      <c r="AR50" s="768"/>
      <c r="AS50" s="768"/>
      <c r="AT50" s="768"/>
      <c r="AU50" s="768"/>
      <c r="AV50" s="768"/>
      <c r="AW50" s="768"/>
      <c r="AX50" s="768"/>
      <c r="AY50" s="768"/>
      <c r="AZ50" s="768"/>
      <c r="BA50" s="768"/>
      <c r="BB50" s="768"/>
      <c r="BC50" s="768"/>
      <c r="BD50" s="768"/>
      <c r="BE50" s="768"/>
      <c r="BF50" s="768"/>
      <c r="BG50" s="768"/>
      <c r="BH50" s="768"/>
      <c r="BI50" s="768"/>
      <c r="BJ50" s="768"/>
      <c r="BK50" s="768"/>
      <c r="BL50" s="768"/>
      <c r="BM50" s="768"/>
      <c r="BN50" s="768"/>
      <c r="BO50" s="768"/>
      <c r="BP50" s="768"/>
    </row>
    <row r="51" spans="1:68" s="75" customFormat="1" ht="15" outlineLevel="1" x14ac:dyDescent="0.25">
      <c r="A51" s="238"/>
      <c r="B51" s="239"/>
      <c r="C51" s="249"/>
      <c r="D51" s="249"/>
      <c r="E51" s="249"/>
      <c r="F51" s="257"/>
      <c r="G51" s="261"/>
      <c r="H51" s="322" t="s">
        <v>72</v>
      </c>
      <c r="I51" s="366">
        <v>30</v>
      </c>
      <c r="J51" s="366">
        <v>30</v>
      </c>
      <c r="K51" s="366">
        <v>30</v>
      </c>
      <c r="L51" s="366">
        <v>30</v>
      </c>
      <c r="M51" s="366">
        <v>30</v>
      </c>
      <c r="N51" s="366">
        <v>30</v>
      </c>
      <c r="O51" s="366">
        <v>30</v>
      </c>
      <c r="P51" s="366">
        <v>30</v>
      </c>
      <c r="Q51" s="366">
        <v>30</v>
      </c>
      <c r="R51" s="366">
        <v>30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65" customFormat="1" ht="15" outlineLevel="1" x14ac:dyDescent="0.25">
      <c r="A52" s="769"/>
      <c r="B52" s="766"/>
      <c r="C52" s="778"/>
      <c r="D52" s="778"/>
      <c r="E52" s="778"/>
      <c r="F52" s="782"/>
      <c r="G52" s="779"/>
      <c r="H52" s="322" t="s">
        <v>1089</v>
      </c>
      <c r="I52" s="366">
        <v>30</v>
      </c>
      <c r="J52" s="366">
        <v>30</v>
      </c>
      <c r="K52" s="366">
        <v>30</v>
      </c>
      <c r="L52" s="366">
        <v>30</v>
      </c>
      <c r="M52" s="366">
        <v>30</v>
      </c>
      <c r="N52" s="366">
        <v>30</v>
      </c>
      <c r="O52" s="366">
        <v>30</v>
      </c>
      <c r="P52" s="366">
        <v>30</v>
      </c>
      <c r="Q52" s="366">
        <v>30</v>
      </c>
      <c r="R52" s="366">
        <v>30</v>
      </c>
      <c r="S52" s="322"/>
      <c r="T52" s="322"/>
      <c r="U52" s="322"/>
      <c r="V52" s="322"/>
      <c r="W52" s="773"/>
      <c r="X52" s="768"/>
      <c r="Y52" s="768"/>
      <c r="Z52" s="768"/>
      <c r="AA52" s="768"/>
      <c r="AB52" s="768"/>
      <c r="AC52" s="768"/>
      <c r="AD52" s="768"/>
      <c r="AE52" s="768"/>
      <c r="AF52" s="768"/>
      <c r="AG52" s="768"/>
      <c r="AH52" s="768"/>
      <c r="AI52" s="768"/>
      <c r="AJ52" s="768"/>
      <c r="AK52" s="768"/>
      <c r="AL52" s="768"/>
      <c r="AM52" s="768"/>
      <c r="AN52" s="768"/>
      <c r="AO52" s="768"/>
      <c r="AP52" s="768"/>
      <c r="AQ52" s="768"/>
      <c r="AR52" s="768"/>
      <c r="AS52" s="768"/>
      <c r="AT52" s="768"/>
      <c r="AU52" s="768"/>
      <c r="AV52" s="768"/>
      <c r="AW52" s="768"/>
      <c r="AX52" s="768"/>
      <c r="AY52" s="768"/>
      <c r="AZ52" s="768"/>
      <c r="BA52" s="768"/>
      <c r="BB52" s="768"/>
      <c r="BC52" s="768"/>
      <c r="BD52" s="768"/>
      <c r="BE52" s="768"/>
      <c r="BF52" s="768"/>
      <c r="BG52" s="768"/>
      <c r="BH52" s="768"/>
      <c r="BI52" s="768"/>
      <c r="BJ52" s="768"/>
      <c r="BK52" s="768"/>
      <c r="BL52" s="768"/>
      <c r="BM52" s="768"/>
      <c r="BN52" s="768"/>
      <c r="BO52" s="768"/>
      <c r="BP52" s="768"/>
    </row>
    <row r="53" spans="1:68" s="75" customFormat="1" ht="15" outlineLevel="1" x14ac:dyDescent="0.25">
      <c r="A53" s="238"/>
      <c r="B53" s="239"/>
      <c r="C53" s="249"/>
      <c r="D53" s="249"/>
      <c r="E53" s="249"/>
      <c r="F53" s="257"/>
      <c r="G53" s="261"/>
      <c r="H53" s="322" t="s">
        <v>77</v>
      </c>
      <c r="I53" s="366">
        <v>25</v>
      </c>
      <c r="J53" s="366">
        <v>25</v>
      </c>
      <c r="K53" s="366">
        <v>25</v>
      </c>
      <c r="L53" s="366">
        <v>25</v>
      </c>
      <c r="M53" s="366">
        <v>25</v>
      </c>
      <c r="N53" s="366">
        <v>25</v>
      </c>
      <c r="O53" s="366">
        <v>25</v>
      </c>
      <c r="P53" s="366">
        <v>25</v>
      </c>
      <c r="Q53" s="366">
        <v>25</v>
      </c>
      <c r="R53" s="366">
        <v>25</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5" customFormat="1" ht="15" outlineLevel="1" x14ac:dyDescent="0.25">
      <c r="A54" s="238"/>
      <c r="B54" s="239"/>
      <c r="C54" s="249"/>
      <c r="D54" s="249"/>
      <c r="E54" s="249"/>
      <c r="F54" s="257"/>
      <c r="G54" s="261"/>
      <c r="H54" s="322" t="s">
        <v>74</v>
      </c>
      <c r="I54" s="366">
        <v>25</v>
      </c>
      <c r="J54" s="366">
        <v>25</v>
      </c>
      <c r="K54" s="366">
        <v>25</v>
      </c>
      <c r="L54" s="366">
        <v>25</v>
      </c>
      <c r="M54" s="366">
        <v>25</v>
      </c>
      <c r="N54" s="366">
        <v>25</v>
      </c>
      <c r="O54" s="366">
        <v>25</v>
      </c>
      <c r="P54" s="366">
        <v>25</v>
      </c>
      <c r="Q54" s="366">
        <v>25</v>
      </c>
      <c r="R54" s="366">
        <v>25</v>
      </c>
      <c r="S54" s="322"/>
      <c r="T54" s="322"/>
      <c r="U54" s="322"/>
      <c r="V54" s="322"/>
      <c r="W54" s="248"/>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row>
    <row r="55" spans="1:68" s="75" customFormat="1" ht="15" outlineLevel="1" x14ac:dyDescent="0.25">
      <c r="A55" s="238"/>
      <c r="B55" s="239"/>
      <c r="C55" s="249"/>
      <c r="D55" s="249"/>
      <c r="E55" s="249"/>
      <c r="F55" s="257"/>
      <c r="G55" s="261"/>
      <c r="H55" s="322" t="s">
        <v>82</v>
      </c>
      <c r="I55" s="366">
        <v>25</v>
      </c>
      <c r="J55" s="366">
        <v>25</v>
      </c>
      <c r="K55" s="366">
        <v>25</v>
      </c>
      <c r="L55" s="366">
        <v>25</v>
      </c>
      <c r="M55" s="366">
        <v>25</v>
      </c>
      <c r="N55" s="366">
        <v>25</v>
      </c>
      <c r="O55" s="366">
        <v>25</v>
      </c>
      <c r="P55" s="366">
        <v>25</v>
      </c>
      <c r="Q55" s="366">
        <v>25</v>
      </c>
      <c r="R55" s="366">
        <v>25</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83</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84</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c r="I58" s="322"/>
      <c r="J58" s="322"/>
      <c r="K58" s="322"/>
      <c r="L58" s="322"/>
      <c r="M58" s="322"/>
      <c r="N58" s="322"/>
      <c r="O58" s="322"/>
      <c r="P58" s="322"/>
      <c r="Q58" s="322"/>
      <c r="R58" s="322"/>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ht="15" outlineLevel="1" x14ac:dyDescent="0.25">
      <c r="A59" s="5"/>
      <c r="B59" s="6"/>
      <c r="C59" s="17"/>
      <c r="D59" s="17"/>
      <c r="E59" s="17"/>
      <c r="F59" s="26"/>
      <c r="G59" s="34"/>
      <c r="H59" s="35"/>
      <c r="I59" s="35"/>
      <c r="J59" s="35"/>
      <c r="K59" s="68"/>
      <c r="L59" s="68"/>
      <c r="M59" s="68"/>
      <c r="N59" s="35"/>
      <c r="O59" s="35"/>
      <c r="P59" s="35"/>
      <c r="Q59" s="35"/>
      <c r="R59" s="35"/>
      <c r="S59" s="35"/>
      <c r="T59" s="35"/>
      <c r="U59" s="35"/>
      <c r="V59" s="35"/>
      <c r="W59" s="16"/>
      <c r="X59" s="7"/>
      <c r="Y59" s="7"/>
      <c r="Z59" s="7"/>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ht="15" outlineLevel="1" x14ac:dyDescent="0.25">
      <c r="A60" s="5"/>
      <c r="B60" s="6"/>
      <c r="C60" s="17"/>
      <c r="D60" s="17"/>
      <c r="E60" s="17"/>
      <c r="F60" s="26"/>
      <c r="G60" s="324" t="s">
        <v>298</v>
      </c>
      <c r="H60" s="35"/>
      <c r="I60" s="35"/>
      <c r="J60" s="35"/>
      <c r="K60" s="68"/>
      <c r="L60" s="68"/>
      <c r="M60" s="68"/>
      <c r="N60" s="35"/>
      <c r="O60" s="35"/>
      <c r="P60" s="35"/>
      <c r="Q60" s="35"/>
      <c r="R60" s="35"/>
      <c r="S60" s="35"/>
      <c r="T60" s="35"/>
      <c r="U60" s="35"/>
      <c r="V60" s="35"/>
      <c r="W60" s="16"/>
      <c r="X60" s="7"/>
      <c r="Y60" s="7"/>
      <c r="Z60" s="7"/>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ht="15" outlineLevel="1" x14ac:dyDescent="0.25">
      <c r="A61" s="5"/>
      <c r="B61" s="6"/>
      <c r="C61" s="17"/>
      <c r="D61" s="17"/>
      <c r="E61" s="17"/>
      <c r="F61" s="26"/>
      <c r="G61" s="34"/>
      <c r="H61" s="322" t="s">
        <v>115</v>
      </c>
      <c r="I61" s="322" t="s">
        <v>933</v>
      </c>
      <c r="J61" s="35" t="s">
        <v>460</v>
      </c>
      <c r="K61" s="68" t="s">
        <v>899</v>
      </c>
      <c r="L61" s="68" t="s">
        <v>900</v>
      </c>
      <c r="M61" s="68" t="s">
        <v>901</v>
      </c>
      <c r="N61" s="35" t="s">
        <v>902</v>
      </c>
      <c r="O61" s="35" t="s">
        <v>903</v>
      </c>
      <c r="P61" s="35" t="s">
        <v>904</v>
      </c>
      <c r="Q61" s="35" t="s">
        <v>905</v>
      </c>
      <c r="R61" s="35" t="s">
        <v>906</v>
      </c>
      <c r="S61" s="35"/>
      <c r="T61" s="35"/>
      <c r="U61" s="35"/>
      <c r="V61" s="35"/>
      <c r="W61" s="16"/>
      <c r="X61" s="7"/>
      <c r="Y61" s="7"/>
      <c r="Z61" s="7"/>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4"/>
      <c r="H62" s="322" t="s">
        <v>73</v>
      </c>
      <c r="I62" s="367">
        <v>43804</v>
      </c>
      <c r="J62" s="367">
        <v>43804</v>
      </c>
      <c r="K62" s="367">
        <v>43804</v>
      </c>
      <c r="L62" s="367">
        <v>43804</v>
      </c>
      <c r="M62" s="367">
        <v>43804</v>
      </c>
      <c r="N62" s="367">
        <v>43804</v>
      </c>
      <c r="O62" s="367">
        <v>43804</v>
      </c>
      <c r="P62" s="367">
        <v>43804</v>
      </c>
      <c r="Q62" s="367">
        <v>43804</v>
      </c>
      <c r="R62" s="367">
        <v>43804</v>
      </c>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s="765" customFormat="1" ht="15" outlineLevel="1" x14ac:dyDescent="0.25">
      <c r="A63" s="769"/>
      <c r="B63" s="766"/>
      <c r="C63" s="778"/>
      <c r="D63" s="778"/>
      <c r="E63" s="778"/>
      <c r="F63" s="782"/>
      <c r="G63" s="779"/>
      <c r="H63" s="322" t="s">
        <v>1085</v>
      </c>
      <c r="I63" s="367">
        <v>43804</v>
      </c>
      <c r="J63" s="367">
        <v>43804</v>
      </c>
      <c r="K63" s="367">
        <v>43804</v>
      </c>
      <c r="L63" s="367">
        <v>43804</v>
      </c>
      <c r="M63" s="367">
        <v>43804</v>
      </c>
      <c r="N63" s="367">
        <v>43804</v>
      </c>
      <c r="O63" s="367">
        <v>43804</v>
      </c>
      <c r="P63" s="367">
        <v>43804</v>
      </c>
      <c r="Q63" s="367">
        <v>43804</v>
      </c>
      <c r="R63" s="367">
        <v>43804</v>
      </c>
      <c r="S63" s="322"/>
      <c r="T63" s="322"/>
      <c r="U63" s="322"/>
      <c r="V63" s="322"/>
      <c r="W63" s="773"/>
      <c r="X63" s="768"/>
      <c r="Y63" s="768"/>
      <c r="Z63" s="768"/>
      <c r="AA63" s="768"/>
      <c r="AB63" s="768"/>
      <c r="AC63" s="768"/>
      <c r="AD63" s="768"/>
      <c r="AE63" s="768"/>
      <c r="AF63" s="768"/>
      <c r="AG63" s="768"/>
      <c r="AH63" s="768"/>
      <c r="AI63" s="768"/>
      <c r="AJ63" s="768"/>
      <c r="AK63" s="768"/>
      <c r="AL63" s="768"/>
      <c r="AM63" s="768"/>
      <c r="AN63" s="768"/>
      <c r="AO63" s="768"/>
      <c r="AP63" s="768"/>
      <c r="AQ63" s="768"/>
      <c r="AR63" s="768"/>
      <c r="AS63" s="768"/>
      <c r="AT63" s="768"/>
      <c r="AU63" s="768"/>
      <c r="AV63" s="768"/>
      <c r="AW63" s="768"/>
      <c r="AX63" s="768"/>
      <c r="AY63" s="768"/>
      <c r="AZ63" s="768"/>
      <c r="BA63" s="768"/>
      <c r="BB63" s="768"/>
      <c r="BC63" s="768"/>
      <c r="BD63" s="768"/>
      <c r="BE63" s="768"/>
      <c r="BF63" s="768"/>
      <c r="BG63" s="768"/>
      <c r="BH63" s="768"/>
      <c r="BI63" s="768"/>
      <c r="BJ63" s="768"/>
      <c r="BK63" s="768"/>
      <c r="BL63" s="768"/>
      <c r="BM63" s="768"/>
      <c r="BN63" s="768"/>
      <c r="BO63" s="768"/>
      <c r="BP63" s="768"/>
    </row>
    <row r="64" spans="1:68" ht="15" outlineLevel="1" x14ac:dyDescent="0.25">
      <c r="A64" s="5"/>
      <c r="B64" s="6"/>
      <c r="C64" s="17"/>
      <c r="D64" s="17"/>
      <c r="E64" s="17"/>
      <c r="F64" s="26"/>
      <c r="G64" s="34"/>
      <c r="H64" s="322" t="s">
        <v>76</v>
      </c>
      <c r="I64" s="367">
        <v>43804</v>
      </c>
      <c r="J64" s="367">
        <v>43804</v>
      </c>
      <c r="K64" s="367">
        <v>43804</v>
      </c>
      <c r="L64" s="367">
        <v>43804</v>
      </c>
      <c r="M64" s="367">
        <v>43804</v>
      </c>
      <c r="N64" s="367">
        <v>43804</v>
      </c>
      <c r="O64" s="367">
        <v>43804</v>
      </c>
      <c r="P64" s="367">
        <v>43804</v>
      </c>
      <c r="Q64" s="367">
        <v>43804</v>
      </c>
      <c r="R64" s="367">
        <v>43804</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s="765" customFormat="1" ht="15" outlineLevel="1" x14ac:dyDescent="0.25">
      <c r="A65" s="769"/>
      <c r="B65" s="766"/>
      <c r="C65" s="778"/>
      <c r="D65" s="778"/>
      <c r="E65" s="778"/>
      <c r="F65" s="782"/>
      <c r="G65" s="779"/>
      <c r="H65" s="322" t="s">
        <v>1086</v>
      </c>
      <c r="I65" s="367">
        <v>43804</v>
      </c>
      <c r="J65" s="367">
        <v>43804</v>
      </c>
      <c r="K65" s="367">
        <v>43804</v>
      </c>
      <c r="L65" s="367">
        <v>43804</v>
      </c>
      <c r="M65" s="367">
        <v>43804</v>
      </c>
      <c r="N65" s="367">
        <v>43804</v>
      </c>
      <c r="O65" s="367">
        <v>43804</v>
      </c>
      <c r="P65" s="367">
        <v>43804</v>
      </c>
      <c r="Q65" s="367">
        <v>43804</v>
      </c>
      <c r="R65" s="367">
        <v>43804</v>
      </c>
      <c r="S65" s="322"/>
      <c r="T65" s="322"/>
      <c r="U65" s="322"/>
      <c r="V65" s="322"/>
      <c r="W65" s="773"/>
      <c r="X65" s="768"/>
      <c r="Y65" s="768"/>
      <c r="Z65" s="768"/>
      <c r="AA65" s="768"/>
      <c r="AB65" s="768"/>
      <c r="AC65" s="768"/>
      <c r="AD65" s="768"/>
      <c r="AE65" s="768"/>
      <c r="AF65" s="768"/>
      <c r="AG65" s="768"/>
      <c r="AH65" s="768"/>
      <c r="AI65" s="768"/>
      <c r="AJ65" s="768"/>
      <c r="AK65" s="768"/>
      <c r="AL65" s="768"/>
      <c r="AM65" s="768"/>
      <c r="AN65" s="768"/>
      <c r="AO65" s="768"/>
      <c r="AP65" s="768"/>
      <c r="AQ65" s="768"/>
      <c r="AR65" s="768"/>
      <c r="AS65" s="768"/>
      <c r="AT65" s="768"/>
      <c r="AU65" s="768"/>
      <c r="AV65" s="768"/>
      <c r="AW65" s="768"/>
      <c r="AX65" s="768"/>
      <c r="AY65" s="768"/>
      <c r="AZ65" s="768"/>
      <c r="BA65" s="768"/>
      <c r="BB65" s="768"/>
      <c r="BC65" s="768"/>
      <c r="BD65" s="768"/>
      <c r="BE65" s="768"/>
      <c r="BF65" s="768"/>
      <c r="BG65" s="768"/>
      <c r="BH65" s="768"/>
      <c r="BI65" s="768"/>
      <c r="BJ65" s="768"/>
      <c r="BK65" s="768"/>
      <c r="BL65" s="768"/>
      <c r="BM65" s="768"/>
      <c r="BN65" s="768"/>
      <c r="BO65" s="768"/>
      <c r="BP65" s="768"/>
    </row>
    <row r="66" spans="1:68" ht="15" outlineLevel="1" x14ac:dyDescent="0.25">
      <c r="A66" s="5"/>
      <c r="B66" s="6"/>
      <c r="C66" s="17"/>
      <c r="D66" s="17"/>
      <c r="E66" s="17"/>
      <c r="F66" s="26"/>
      <c r="G66" s="34"/>
      <c r="H66" s="322" t="s">
        <v>75</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s="765" customFormat="1" ht="15" outlineLevel="1" x14ac:dyDescent="0.25">
      <c r="A67" s="769"/>
      <c r="B67" s="766"/>
      <c r="C67" s="778"/>
      <c r="D67" s="778"/>
      <c r="E67" s="778"/>
      <c r="F67" s="782"/>
      <c r="G67" s="779"/>
      <c r="H67" s="322" t="s">
        <v>1087</v>
      </c>
      <c r="I67" s="367">
        <v>43804</v>
      </c>
      <c r="J67" s="367">
        <v>43804</v>
      </c>
      <c r="K67" s="367">
        <v>43804</v>
      </c>
      <c r="L67" s="367">
        <v>43804</v>
      </c>
      <c r="M67" s="367">
        <v>43804</v>
      </c>
      <c r="N67" s="367">
        <v>43804</v>
      </c>
      <c r="O67" s="367">
        <v>43804</v>
      </c>
      <c r="P67" s="367">
        <v>43804</v>
      </c>
      <c r="Q67" s="367">
        <v>43804</v>
      </c>
      <c r="R67" s="367">
        <v>43804</v>
      </c>
      <c r="S67" s="322"/>
      <c r="T67" s="322"/>
      <c r="U67" s="322"/>
      <c r="V67" s="322"/>
      <c r="W67" s="773"/>
      <c r="X67" s="768"/>
      <c r="Y67" s="768"/>
      <c r="Z67" s="768"/>
      <c r="AA67" s="768"/>
      <c r="AB67" s="768"/>
      <c r="AC67" s="768"/>
      <c r="AD67" s="768"/>
      <c r="AE67" s="768"/>
      <c r="AF67" s="768"/>
      <c r="AG67" s="768"/>
      <c r="AH67" s="768"/>
      <c r="AI67" s="768"/>
      <c r="AJ67" s="768"/>
      <c r="AK67" s="768"/>
      <c r="AL67" s="768"/>
      <c r="AM67" s="768"/>
      <c r="AN67" s="768"/>
      <c r="AO67" s="768"/>
      <c r="AP67" s="768"/>
      <c r="AQ67" s="768"/>
      <c r="AR67" s="768"/>
      <c r="AS67" s="768"/>
      <c r="AT67" s="768"/>
      <c r="AU67" s="768"/>
      <c r="AV67" s="768"/>
      <c r="AW67" s="768"/>
      <c r="AX67" s="768"/>
      <c r="AY67" s="768"/>
      <c r="AZ67" s="768"/>
      <c r="BA67" s="768"/>
      <c r="BB67" s="768"/>
      <c r="BC67" s="768"/>
      <c r="BD67" s="768"/>
      <c r="BE67" s="768"/>
      <c r="BF67" s="768"/>
      <c r="BG67" s="768"/>
      <c r="BH67" s="768"/>
      <c r="BI67" s="768"/>
      <c r="BJ67" s="768"/>
      <c r="BK67" s="768"/>
      <c r="BL67" s="768"/>
      <c r="BM67" s="768"/>
      <c r="BN67" s="768"/>
      <c r="BO67" s="768"/>
      <c r="BP67" s="768"/>
    </row>
    <row r="68" spans="1:68" ht="15" outlineLevel="1" x14ac:dyDescent="0.25">
      <c r="A68" s="5"/>
      <c r="B68" s="6"/>
      <c r="C68" s="17"/>
      <c r="D68" s="17"/>
      <c r="E68" s="17"/>
      <c r="F68" s="26"/>
      <c r="G68" s="34"/>
      <c r="H68" s="322" t="s">
        <v>78</v>
      </c>
      <c r="I68" s="367">
        <v>43794</v>
      </c>
      <c r="J68" s="367">
        <v>43794</v>
      </c>
      <c r="K68" s="367">
        <v>43794</v>
      </c>
      <c r="L68" s="367">
        <v>43794</v>
      </c>
      <c r="M68" s="367">
        <v>43794</v>
      </c>
      <c r="N68" s="367">
        <v>43794</v>
      </c>
      <c r="O68" s="367">
        <v>43794</v>
      </c>
      <c r="P68" s="367">
        <v>43794</v>
      </c>
      <c r="Q68" s="367">
        <v>43794</v>
      </c>
      <c r="R68" s="367">
        <v>43794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s="765" customFormat="1" ht="15" outlineLevel="1" x14ac:dyDescent="0.25">
      <c r="A69" s="769"/>
      <c r="B69" s="766"/>
      <c r="C69" s="778"/>
      <c r="D69" s="778"/>
      <c r="E69" s="778"/>
      <c r="F69" s="782"/>
      <c r="G69" s="779"/>
      <c r="H69" s="322" t="s">
        <v>250</v>
      </c>
      <c r="I69" s="367">
        <v>43794</v>
      </c>
      <c r="J69" s="367">
        <v>43794</v>
      </c>
      <c r="K69" s="367">
        <v>43794</v>
      </c>
      <c r="L69" s="367">
        <v>43794</v>
      </c>
      <c r="M69" s="367">
        <v>43794</v>
      </c>
      <c r="N69" s="367">
        <v>43794</v>
      </c>
      <c r="O69" s="367">
        <v>43794</v>
      </c>
      <c r="P69" s="367">
        <v>43794</v>
      </c>
      <c r="Q69" s="367">
        <v>43794</v>
      </c>
      <c r="R69" s="367">
        <v>43794</v>
      </c>
      <c r="S69" s="322"/>
      <c r="T69" s="322"/>
      <c r="U69" s="322"/>
      <c r="V69" s="322"/>
      <c r="W69" s="773"/>
      <c r="X69" s="768"/>
      <c r="Y69" s="768"/>
      <c r="Z69" s="768"/>
      <c r="AA69" s="768"/>
      <c r="AB69" s="768"/>
      <c r="AC69" s="768"/>
      <c r="AD69" s="768"/>
      <c r="AE69" s="768"/>
      <c r="AF69" s="768"/>
      <c r="AG69" s="768"/>
      <c r="AH69" s="768"/>
      <c r="AI69" s="768"/>
      <c r="AJ69" s="768"/>
      <c r="AK69" s="768"/>
      <c r="AL69" s="768"/>
      <c r="AM69" s="768"/>
      <c r="AN69" s="768"/>
      <c r="AO69" s="768"/>
      <c r="AP69" s="768"/>
      <c r="AQ69" s="768"/>
      <c r="AR69" s="768"/>
      <c r="AS69" s="768"/>
      <c r="AT69" s="768"/>
      <c r="AU69" s="768"/>
      <c r="AV69" s="768"/>
      <c r="AW69" s="768"/>
      <c r="AX69" s="768"/>
      <c r="AY69" s="768"/>
      <c r="AZ69" s="768"/>
      <c r="BA69" s="768"/>
      <c r="BB69" s="768"/>
      <c r="BC69" s="768"/>
      <c r="BD69" s="768"/>
      <c r="BE69" s="768"/>
      <c r="BF69" s="768"/>
      <c r="BG69" s="768"/>
      <c r="BH69" s="768"/>
      <c r="BI69" s="768"/>
      <c r="BJ69" s="768"/>
      <c r="BK69" s="768"/>
      <c r="BL69" s="768"/>
      <c r="BM69" s="768"/>
      <c r="BN69" s="768"/>
      <c r="BO69" s="768"/>
      <c r="BP69" s="768"/>
    </row>
    <row r="70" spans="1:68" ht="15" outlineLevel="1" x14ac:dyDescent="0.25">
      <c r="A70" s="5"/>
      <c r="B70" s="6"/>
      <c r="C70" s="17"/>
      <c r="D70" s="17"/>
      <c r="E70" s="17"/>
      <c r="F70" s="26"/>
      <c r="G70" s="34"/>
      <c r="H70" s="322" t="s">
        <v>81</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s="765" customFormat="1" ht="15" outlineLevel="1" x14ac:dyDescent="0.25">
      <c r="A71" s="769"/>
      <c r="B71" s="766"/>
      <c r="C71" s="778"/>
      <c r="D71" s="778"/>
      <c r="E71" s="778"/>
      <c r="F71" s="782"/>
      <c r="G71" s="779"/>
      <c r="H71" s="322" t="s">
        <v>1088</v>
      </c>
      <c r="I71" s="367">
        <v>43794</v>
      </c>
      <c r="J71" s="367">
        <v>43794</v>
      </c>
      <c r="K71" s="367">
        <v>43794</v>
      </c>
      <c r="L71" s="367">
        <v>43794</v>
      </c>
      <c r="M71" s="367">
        <v>43794</v>
      </c>
      <c r="N71" s="367">
        <v>43794</v>
      </c>
      <c r="O71" s="367">
        <v>43794</v>
      </c>
      <c r="P71" s="367">
        <v>43794</v>
      </c>
      <c r="Q71" s="367">
        <v>43794</v>
      </c>
      <c r="R71" s="367">
        <v>43794</v>
      </c>
      <c r="S71" s="322"/>
      <c r="T71" s="322"/>
      <c r="U71" s="322"/>
      <c r="V71" s="322"/>
      <c r="W71" s="773"/>
      <c r="X71" s="768"/>
      <c r="Y71" s="768"/>
      <c r="Z71" s="768"/>
      <c r="AA71" s="768"/>
      <c r="AB71" s="768"/>
      <c r="AC71" s="768"/>
      <c r="AD71" s="768"/>
      <c r="AE71" s="768"/>
      <c r="AF71" s="768"/>
      <c r="AG71" s="768"/>
      <c r="AH71" s="768"/>
      <c r="AI71" s="768"/>
      <c r="AJ71" s="768"/>
      <c r="AK71" s="768"/>
      <c r="AL71" s="768"/>
      <c r="AM71" s="768"/>
      <c r="AN71" s="768"/>
      <c r="AO71" s="768"/>
      <c r="AP71" s="768"/>
      <c r="AQ71" s="768"/>
      <c r="AR71" s="768"/>
      <c r="AS71" s="768"/>
      <c r="AT71" s="768"/>
      <c r="AU71" s="768"/>
      <c r="AV71" s="768"/>
      <c r="AW71" s="768"/>
      <c r="AX71" s="768"/>
      <c r="AY71" s="768"/>
      <c r="AZ71" s="768"/>
      <c r="BA71" s="768"/>
      <c r="BB71" s="768"/>
      <c r="BC71" s="768"/>
      <c r="BD71" s="768"/>
      <c r="BE71" s="768"/>
      <c r="BF71" s="768"/>
      <c r="BG71" s="768"/>
      <c r="BH71" s="768"/>
      <c r="BI71" s="768"/>
      <c r="BJ71" s="768"/>
      <c r="BK71" s="768"/>
      <c r="BL71" s="768"/>
      <c r="BM71" s="768"/>
      <c r="BN71" s="768"/>
      <c r="BO71" s="768"/>
      <c r="BP71" s="768"/>
    </row>
    <row r="72" spans="1:68" ht="15" outlineLevel="1" x14ac:dyDescent="0.25">
      <c r="A72" s="5"/>
      <c r="B72" s="6"/>
      <c r="C72" s="17"/>
      <c r="D72" s="17"/>
      <c r="E72" s="17"/>
      <c r="F72" s="26"/>
      <c r="G72" s="34"/>
      <c r="H72" s="322" t="s">
        <v>72</v>
      </c>
      <c r="I72" s="367">
        <v>43794</v>
      </c>
      <c r="J72" s="367">
        <v>43794</v>
      </c>
      <c r="K72" s="367">
        <v>43794</v>
      </c>
      <c r="L72" s="367">
        <v>43794</v>
      </c>
      <c r="M72" s="367">
        <v>43794</v>
      </c>
      <c r="N72" s="367">
        <v>43794</v>
      </c>
      <c r="O72" s="367">
        <v>43794</v>
      </c>
      <c r="P72" s="367">
        <v>43794</v>
      </c>
      <c r="Q72" s="367">
        <v>43794</v>
      </c>
      <c r="R72" s="367">
        <v>43794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s="765" customFormat="1" ht="15" outlineLevel="1" x14ac:dyDescent="0.25">
      <c r="A73" s="769"/>
      <c r="B73" s="766"/>
      <c r="C73" s="778"/>
      <c r="D73" s="778"/>
      <c r="E73" s="778"/>
      <c r="F73" s="782"/>
      <c r="G73" s="779"/>
      <c r="H73" s="322" t="s">
        <v>1089</v>
      </c>
      <c r="I73" s="367">
        <v>43794</v>
      </c>
      <c r="J73" s="367">
        <v>43794</v>
      </c>
      <c r="K73" s="367">
        <v>43794</v>
      </c>
      <c r="L73" s="367">
        <v>43794</v>
      </c>
      <c r="M73" s="367">
        <v>43794</v>
      </c>
      <c r="N73" s="367">
        <v>43794</v>
      </c>
      <c r="O73" s="367">
        <v>43794</v>
      </c>
      <c r="P73" s="367">
        <v>43794</v>
      </c>
      <c r="Q73" s="367">
        <v>43794</v>
      </c>
      <c r="R73" s="367">
        <v>43794</v>
      </c>
      <c r="S73" s="322"/>
      <c r="T73" s="322"/>
      <c r="U73" s="322"/>
      <c r="V73" s="322"/>
      <c r="W73" s="773"/>
      <c r="X73" s="768"/>
      <c r="Y73" s="768"/>
      <c r="Z73" s="768"/>
      <c r="AA73" s="768"/>
      <c r="AB73" s="768"/>
      <c r="AC73" s="768"/>
      <c r="AD73" s="768"/>
      <c r="AE73" s="768"/>
      <c r="AF73" s="768"/>
      <c r="AG73" s="768"/>
      <c r="AH73" s="768"/>
      <c r="AI73" s="768"/>
      <c r="AJ73" s="768"/>
      <c r="AK73" s="768"/>
      <c r="AL73" s="768"/>
      <c r="AM73" s="768"/>
      <c r="AN73" s="768"/>
      <c r="AO73" s="768"/>
      <c r="AP73" s="768"/>
      <c r="AQ73" s="768"/>
      <c r="AR73" s="768"/>
      <c r="AS73" s="768"/>
      <c r="AT73" s="768"/>
      <c r="AU73" s="768"/>
      <c r="AV73" s="768"/>
      <c r="AW73" s="768"/>
      <c r="AX73" s="768"/>
      <c r="AY73" s="768"/>
      <c r="AZ73" s="768"/>
      <c r="BA73" s="768"/>
      <c r="BB73" s="768"/>
      <c r="BC73" s="768"/>
      <c r="BD73" s="768"/>
      <c r="BE73" s="768"/>
      <c r="BF73" s="768"/>
      <c r="BG73" s="768"/>
      <c r="BH73" s="768"/>
      <c r="BI73" s="768"/>
      <c r="BJ73" s="768"/>
      <c r="BK73" s="768"/>
      <c r="BL73" s="768"/>
      <c r="BM73" s="768"/>
      <c r="BN73" s="768"/>
      <c r="BO73" s="768"/>
      <c r="BP73" s="768"/>
    </row>
    <row r="74" spans="1:68" ht="15" outlineLevel="1" x14ac:dyDescent="0.25">
      <c r="A74" s="5"/>
      <c r="B74" s="6"/>
      <c r="C74" s="17"/>
      <c r="D74" s="17"/>
      <c r="E74" s="17"/>
      <c r="F74" s="26"/>
      <c r="G74" s="34"/>
      <c r="H74" s="322" t="s">
        <v>77</v>
      </c>
      <c r="I74" s="367">
        <v>43804</v>
      </c>
      <c r="J74" s="367">
        <v>43804</v>
      </c>
      <c r="K74" s="367">
        <v>43804</v>
      </c>
      <c r="L74" s="367">
        <v>43804</v>
      </c>
      <c r="M74" s="367">
        <v>43804</v>
      </c>
      <c r="N74" s="367">
        <v>43804</v>
      </c>
      <c r="O74" s="367">
        <v>43804</v>
      </c>
      <c r="P74" s="367">
        <v>43804</v>
      </c>
      <c r="Q74" s="367">
        <v>43804</v>
      </c>
      <c r="R74" s="367">
        <v>43804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ht="15" outlineLevel="1" x14ac:dyDescent="0.25">
      <c r="A75" s="5"/>
      <c r="B75" s="6"/>
      <c r="C75" s="17"/>
      <c r="D75" s="17"/>
      <c r="E75" s="17"/>
      <c r="F75" s="26"/>
      <c r="G75" s="34"/>
      <c r="H75" s="322" t="s">
        <v>74</v>
      </c>
      <c r="I75" s="367">
        <v>43804</v>
      </c>
      <c r="J75" s="367">
        <v>43804</v>
      </c>
      <c r="K75" s="367">
        <v>43804</v>
      </c>
      <c r="L75" s="367">
        <v>43804</v>
      </c>
      <c r="M75" s="367">
        <v>43804</v>
      </c>
      <c r="N75" s="367">
        <v>43804</v>
      </c>
      <c r="O75" s="367">
        <v>43804</v>
      </c>
      <c r="P75" s="367">
        <v>43804</v>
      </c>
      <c r="Q75" s="367">
        <v>43804</v>
      </c>
      <c r="R75" s="367">
        <v>43804</v>
      </c>
      <c r="S75" s="35"/>
      <c r="T75" s="35"/>
      <c r="U75" s="35"/>
      <c r="V75" s="35"/>
      <c r="W75" s="16"/>
      <c r="X75" s="7"/>
      <c r="Y75" s="7"/>
      <c r="Z75" s="7"/>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row>
    <row r="76" spans="1:68" ht="15" outlineLevel="1" x14ac:dyDescent="0.25">
      <c r="A76" s="5"/>
      <c r="B76" s="6"/>
      <c r="C76" s="17"/>
      <c r="D76" s="17"/>
      <c r="E76" s="17"/>
      <c r="F76" s="26"/>
      <c r="G76" s="34"/>
      <c r="H76" s="322" t="s">
        <v>82</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22" t="s">
        <v>83</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84</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5"/>
      <c r="I79" s="35"/>
      <c r="J79" s="35"/>
      <c r="K79" s="68"/>
      <c r="L79" s="68"/>
      <c r="M79" s="68"/>
      <c r="N79" s="35"/>
      <c r="O79" s="35"/>
      <c r="P79" s="35"/>
      <c r="Q79" s="35"/>
      <c r="R79" s="35"/>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5" t="s">
        <v>251</v>
      </c>
      <c r="I80" s="367">
        <v>43770</v>
      </c>
      <c r="J80" s="35"/>
      <c r="K80" s="68"/>
      <c r="L80" s="68"/>
      <c r="M80" s="68"/>
      <c r="N80" s="35"/>
      <c r="O80" s="35"/>
      <c r="P80" s="35"/>
      <c r="Q80" s="35"/>
      <c r="R80" s="35"/>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t="s">
        <v>252</v>
      </c>
      <c r="I82" s="366">
        <v>15</v>
      </c>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c r="I83" s="35"/>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677" t="s">
        <v>263</v>
      </c>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3.35" customHeight="1" outlineLevel="1" x14ac:dyDescent="0.25">
      <c r="A85" s="5"/>
      <c r="B85" s="6"/>
      <c r="C85" s="17"/>
      <c r="D85" s="17"/>
      <c r="E85" s="17"/>
      <c r="F85" s="26"/>
      <c r="G85" s="34"/>
      <c r="H85" s="35" t="s">
        <v>264</v>
      </c>
      <c r="I85" s="366">
        <v>7</v>
      </c>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5" outlineLevel="1" x14ac:dyDescent="0.25">
      <c r="A86" s="5"/>
      <c r="B86" s="6"/>
      <c r="C86" s="17"/>
      <c r="D86" s="17"/>
      <c r="E86" s="17"/>
      <c r="F86" s="26"/>
      <c r="G86" s="34"/>
      <c r="H86" s="35"/>
      <c r="I86" s="35"/>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5.0999999999999996" customHeight="1" outlineLevel="1" x14ac:dyDescent="0.25">
      <c r="A87" s="5"/>
      <c r="B87" s="6"/>
      <c r="C87" s="17"/>
      <c r="D87" s="17"/>
      <c r="E87" s="17"/>
      <c r="F87" s="36"/>
      <c r="G87" s="37"/>
      <c r="H87" s="37"/>
      <c r="I87" s="37"/>
      <c r="J87" s="38"/>
      <c r="K87" s="38"/>
      <c r="L87" s="38"/>
      <c r="M87" s="38"/>
      <c r="N87" s="38"/>
      <c r="O87" s="38"/>
      <c r="P87" s="38"/>
      <c r="Q87" s="38"/>
      <c r="R87" s="38"/>
      <c r="S87" s="38"/>
      <c r="T87" s="38"/>
      <c r="U87" s="38"/>
      <c r="V87" s="30"/>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24.95" customHeight="1" outlineLevel="1" x14ac:dyDescent="0.25">
      <c r="A88" s="5"/>
      <c r="B88" s="6"/>
      <c r="C88" s="39"/>
      <c r="D88" s="39"/>
      <c r="E88" s="39"/>
      <c r="F88" s="39"/>
      <c r="G88" s="40" t="str">
        <f>G23</f>
        <v>General info</v>
      </c>
      <c r="H88" s="39"/>
      <c r="I88" s="39"/>
      <c r="J88" s="39"/>
      <c r="K88" s="39"/>
      <c r="L88" s="39"/>
      <c r="M88" s="39"/>
      <c r="N88" s="39"/>
      <c r="O88" s="39"/>
      <c r="P88" s="39"/>
      <c r="Q88" s="39"/>
      <c r="R88" s="39"/>
      <c r="S88" s="39"/>
      <c r="T88" s="39"/>
      <c r="U88" s="39"/>
      <c r="V88" s="39"/>
      <c r="W88" s="41" t="s">
        <v>24</v>
      </c>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12" customHeight="1" outlineLevel="1" x14ac:dyDescent="0.25">
      <c r="A89" s="5"/>
      <c r="B89" s="6"/>
      <c r="C89" s="6"/>
      <c r="D89" s="6"/>
      <c r="E89" s="6"/>
      <c r="F89" s="7"/>
      <c r="G89" s="7"/>
      <c r="H89" s="7"/>
      <c r="I89" s="7"/>
      <c r="J89" s="7"/>
      <c r="K89" s="7"/>
      <c r="L89" s="7"/>
      <c r="M89" s="7"/>
      <c r="N89" s="7"/>
      <c r="O89" s="7"/>
      <c r="P89" s="7"/>
      <c r="Q89" s="7"/>
      <c r="R89" s="7"/>
      <c r="S89" s="7"/>
      <c r="T89" s="7"/>
      <c r="U89" s="7"/>
      <c r="V89" s="7"/>
      <c r="W89" s="7"/>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c r="BQ89" s="7"/>
      <c r="BR89" s="7"/>
      <c r="BS89" s="7"/>
      <c r="BT89" s="7"/>
      <c r="BU89" s="7"/>
      <c r="BV89" s="7"/>
      <c r="BW89" s="7"/>
      <c r="BX89" s="7"/>
      <c r="BY89" s="7"/>
      <c r="BZ89" s="7"/>
      <c r="CA89" s="7"/>
      <c r="CB89" s="7"/>
      <c r="CC89" s="7"/>
      <c r="CD89" s="7"/>
      <c r="CE89" s="7"/>
      <c r="CF89" s="7"/>
    </row>
    <row r="90" spans="1:84" ht="12" customHeight="1" outlineLevel="1" x14ac:dyDescent="0.25">
      <c r="A90" s="5"/>
      <c r="B90" s="6"/>
      <c r="C90" s="6"/>
      <c r="D90" s="6"/>
      <c r="E90" s="6"/>
      <c r="F90" s="6"/>
      <c r="G90" s="6"/>
      <c r="H90" s="7"/>
      <c r="I90" s="7"/>
      <c r="J90" s="7"/>
      <c r="K90" s="7"/>
      <c r="L90" s="7"/>
      <c r="M90" s="240"/>
      <c r="N90" s="240"/>
      <c r="O90" s="240"/>
      <c r="P90" s="7"/>
      <c r="Q90" s="7"/>
      <c r="R90" s="7"/>
      <c r="S90" s="7"/>
      <c r="T90" s="7"/>
      <c r="U90" s="7"/>
      <c r="V90" s="7"/>
      <c r="W90" s="7"/>
      <c r="X90" s="6"/>
      <c r="Y90" s="6"/>
      <c r="Z90" s="6"/>
      <c r="AA90" s="239"/>
      <c r="AB90" s="239"/>
      <c r="AC90" s="239"/>
      <c r="AD90" s="239"/>
      <c r="AE90" s="239"/>
      <c r="AF90" s="239"/>
      <c r="AG90" s="239"/>
      <c r="AH90" s="239"/>
      <c r="AI90" s="239"/>
      <c r="AJ90" s="239"/>
      <c r="AK90" s="239"/>
      <c r="AL90" s="239"/>
      <c r="AM90" s="239"/>
      <c r="AN90" s="239"/>
      <c r="AO90" s="239"/>
      <c r="AP90" s="239"/>
      <c r="AQ90" s="239"/>
      <c r="AR90" s="239"/>
      <c r="AS90" s="239"/>
      <c r="AT90" s="239"/>
      <c r="AU90" s="239"/>
      <c r="AV90" s="239"/>
      <c r="AW90" s="239"/>
      <c r="AX90" s="239"/>
      <c r="AY90" s="239"/>
      <c r="AZ90" s="239"/>
      <c r="BA90" s="239"/>
      <c r="BB90" s="239"/>
      <c r="BC90" s="239"/>
      <c r="BD90" s="239"/>
      <c r="BE90" s="239"/>
      <c r="BF90" s="239"/>
      <c r="BG90" s="239"/>
      <c r="BH90" s="239"/>
      <c r="BI90" s="239"/>
      <c r="BJ90" s="239"/>
      <c r="BK90" s="239"/>
      <c r="BL90" s="239"/>
      <c r="BM90" s="239"/>
      <c r="BN90" s="239"/>
      <c r="BO90" s="239"/>
      <c r="BP90" s="239"/>
    </row>
    <row r="91" spans="1:84" ht="5.0999999999999996" customHeight="1" outlineLevel="1" thickBot="1" x14ac:dyDescent="0.3">
      <c r="A91" s="5"/>
      <c r="B91" s="6"/>
      <c r="C91" s="6"/>
      <c r="D91" s="6"/>
      <c r="E91" s="6"/>
      <c r="F91" s="6"/>
      <c r="G91" s="6"/>
      <c r="H91" s="7"/>
      <c r="I91" s="7"/>
      <c r="J91" s="7"/>
      <c r="K91" s="7"/>
      <c r="L91" s="7"/>
      <c r="M91" s="240"/>
      <c r="N91" s="240"/>
      <c r="O91" s="240"/>
      <c r="P91" s="7"/>
      <c r="Q91" s="7"/>
      <c r="R91" s="7"/>
      <c r="S91" s="7"/>
      <c r="T91" s="7"/>
      <c r="U91" s="7"/>
      <c r="V91" s="7"/>
      <c r="W91" s="7"/>
      <c r="X91" s="6"/>
      <c r="Y91" s="6"/>
      <c r="Z91" s="6"/>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39"/>
      <c r="AW91" s="239"/>
      <c r="AX91" s="239"/>
      <c r="AY91" s="239"/>
      <c r="AZ91" s="239"/>
      <c r="BA91" s="239"/>
      <c r="BB91" s="239"/>
      <c r="BC91" s="239"/>
      <c r="BD91" s="239"/>
      <c r="BE91" s="239"/>
      <c r="BF91" s="239"/>
      <c r="BG91" s="239"/>
      <c r="BH91" s="239"/>
      <c r="BI91" s="239"/>
      <c r="BJ91" s="239"/>
      <c r="BK91" s="239"/>
      <c r="BL91" s="239"/>
      <c r="BM91" s="239"/>
      <c r="BN91" s="239"/>
      <c r="BO91" s="239"/>
      <c r="BP91" s="239"/>
    </row>
    <row r="92" spans="1:84" ht="5.0999999999999996" customHeight="1" outlineLevel="1" x14ac:dyDescent="0.25">
      <c r="A92" s="5"/>
      <c r="B92" s="6"/>
      <c r="C92" s="9" t="s">
        <v>0</v>
      </c>
      <c r="D92" s="9"/>
      <c r="E92" s="9"/>
      <c r="F92" s="9"/>
      <c r="G92" s="9"/>
      <c r="H92" s="9"/>
      <c r="I92" s="9"/>
      <c r="J92" s="9"/>
      <c r="K92" s="10"/>
      <c r="L92" s="10"/>
      <c r="M92" s="242"/>
      <c r="N92" s="242"/>
      <c r="O92" s="242"/>
      <c r="P92" s="10"/>
      <c r="Q92" s="10"/>
      <c r="R92" s="10"/>
      <c r="S92" s="10"/>
      <c r="T92" s="10"/>
      <c r="U92" s="10"/>
      <c r="V92" s="10"/>
      <c r="W92" s="11"/>
      <c r="X92" s="7"/>
      <c r="Y92" s="7"/>
      <c r="Z92" s="7"/>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row>
    <row r="93" spans="1:84" ht="12" customHeight="1" outlineLevel="1" x14ac:dyDescent="0.25">
      <c r="A93" s="5"/>
      <c r="B93" s="6"/>
      <c r="C93" s="12"/>
      <c r="D93" s="12"/>
      <c r="E93" s="12" t="s">
        <v>1</v>
      </c>
      <c r="F93" s="13"/>
      <c r="G93" s="14" t="s">
        <v>62</v>
      </c>
      <c r="H93" s="13"/>
      <c r="I93" s="13"/>
      <c r="J93" s="13"/>
      <c r="K93" s="13"/>
      <c r="L93" s="13"/>
      <c r="M93" s="245"/>
      <c r="N93" s="245"/>
      <c r="O93" s="245"/>
      <c r="P93" s="13"/>
      <c r="Q93" s="13"/>
      <c r="R93" s="13"/>
      <c r="S93" s="15"/>
      <c r="T93" s="13"/>
      <c r="U93" s="15"/>
      <c r="V93" s="15"/>
      <c r="W93" s="16"/>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12"/>
      <c r="D94" s="12"/>
      <c r="E94" s="17"/>
      <c r="F94" s="13"/>
      <c r="G94" s="18"/>
      <c r="H94" s="13" t="s">
        <v>26</v>
      </c>
      <c r="I94" s="13"/>
      <c r="J94" s="13"/>
      <c r="K94" s="13"/>
      <c r="L94" s="13"/>
      <c r="M94" s="245"/>
      <c r="N94" s="245"/>
      <c r="O94" s="245"/>
      <c r="P94" s="13"/>
      <c r="Q94" s="13"/>
      <c r="R94" s="13"/>
      <c r="S94" s="15"/>
      <c r="T94" s="19"/>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7"/>
      <c r="D95" s="12"/>
      <c r="E95" s="17"/>
      <c r="F95" s="13"/>
      <c r="G95" s="13" t="s">
        <v>2</v>
      </c>
      <c r="H95" s="13"/>
      <c r="I95" s="13"/>
      <c r="J95" s="13"/>
      <c r="K95" s="13"/>
      <c r="L95" s="13"/>
      <c r="M95" s="245"/>
      <c r="N95" s="245"/>
      <c r="O95" s="245"/>
      <c r="P95" s="13"/>
      <c r="Q95" s="13"/>
      <c r="R95" s="13"/>
      <c r="S95" s="15"/>
      <c r="T95" s="19"/>
      <c r="U95" s="15"/>
      <c r="V95" s="15"/>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20">
        <v>0</v>
      </c>
      <c r="D96" s="12"/>
      <c r="E96" s="17"/>
      <c r="F96" s="13"/>
      <c r="G96" s="21"/>
      <c r="H96" s="13"/>
      <c r="I96" s="13"/>
      <c r="J96" s="13"/>
      <c r="K96" s="13"/>
      <c r="L96" s="13"/>
      <c r="M96" s="245"/>
      <c r="N96" s="245"/>
      <c r="O96" s="245"/>
      <c r="P96" s="13"/>
      <c r="Q96" s="13"/>
      <c r="R96" s="13"/>
      <c r="S96" s="15"/>
      <c r="T96" s="19"/>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17"/>
      <c r="D97" s="17"/>
      <c r="E97" s="17"/>
      <c r="F97" s="17"/>
      <c r="G97" s="17"/>
      <c r="H97" s="17"/>
      <c r="I97" s="17"/>
      <c r="J97" s="22"/>
      <c r="K97" s="22"/>
      <c r="L97" s="22"/>
      <c r="M97" s="819"/>
      <c r="N97" s="819"/>
      <c r="O97" s="819"/>
      <c r="P97" s="22"/>
      <c r="Q97" s="22"/>
      <c r="R97" s="22"/>
      <c r="S97" s="22"/>
      <c r="T97" s="22"/>
      <c r="U97" s="22"/>
      <c r="V97" s="22"/>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17"/>
      <c r="J98" s="17"/>
      <c r="K98" s="17"/>
      <c r="L98" s="22"/>
      <c r="M98" s="819"/>
      <c r="N98" s="819"/>
      <c r="O98" s="819"/>
      <c r="P98" s="22"/>
      <c r="Q98" s="22"/>
      <c r="R98" s="22"/>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17"/>
      <c r="D99" s="17"/>
      <c r="E99" s="17"/>
      <c r="F99" s="17"/>
      <c r="G99" s="17"/>
      <c r="H99" s="17"/>
      <c r="I99" s="17"/>
      <c r="J99" s="17"/>
      <c r="K99" s="17"/>
      <c r="L99" s="17"/>
      <c r="M99" s="249"/>
      <c r="N99" s="249"/>
      <c r="O99" s="249"/>
      <c r="P99" s="17"/>
      <c r="Q99" s="24"/>
      <c r="R99" s="24"/>
      <c r="S99" s="22"/>
      <c r="T99" s="22"/>
      <c r="U99" s="22"/>
      <c r="V99" s="22"/>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23" t="s">
        <v>446</v>
      </c>
      <c r="J100" s="23" t="s">
        <v>63</v>
      </c>
      <c r="K100" s="23" t="s">
        <v>64</v>
      </c>
      <c r="L100" s="23" t="s">
        <v>65</v>
      </c>
      <c r="M100" s="255" t="s">
        <v>66</v>
      </c>
      <c r="N100" s="255" t="s">
        <v>1003</v>
      </c>
      <c r="O100" s="255" t="s">
        <v>1004</v>
      </c>
      <c r="P100" s="255" t="s">
        <v>1005</v>
      </c>
      <c r="Q100" s="24"/>
      <c r="R100" s="24"/>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5" outlineLevel="1" x14ac:dyDescent="0.25">
      <c r="A101" s="5"/>
      <c r="B101" s="6"/>
      <c r="C101" s="17"/>
      <c r="D101" s="17"/>
      <c r="E101" s="17"/>
      <c r="F101" s="26"/>
      <c r="G101" s="34"/>
      <c r="H101" s="27" t="s">
        <v>246</v>
      </c>
      <c r="I101" s="364">
        <v>1</v>
      </c>
      <c r="J101" s="364">
        <v>1</v>
      </c>
      <c r="K101" s="364">
        <v>1</v>
      </c>
      <c r="L101" s="368">
        <v>0.8</v>
      </c>
      <c r="M101" s="368">
        <v>0.8</v>
      </c>
      <c r="N101" s="368">
        <v>0</v>
      </c>
      <c r="O101" s="368">
        <v>0</v>
      </c>
      <c r="P101" s="368">
        <v>0</v>
      </c>
      <c r="Q101" s="35"/>
      <c r="R101" s="35"/>
      <c r="S101" s="35"/>
      <c r="T101" s="35"/>
      <c r="U101" s="35"/>
      <c r="V101" s="35"/>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2" customHeight="1" outlineLevel="1" x14ac:dyDescent="0.25">
      <c r="A102" s="5"/>
      <c r="B102" s="6"/>
      <c r="C102" s="17"/>
      <c r="D102" s="17"/>
      <c r="E102" s="17"/>
      <c r="F102" s="33"/>
      <c r="G102" s="34"/>
      <c r="H102" s="33"/>
      <c r="I102" s="33"/>
      <c r="J102" s="33"/>
      <c r="K102" s="33"/>
      <c r="L102" s="33"/>
      <c r="M102" s="265"/>
      <c r="N102" s="265"/>
      <c r="O102" s="265"/>
      <c r="P102" s="33"/>
      <c r="Q102" s="35"/>
      <c r="R102" s="35"/>
      <c r="S102" s="35"/>
      <c r="T102" s="35"/>
      <c r="U102" s="35"/>
      <c r="V102" s="35"/>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33"/>
      <c r="G103" s="34"/>
      <c r="H103" s="34"/>
      <c r="I103" s="58"/>
      <c r="J103" s="58"/>
      <c r="K103" s="58"/>
      <c r="L103" s="58"/>
      <c r="M103" s="322"/>
      <c r="N103" s="322"/>
      <c r="O103" s="322"/>
      <c r="P103" s="58"/>
      <c r="Q103" s="35"/>
      <c r="R103" s="35"/>
      <c r="S103" s="35"/>
      <c r="T103" s="35"/>
      <c r="U103" s="35"/>
      <c r="V103" s="35"/>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5.0999999999999996" customHeight="1" outlineLevel="1" x14ac:dyDescent="0.25">
      <c r="A104" s="5"/>
      <c r="B104" s="6"/>
      <c r="C104" s="17"/>
      <c r="D104" s="17"/>
      <c r="E104" s="17"/>
      <c r="F104" s="36"/>
      <c r="G104" s="37"/>
      <c r="H104" s="37"/>
      <c r="I104" s="37"/>
      <c r="J104" s="38"/>
      <c r="K104" s="38"/>
      <c r="L104" s="38"/>
      <c r="M104" s="268"/>
      <c r="N104" s="268"/>
      <c r="O104" s="268"/>
      <c r="P104" s="38"/>
      <c r="Q104" s="38"/>
      <c r="R104" s="38"/>
      <c r="S104" s="38"/>
      <c r="T104" s="38"/>
      <c r="U104" s="38"/>
      <c r="V104" s="30"/>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24.95" customHeight="1" outlineLevel="1" x14ac:dyDescent="0.25">
      <c r="A105" s="5"/>
      <c r="B105" s="6"/>
      <c r="C105" s="39"/>
      <c r="D105" s="39"/>
      <c r="E105" s="39"/>
      <c r="F105" s="39"/>
      <c r="G105" s="40" t="str">
        <f>G93</f>
        <v>Arable Area (Work Wise)</v>
      </c>
      <c r="H105" s="39"/>
      <c r="I105" s="39"/>
      <c r="J105" s="39"/>
      <c r="K105" s="39"/>
      <c r="L105" s="39"/>
      <c r="M105" s="269"/>
      <c r="N105" s="269"/>
      <c r="O105" s="269"/>
      <c r="P105" s="39"/>
      <c r="Q105" s="39"/>
      <c r="R105" s="39"/>
      <c r="S105" s="39"/>
      <c r="T105" s="39"/>
      <c r="U105" s="39"/>
      <c r="V105" s="39"/>
      <c r="W105" s="41" t="s">
        <v>24</v>
      </c>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12" customHeight="1" outlineLevel="1" x14ac:dyDescent="0.25">
      <c r="A106" s="5"/>
      <c r="B106" s="6"/>
      <c r="C106" s="6"/>
      <c r="D106" s="6"/>
      <c r="E106" s="6"/>
      <c r="F106" s="7"/>
      <c r="G106" s="7"/>
      <c r="H106" s="7"/>
      <c r="I106" s="7"/>
      <c r="J106" s="7"/>
      <c r="K106" s="7"/>
      <c r="L106" s="7"/>
      <c r="M106" s="240"/>
      <c r="N106" s="240"/>
      <c r="O106" s="240"/>
      <c r="P106" s="7"/>
      <c r="Q106" s="7"/>
      <c r="R106" s="7"/>
      <c r="S106" s="7"/>
      <c r="T106" s="7"/>
      <c r="U106" s="7"/>
      <c r="V106" s="7"/>
      <c r="W106" s="7"/>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c r="BQ106" s="7"/>
      <c r="BR106" s="7"/>
      <c r="BS106" s="7"/>
      <c r="BT106" s="7"/>
      <c r="BU106" s="7"/>
      <c r="BV106" s="7"/>
      <c r="BW106" s="7"/>
      <c r="BX106" s="7"/>
      <c r="BY106" s="7"/>
      <c r="BZ106" s="7"/>
      <c r="CA106" s="7"/>
      <c r="CB106" s="7"/>
      <c r="CC106" s="7"/>
      <c r="CD106" s="7"/>
      <c r="CE106" s="7"/>
      <c r="CF106" s="7"/>
    </row>
    <row r="107" spans="1:84" ht="12" customHeight="1" outlineLevel="1" x14ac:dyDescent="0.25">
      <c r="A107" s="5"/>
      <c r="B107" s="6"/>
      <c r="C107" s="6"/>
      <c r="D107" s="6"/>
      <c r="E107" s="6"/>
      <c r="F107" s="6"/>
      <c r="G107" s="6"/>
      <c r="H107" s="7"/>
      <c r="I107" s="7"/>
      <c r="J107" s="7"/>
      <c r="K107" s="7"/>
      <c r="L107" s="7"/>
      <c r="M107" s="7"/>
      <c r="N107" s="7"/>
      <c r="O107" s="7"/>
      <c r="P107" s="7"/>
      <c r="Q107" s="7"/>
      <c r="R107" s="7"/>
      <c r="S107" s="7"/>
      <c r="T107" s="7"/>
      <c r="U107" s="7"/>
      <c r="V107" s="7"/>
      <c r="W107" s="7"/>
      <c r="X107" s="6"/>
      <c r="Y107" s="6"/>
      <c r="Z107" s="6"/>
      <c r="AA107" s="239"/>
      <c r="AB107" s="239"/>
      <c r="AC107" s="239"/>
      <c r="AD107" s="239"/>
      <c r="AE107" s="239"/>
      <c r="AF107" s="239"/>
      <c r="AG107" s="239"/>
      <c r="AH107" s="239"/>
      <c r="AI107" s="239"/>
      <c r="AJ107" s="239"/>
      <c r="AK107" s="239"/>
      <c r="AL107" s="239"/>
      <c r="AM107" s="239"/>
      <c r="AN107" s="239"/>
      <c r="AO107" s="239"/>
      <c r="AP107" s="239"/>
      <c r="AQ107" s="239"/>
      <c r="AR107" s="239"/>
      <c r="AS107" s="239"/>
      <c r="AT107" s="239"/>
      <c r="AU107" s="239"/>
      <c r="AV107" s="239"/>
      <c r="AW107" s="239"/>
      <c r="AX107" s="239"/>
      <c r="AY107" s="239"/>
      <c r="AZ107" s="239"/>
      <c r="BA107" s="239"/>
      <c r="BB107" s="239"/>
      <c r="BC107" s="239"/>
      <c r="BD107" s="239"/>
      <c r="BE107" s="239"/>
      <c r="BF107" s="239"/>
      <c r="BG107" s="239"/>
      <c r="BH107" s="239"/>
      <c r="BI107" s="239"/>
      <c r="BJ107" s="239"/>
      <c r="BK107" s="239"/>
      <c r="BL107" s="239"/>
      <c r="BM107" s="239"/>
      <c r="BN107" s="239"/>
      <c r="BO107" s="239"/>
      <c r="BP107" s="239"/>
    </row>
    <row r="108" spans="1:84" ht="5.0999999999999996" customHeight="1" outlineLevel="1" thickBot="1" x14ac:dyDescent="0.3">
      <c r="A108" s="5"/>
      <c r="B108" s="6"/>
      <c r="C108" s="6"/>
      <c r="D108" s="6"/>
      <c r="E108" s="6"/>
      <c r="F108" s="6"/>
      <c r="G108" s="6"/>
      <c r="H108" s="7"/>
      <c r="I108" s="7"/>
      <c r="J108" s="7"/>
      <c r="K108" s="7"/>
      <c r="L108" s="7"/>
      <c r="M108" s="7"/>
      <c r="N108" s="7"/>
      <c r="O108" s="7"/>
      <c r="P108" s="7"/>
      <c r="Q108" s="7"/>
      <c r="R108" s="7"/>
      <c r="S108" s="7"/>
      <c r="T108" s="7"/>
      <c r="U108" s="7"/>
      <c r="V108" s="7"/>
      <c r="W108" s="7"/>
      <c r="X108" s="6"/>
      <c r="Y108" s="6"/>
      <c r="Z108" s="6"/>
      <c r="AA108" s="239"/>
      <c r="AB108" s="239"/>
      <c r="AC108" s="239"/>
      <c r="AD108" s="239"/>
      <c r="AE108" s="239"/>
      <c r="AF108" s="239"/>
      <c r="AG108" s="239"/>
      <c r="AH108" s="239"/>
      <c r="AI108" s="239"/>
      <c r="AJ108" s="239"/>
      <c r="AK108" s="239"/>
      <c r="AL108" s="239"/>
      <c r="AM108" s="239"/>
      <c r="AN108" s="239"/>
      <c r="AO108" s="239"/>
      <c r="AP108" s="239"/>
      <c r="AQ108" s="239"/>
      <c r="AR108" s="239"/>
      <c r="AS108" s="239"/>
      <c r="AT108" s="239"/>
      <c r="AU108" s="239"/>
      <c r="AV108" s="239"/>
      <c r="AW108" s="239"/>
      <c r="AX108" s="239"/>
      <c r="AY108" s="239"/>
      <c r="AZ108" s="239"/>
      <c r="BA108" s="239"/>
      <c r="BB108" s="239"/>
      <c r="BC108" s="239"/>
      <c r="BD108" s="239"/>
      <c r="BE108" s="239"/>
      <c r="BF108" s="239"/>
      <c r="BG108" s="239"/>
      <c r="BH108" s="239"/>
      <c r="BI108" s="239"/>
      <c r="BJ108" s="239"/>
      <c r="BK108" s="239"/>
      <c r="BL108" s="239"/>
      <c r="BM108" s="239"/>
      <c r="BN108" s="239"/>
      <c r="BO108" s="239"/>
      <c r="BP108" s="239"/>
    </row>
    <row r="109" spans="1:84" ht="5.0999999999999996" customHeight="1" outlineLevel="1" x14ac:dyDescent="0.25">
      <c r="A109" s="5"/>
      <c r="B109" s="6"/>
      <c r="C109" s="9" t="s">
        <v>0</v>
      </c>
      <c r="D109" s="9"/>
      <c r="E109" s="9"/>
      <c r="F109" s="9"/>
      <c r="G109" s="9"/>
      <c r="H109" s="9"/>
      <c r="I109" s="9"/>
      <c r="J109" s="9"/>
      <c r="K109" s="10"/>
      <c r="L109" s="10"/>
      <c r="M109" s="10"/>
      <c r="N109" s="10"/>
      <c r="O109" s="10"/>
      <c r="P109" s="10"/>
      <c r="Q109" s="10"/>
      <c r="R109" s="10"/>
      <c r="S109" s="10"/>
      <c r="T109" s="10"/>
      <c r="U109" s="10"/>
      <c r="V109" s="10"/>
      <c r="W109" s="11"/>
      <c r="X109" s="7"/>
      <c r="Y109" s="7"/>
      <c r="Z109" s="7"/>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row>
    <row r="110" spans="1:84" ht="12" customHeight="1" outlineLevel="1" x14ac:dyDescent="0.25">
      <c r="A110" s="5"/>
      <c r="B110" s="6"/>
      <c r="C110" s="12"/>
      <c r="D110" s="12"/>
      <c r="E110" s="12" t="s">
        <v>1</v>
      </c>
      <c r="F110" s="13"/>
      <c r="G110" s="14" t="s">
        <v>379</v>
      </c>
      <c r="H110" s="13"/>
      <c r="I110" s="13"/>
      <c r="J110" s="13"/>
      <c r="K110" s="13"/>
      <c r="L110" s="13"/>
      <c r="M110" s="13"/>
      <c r="N110" s="13"/>
      <c r="O110" s="13"/>
      <c r="P110" s="13"/>
      <c r="Q110" s="13"/>
      <c r="R110" s="13"/>
      <c r="S110" s="15"/>
      <c r="T110" s="13"/>
      <c r="U110" s="15"/>
      <c r="V110" s="15"/>
      <c r="W110" s="16"/>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12"/>
      <c r="D111" s="12"/>
      <c r="E111" s="17"/>
      <c r="F111" s="13"/>
      <c r="G111" s="18"/>
      <c r="H111" s="13"/>
      <c r="I111" s="315" t="s">
        <v>378</v>
      </c>
      <c r="J111" s="13"/>
      <c r="K111" s="13"/>
      <c r="L111" s="13"/>
      <c r="M111" s="13"/>
      <c r="N111" s="13"/>
      <c r="O111" s="13"/>
      <c r="P111" s="13"/>
      <c r="Q111" s="13"/>
      <c r="R111" s="13"/>
      <c r="S111" s="15"/>
      <c r="T111" s="19"/>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7"/>
      <c r="D112" s="12"/>
      <c r="E112" s="17"/>
      <c r="F112" s="13"/>
      <c r="G112" s="13"/>
      <c r="H112" s="13"/>
      <c r="I112" s="13" t="s">
        <v>404</v>
      </c>
      <c r="J112" s="13"/>
      <c r="K112" s="13"/>
      <c r="L112" s="13"/>
      <c r="M112" s="13"/>
      <c r="N112" s="13"/>
      <c r="O112" s="13"/>
      <c r="P112" s="13"/>
      <c r="Q112" s="13"/>
      <c r="R112" s="13"/>
      <c r="S112" s="15"/>
      <c r="T112" s="19"/>
      <c r="U112" s="15"/>
      <c r="V112" s="15"/>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20">
        <v>0</v>
      </c>
      <c r="D113" s="12"/>
      <c r="E113" s="17"/>
      <c r="F113" s="13"/>
      <c r="G113" s="21"/>
      <c r="H113" s="13"/>
      <c r="I113" s="13"/>
      <c r="J113" s="13"/>
      <c r="K113" s="13"/>
      <c r="L113" s="13"/>
      <c r="M113" s="13"/>
      <c r="N113" s="13"/>
      <c r="O113" s="13"/>
      <c r="P113" s="13"/>
      <c r="Q113" s="13"/>
      <c r="R113" s="13"/>
      <c r="S113" s="15"/>
      <c r="T113" s="19"/>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17"/>
      <c r="D114" s="17"/>
      <c r="E114" s="17"/>
      <c r="F114" s="17"/>
      <c r="G114" s="17"/>
      <c r="H114" s="311"/>
      <c r="I114" s="310"/>
      <c r="J114" s="310"/>
      <c r="K114" s="310"/>
      <c r="L114" s="325"/>
      <c r="M114" s="325"/>
      <c r="N114" s="325"/>
      <c r="O114" s="325"/>
      <c r="P114" s="325"/>
      <c r="Q114" s="325"/>
      <c r="R114" s="325"/>
      <c r="S114" s="325"/>
      <c r="T114" s="325"/>
      <c r="U114" s="310"/>
      <c r="V114" s="310"/>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17"/>
      <c r="H115" s="945" t="s">
        <v>409</v>
      </c>
      <c r="I115" s="945"/>
      <c r="J115" s="945"/>
      <c r="K115" s="310"/>
      <c r="L115" s="325"/>
      <c r="M115" s="944" t="s">
        <v>301</v>
      </c>
      <c r="N115" s="944"/>
      <c r="O115" s="944"/>
      <c r="P115" s="325"/>
      <c r="Q115" s="325"/>
      <c r="R115" s="325"/>
      <c r="S115" s="325"/>
      <c r="T115" s="325"/>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17"/>
      <c r="D116" s="17"/>
      <c r="E116" s="17"/>
      <c r="F116" s="17"/>
      <c r="G116" s="17"/>
      <c r="H116" s="325" t="s">
        <v>67</v>
      </c>
      <c r="I116" s="325" t="s">
        <v>67</v>
      </c>
      <c r="J116" s="325" t="s">
        <v>67</v>
      </c>
      <c r="K116" s="325"/>
      <c r="L116" s="325"/>
      <c r="M116" s="17"/>
      <c r="N116" s="325"/>
      <c r="O116" s="325"/>
      <c r="P116" s="17"/>
      <c r="Q116" s="17"/>
      <c r="R116" s="17"/>
      <c r="S116" s="17"/>
      <c r="T116" s="17"/>
      <c r="U116" s="310"/>
      <c r="V116" s="310"/>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23"/>
      <c r="H117" s="24" t="s">
        <v>71</v>
      </c>
      <c r="I117" s="24" t="s">
        <v>70</v>
      </c>
      <c r="J117" s="24" t="s">
        <v>69</v>
      </c>
      <c r="K117" s="330"/>
      <c r="L117" s="330"/>
      <c r="M117" s="24" t="s">
        <v>71</v>
      </c>
      <c r="N117" s="24" t="s">
        <v>70</v>
      </c>
      <c r="O117" s="24" t="s">
        <v>69</v>
      </c>
      <c r="P117" s="24"/>
      <c r="Q117" s="24"/>
      <c r="R117" s="24"/>
      <c r="S117" s="24"/>
      <c r="T117" s="24"/>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5" outlineLevel="1" x14ac:dyDescent="0.25">
      <c r="A118" s="5"/>
      <c r="B118" s="6"/>
      <c r="C118" s="17"/>
      <c r="D118" s="17"/>
      <c r="E118" s="17"/>
      <c r="F118" s="26"/>
      <c r="G118" s="8" t="s">
        <v>76</v>
      </c>
      <c r="H118" s="368">
        <v>250</v>
      </c>
      <c r="I118" s="368">
        <v>0</v>
      </c>
      <c r="J118" s="368">
        <v>0</v>
      </c>
      <c r="L118" s="8" t="str">
        <f t="shared" ref="L118:L147" si="0">G118</f>
        <v>b</v>
      </c>
      <c r="M118" s="369">
        <f t="shared" ref="M118:M147" si="1">1/4</f>
        <v>0.25</v>
      </c>
      <c r="N118" s="368">
        <f t="shared" ref="N118:N147" si="2">IF(I118&gt;0,1,0)</f>
        <v>0</v>
      </c>
      <c r="O118" s="368">
        <f t="shared" ref="O118:O147" si="3">IF(J118&gt;0,1,0)</f>
        <v>0</v>
      </c>
      <c r="S118" s="35"/>
      <c r="T118" s="35"/>
      <c r="U118" s="35"/>
      <c r="V118" s="35"/>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s="765" customFormat="1" ht="15" outlineLevel="1" x14ac:dyDescent="0.25">
      <c r="A119" s="769"/>
      <c r="B119" s="766"/>
      <c r="C119" s="778"/>
      <c r="D119" s="778"/>
      <c r="E119" s="778"/>
      <c r="F119" s="782"/>
      <c r="G119" s="765" t="s">
        <v>1086</v>
      </c>
      <c r="H119" s="368">
        <v>250</v>
      </c>
      <c r="I119" s="368">
        <v>0</v>
      </c>
      <c r="J119" s="368">
        <v>0</v>
      </c>
      <c r="L119" s="765" t="str">
        <f t="shared" ref="L119" si="4">G119</f>
        <v>bd</v>
      </c>
      <c r="M119" s="369">
        <f t="shared" si="1"/>
        <v>0.25</v>
      </c>
      <c r="N119" s="368">
        <f t="shared" ref="N119" si="5">IF(I119&gt;0,1,0)</f>
        <v>0</v>
      </c>
      <c r="O119" s="368">
        <f t="shared" ref="O119" si="6">IF(J119&gt;0,1,0)</f>
        <v>0</v>
      </c>
      <c r="S119" s="322"/>
      <c r="T119" s="322"/>
      <c r="U119" s="322"/>
      <c r="V119" s="322"/>
      <c r="W119" s="773"/>
      <c r="X119" s="768"/>
      <c r="Y119" s="768"/>
      <c r="Z119" s="768"/>
      <c r="AA119" s="768"/>
      <c r="AB119" s="768"/>
      <c r="AC119" s="768"/>
      <c r="AD119" s="768"/>
      <c r="AE119" s="768"/>
      <c r="AF119" s="768"/>
      <c r="AG119" s="768"/>
      <c r="AH119" s="768"/>
      <c r="AI119" s="768"/>
      <c r="AJ119" s="768"/>
      <c r="AK119" s="768"/>
      <c r="AL119" s="768"/>
      <c r="AM119" s="768"/>
      <c r="AN119" s="768"/>
      <c r="AO119" s="768"/>
      <c r="AP119" s="768"/>
      <c r="AQ119" s="768"/>
      <c r="AR119" s="768"/>
      <c r="AS119" s="768"/>
      <c r="AT119" s="768"/>
      <c r="AU119" s="768"/>
      <c r="AV119" s="768"/>
      <c r="AW119" s="768"/>
      <c r="AX119" s="768"/>
      <c r="AY119" s="768"/>
      <c r="AZ119" s="768"/>
      <c r="BA119" s="768"/>
      <c r="BB119" s="768"/>
      <c r="BC119" s="768"/>
      <c r="BD119" s="768"/>
      <c r="BE119" s="768"/>
      <c r="BF119" s="768"/>
      <c r="BG119" s="768"/>
      <c r="BH119" s="768"/>
      <c r="BI119" s="768"/>
      <c r="BJ119" s="768"/>
      <c r="BK119" s="768"/>
      <c r="BL119" s="768"/>
      <c r="BM119" s="768"/>
      <c r="BN119" s="768"/>
      <c r="BO119" s="768"/>
      <c r="BP119" s="768"/>
    </row>
    <row r="120" spans="1:68" ht="15" outlineLevel="1" x14ac:dyDescent="0.25">
      <c r="A120" s="5"/>
      <c r="B120" s="6"/>
      <c r="C120" s="17"/>
      <c r="D120" s="17"/>
      <c r="E120" s="17"/>
      <c r="F120" s="26"/>
      <c r="G120" s="8" t="s">
        <v>74</v>
      </c>
      <c r="H120" s="368">
        <v>250</v>
      </c>
      <c r="I120" s="368">
        <v>0</v>
      </c>
      <c r="J120" s="368">
        <v>0</v>
      </c>
      <c r="L120" s="8" t="str">
        <f t="shared" si="0"/>
        <v>f</v>
      </c>
      <c r="M120" s="369">
        <f t="shared" si="1"/>
        <v>0.25</v>
      </c>
      <c r="N120" s="368">
        <f t="shared" si="2"/>
        <v>0</v>
      </c>
      <c r="O120" s="368">
        <f t="shared" si="3"/>
        <v>0</v>
      </c>
      <c r="S120" s="35"/>
      <c r="T120" s="35"/>
      <c r="U120" s="35"/>
      <c r="V120" s="35"/>
      <c r="W120" s="16"/>
      <c r="X120" s="7"/>
      <c r="Y120" s="7"/>
      <c r="Z120" s="7"/>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row>
    <row r="121" spans="1:68" ht="15" outlineLevel="1" x14ac:dyDescent="0.25">
      <c r="A121" s="5"/>
      <c r="B121" s="6"/>
      <c r="C121" s="17"/>
      <c r="D121" s="17"/>
      <c r="E121" s="17"/>
      <c r="F121" s="26"/>
      <c r="G121" s="8" t="s">
        <v>78</v>
      </c>
      <c r="H121" s="368">
        <v>250</v>
      </c>
      <c r="I121" s="368">
        <v>0</v>
      </c>
      <c r="J121" s="368">
        <v>0</v>
      </c>
      <c r="L121" s="8" t="str">
        <f t="shared" si="0"/>
        <v>h</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82</v>
      </c>
      <c r="H122" s="368">
        <v>250</v>
      </c>
      <c r="I122" s="368">
        <v>0</v>
      </c>
      <c r="J122" s="368">
        <v>0</v>
      </c>
      <c r="L122" s="8" t="str">
        <f t="shared" si="0"/>
        <v>i</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83</v>
      </c>
      <c r="H123" s="368">
        <v>250</v>
      </c>
      <c r="I123" s="368">
        <v>0</v>
      </c>
      <c r="J123" s="368">
        <v>0</v>
      </c>
      <c r="L123" s="8" t="str">
        <f t="shared" si="0"/>
        <v>k</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77</v>
      </c>
      <c r="H124" s="368">
        <v>250</v>
      </c>
      <c r="I124" s="368">
        <v>0</v>
      </c>
      <c r="J124" s="368">
        <v>0</v>
      </c>
      <c r="L124" s="8" t="str">
        <f t="shared" si="0"/>
        <v>l</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75</v>
      </c>
      <c r="H125" s="368">
        <v>250</v>
      </c>
      <c r="I125" s="368">
        <v>0</v>
      </c>
      <c r="J125" s="368">
        <v>0</v>
      </c>
      <c r="L125" s="8" t="str">
        <f t="shared" si="0"/>
        <v>o</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s="765" customFormat="1" ht="15" outlineLevel="1" x14ac:dyDescent="0.25">
      <c r="A126" s="769"/>
      <c r="B126" s="766"/>
      <c r="C126" s="778"/>
      <c r="D126" s="778"/>
      <c r="E126" s="778"/>
      <c r="F126" s="782"/>
      <c r="G126" s="765" t="s">
        <v>1087</v>
      </c>
      <c r="H126" s="368">
        <v>250</v>
      </c>
      <c r="I126" s="368">
        <v>0</v>
      </c>
      <c r="J126" s="368">
        <v>0</v>
      </c>
      <c r="L126" s="765" t="str">
        <f t="shared" ref="L126" si="7">G126</f>
        <v>od</v>
      </c>
      <c r="M126" s="369">
        <f t="shared" si="1"/>
        <v>0.25</v>
      </c>
      <c r="N126" s="368">
        <f t="shared" ref="N126" si="8">IF(I126&gt;0,1,0)</f>
        <v>0</v>
      </c>
      <c r="O126" s="368">
        <f t="shared" ref="O126" si="9">IF(J126&gt;0,1,0)</f>
        <v>0</v>
      </c>
      <c r="S126" s="322"/>
      <c r="T126" s="322"/>
      <c r="U126" s="322"/>
      <c r="V126" s="322"/>
      <c r="W126" s="773"/>
      <c r="X126" s="768"/>
      <c r="Y126" s="768"/>
      <c r="Z126" s="768"/>
      <c r="AA126" s="768"/>
      <c r="AB126" s="768"/>
      <c r="AC126" s="768"/>
      <c r="AD126" s="768"/>
      <c r="AE126" s="768"/>
      <c r="AF126" s="768"/>
      <c r="AG126" s="768"/>
      <c r="AH126" s="768"/>
      <c r="AI126" s="768"/>
      <c r="AJ126" s="768"/>
      <c r="AK126" s="768"/>
      <c r="AL126" s="768"/>
      <c r="AM126" s="768"/>
      <c r="AN126" s="768"/>
      <c r="AO126" s="768"/>
      <c r="AP126" s="768"/>
      <c r="AQ126" s="768"/>
      <c r="AR126" s="768"/>
      <c r="AS126" s="768"/>
      <c r="AT126" s="768"/>
      <c r="AU126" s="768"/>
      <c r="AV126" s="768"/>
      <c r="AW126" s="768"/>
      <c r="AX126" s="768"/>
      <c r="AY126" s="768"/>
      <c r="AZ126" s="768"/>
      <c r="BA126" s="768"/>
      <c r="BB126" s="768"/>
      <c r="BC126" s="768"/>
      <c r="BD126" s="768"/>
      <c r="BE126" s="768"/>
      <c r="BF126" s="768"/>
      <c r="BG126" s="768"/>
      <c r="BH126" s="768"/>
      <c r="BI126" s="768"/>
      <c r="BJ126" s="768"/>
      <c r="BK126" s="768"/>
      <c r="BL126" s="768"/>
      <c r="BM126" s="768"/>
      <c r="BN126" s="768"/>
      <c r="BO126" s="768"/>
      <c r="BP126" s="768"/>
    </row>
    <row r="127" spans="1:68" ht="15" outlineLevel="1" x14ac:dyDescent="0.25">
      <c r="A127" s="5"/>
      <c r="B127" s="6"/>
      <c r="C127" s="17"/>
      <c r="D127" s="17"/>
      <c r="E127" s="17"/>
      <c r="F127" s="26"/>
      <c r="G127" s="8" t="s">
        <v>250</v>
      </c>
      <c r="H127" s="368">
        <v>250</v>
      </c>
      <c r="I127" s="368">
        <v>0</v>
      </c>
      <c r="J127" s="368">
        <v>0</v>
      </c>
      <c r="L127" s="8" t="str">
        <f t="shared" si="0"/>
        <v>of</v>
      </c>
      <c r="M127" s="369">
        <f t="shared" si="1"/>
        <v>0.25</v>
      </c>
      <c r="N127" s="368">
        <f t="shared" si="2"/>
        <v>0</v>
      </c>
      <c r="O127" s="368">
        <f t="shared" si="3"/>
        <v>0</v>
      </c>
      <c r="S127" s="35"/>
      <c r="T127" s="35"/>
      <c r="U127" s="35"/>
      <c r="V127" s="35"/>
      <c r="W127" s="16"/>
      <c r="X127" s="7"/>
      <c r="Y127" s="7"/>
      <c r="Z127" s="7"/>
      <c r="AA127" s="240"/>
      <c r="AB127" s="240"/>
      <c r="AC127" s="240"/>
      <c r="AD127" s="240"/>
      <c r="AE127" s="240"/>
      <c r="AF127" s="240"/>
      <c r="AG127" s="240"/>
      <c r="AH127" s="240"/>
      <c r="AI127" s="240"/>
      <c r="AJ127" s="240"/>
      <c r="AK127" s="240"/>
      <c r="AL127" s="240"/>
      <c r="AM127" s="240"/>
      <c r="AN127" s="240"/>
      <c r="AO127" s="240"/>
      <c r="AP127" s="240"/>
      <c r="AQ127" s="240"/>
      <c r="AR127" s="240"/>
      <c r="AS127" s="240"/>
      <c r="AT127" s="240"/>
      <c r="AU127" s="240"/>
      <c r="AV127" s="240"/>
      <c r="AW127" s="240"/>
      <c r="AX127" s="240"/>
      <c r="AY127" s="240"/>
      <c r="AZ127" s="240"/>
      <c r="BA127" s="240"/>
      <c r="BB127" s="240"/>
      <c r="BC127" s="240"/>
      <c r="BD127" s="240"/>
      <c r="BE127" s="240"/>
      <c r="BF127" s="240"/>
      <c r="BG127" s="240"/>
      <c r="BH127" s="240"/>
      <c r="BI127" s="240"/>
      <c r="BJ127" s="240"/>
      <c r="BK127" s="240"/>
      <c r="BL127" s="240"/>
      <c r="BM127" s="240"/>
      <c r="BN127" s="240"/>
      <c r="BO127" s="240"/>
      <c r="BP127" s="240"/>
    </row>
    <row r="128" spans="1:68" ht="15" outlineLevel="1" x14ac:dyDescent="0.25">
      <c r="A128" s="5"/>
      <c r="B128" s="6"/>
      <c r="C128" s="17"/>
      <c r="D128" s="17"/>
      <c r="E128" s="17"/>
      <c r="F128" s="26"/>
      <c r="G128" s="8" t="s">
        <v>72</v>
      </c>
      <c r="H128" s="368">
        <v>250</v>
      </c>
      <c r="I128" s="368">
        <v>0</v>
      </c>
      <c r="J128" s="368">
        <v>0</v>
      </c>
      <c r="L128" s="8" t="str">
        <f t="shared" si="0"/>
        <v>r</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s="765" customFormat="1" ht="15" outlineLevel="1" x14ac:dyDescent="0.25">
      <c r="A129" s="769"/>
      <c r="B129" s="766"/>
      <c r="C129" s="778"/>
      <c r="D129" s="778"/>
      <c r="E129" s="778"/>
      <c r="F129" s="782"/>
      <c r="G129" s="765" t="s">
        <v>1089</v>
      </c>
      <c r="H129" s="368">
        <v>250</v>
      </c>
      <c r="I129" s="368">
        <v>0</v>
      </c>
      <c r="J129" s="368">
        <v>0</v>
      </c>
      <c r="L129" s="765" t="str">
        <f t="shared" ref="L129" si="10">G129</f>
        <v>rd</v>
      </c>
      <c r="M129" s="369">
        <f t="shared" si="1"/>
        <v>0.25</v>
      </c>
      <c r="N129" s="368">
        <f t="shared" ref="N129" si="11">IF(I129&gt;0,1,0)</f>
        <v>0</v>
      </c>
      <c r="O129" s="368">
        <f t="shared" ref="O129" si="12">IF(J129&gt;0,1,0)</f>
        <v>0</v>
      </c>
      <c r="S129" s="322"/>
      <c r="T129" s="322"/>
      <c r="U129" s="322"/>
      <c r="V129" s="322"/>
      <c r="W129" s="773"/>
      <c r="X129" s="768"/>
      <c r="Y129" s="768"/>
      <c r="Z129" s="768"/>
      <c r="AA129" s="768"/>
      <c r="AB129" s="768"/>
      <c r="AC129" s="768"/>
      <c r="AD129" s="768"/>
      <c r="AE129" s="768"/>
      <c r="AF129" s="768"/>
      <c r="AG129" s="768"/>
      <c r="AH129" s="768"/>
      <c r="AI129" s="768"/>
      <c r="AJ129" s="768"/>
      <c r="AK129" s="768"/>
      <c r="AL129" s="768"/>
      <c r="AM129" s="768"/>
      <c r="AN129" s="768"/>
      <c r="AO129" s="768"/>
      <c r="AP129" s="768"/>
      <c r="AQ129" s="768"/>
      <c r="AR129" s="768"/>
      <c r="AS129" s="768"/>
      <c r="AT129" s="768"/>
      <c r="AU129" s="768"/>
      <c r="AV129" s="768"/>
      <c r="AW129" s="768"/>
      <c r="AX129" s="768"/>
      <c r="AY129" s="768"/>
      <c r="AZ129" s="768"/>
      <c r="BA129" s="768"/>
      <c r="BB129" s="768"/>
      <c r="BC129" s="768"/>
      <c r="BD129" s="768"/>
      <c r="BE129" s="768"/>
      <c r="BF129" s="768"/>
      <c r="BG129" s="768"/>
      <c r="BH129" s="768"/>
      <c r="BI129" s="768"/>
      <c r="BJ129" s="768"/>
      <c r="BK129" s="768"/>
      <c r="BL129" s="768"/>
      <c r="BM129" s="768"/>
      <c r="BN129" s="768"/>
      <c r="BO129" s="768"/>
      <c r="BP129" s="768"/>
    </row>
    <row r="130" spans="1:68" ht="15" outlineLevel="1" x14ac:dyDescent="0.25">
      <c r="A130" s="5"/>
      <c r="B130" s="6"/>
      <c r="C130" s="17"/>
      <c r="D130" s="17"/>
      <c r="E130" s="17"/>
      <c r="F130" s="26"/>
      <c r="G130" s="8" t="s">
        <v>84</v>
      </c>
      <c r="H130" s="368">
        <v>250</v>
      </c>
      <c r="I130" s="368">
        <v>0</v>
      </c>
      <c r="J130" s="368">
        <v>0</v>
      </c>
      <c r="L130" s="8" t="str">
        <f t="shared" si="0"/>
        <v>v</v>
      </c>
      <c r="M130" s="369">
        <f t="shared" si="1"/>
        <v>0.25</v>
      </c>
      <c r="N130" s="368">
        <f t="shared" si="2"/>
        <v>0</v>
      </c>
      <c r="O130" s="368">
        <f t="shared" si="3"/>
        <v>0</v>
      </c>
      <c r="S130" s="35"/>
      <c r="T130" s="35"/>
      <c r="U130" s="35"/>
      <c r="V130" s="35"/>
      <c r="W130" s="16"/>
      <c r="X130" s="7"/>
      <c r="Y130" s="7"/>
      <c r="Z130" s="7"/>
      <c r="AA130" s="240"/>
      <c r="AB130" s="240"/>
      <c r="AC130" s="240"/>
      <c r="AD130" s="240"/>
      <c r="AE130" s="240"/>
      <c r="AF130" s="240"/>
      <c r="AG130" s="240"/>
      <c r="AH130" s="240"/>
      <c r="AI130" s="240"/>
      <c r="AJ130" s="240"/>
      <c r="AK130" s="240"/>
      <c r="AL130" s="240"/>
      <c r="AM130" s="240"/>
      <c r="AN130" s="240"/>
      <c r="AO130" s="240"/>
      <c r="AP130" s="240"/>
      <c r="AQ130" s="240"/>
      <c r="AR130" s="240"/>
      <c r="AS130" s="240"/>
      <c r="AT130" s="240"/>
      <c r="AU130" s="240"/>
      <c r="AV130" s="240"/>
      <c r="AW130" s="240"/>
      <c r="AX130" s="240"/>
      <c r="AY130" s="240"/>
      <c r="AZ130" s="240"/>
      <c r="BA130" s="240"/>
      <c r="BB130" s="240"/>
      <c r="BC130" s="240"/>
      <c r="BD130" s="240"/>
      <c r="BE130" s="240"/>
      <c r="BF130" s="240"/>
      <c r="BG130" s="240"/>
      <c r="BH130" s="240"/>
      <c r="BI130" s="240"/>
      <c r="BJ130" s="240"/>
      <c r="BK130" s="240"/>
      <c r="BL130" s="240"/>
      <c r="BM130" s="240"/>
      <c r="BN130" s="240"/>
      <c r="BO130" s="240"/>
      <c r="BP130" s="240"/>
    </row>
    <row r="131" spans="1:68" ht="15" outlineLevel="1" x14ac:dyDescent="0.25">
      <c r="A131" s="5"/>
      <c r="B131" s="6"/>
      <c r="C131" s="17"/>
      <c r="D131" s="17"/>
      <c r="E131" s="17"/>
      <c r="F131" s="26"/>
      <c r="G131" s="8" t="s">
        <v>73</v>
      </c>
      <c r="H131" s="368">
        <v>250</v>
      </c>
      <c r="I131" s="368">
        <v>0</v>
      </c>
      <c r="J131" s="368">
        <v>0</v>
      </c>
      <c r="L131" s="8" t="str">
        <f t="shared" si="0"/>
        <v>w</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s="765" customFormat="1" ht="15" outlineLevel="1" x14ac:dyDescent="0.25">
      <c r="A132" s="769"/>
      <c r="B132" s="766"/>
      <c r="C132" s="778"/>
      <c r="D132" s="778"/>
      <c r="E132" s="778"/>
      <c r="F132" s="782"/>
      <c r="G132" s="765" t="s">
        <v>1085</v>
      </c>
      <c r="H132" s="368">
        <v>250</v>
      </c>
      <c r="I132" s="368">
        <v>0</v>
      </c>
      <c r="J132" s="368">
        <v>0</v>
      </c>
      <c r="L132" s="765" t="str">
        <f t="shared" ref="L132" si="13">G132</f>
        <v>wd</v>
      </c>
      <c r="M132" s="369">
        <f t="shared" si="1"/>
        <v>0.25</v>
      </c>
      <c r="N132" s="368">
        <f t="shared" ref="N132" si="14">IF(I132&gt;0,1,0)</f>
        <v>0</v>
      </c>
      <c r="O132" s="368">
        <f t="shared" ref="O132" si="15">IF(J132&gt;0,1,0)</f>
        <v>0</v>
      </c>
      <c r="S132" s="322"/>
      <c r="T132" s="322"/>
      <c r="U132" s="322"/>
      <c r="V132" s="322"/>
      <c r="W132" s="773"/>
      <c r="X132" s="768"/>
      <c r="Y132" s="768"/>
      <c r="Z132" s="768"/>
      <c r="AA132" s="768"/>
      <c r="AB132" s="768"/>
      <c r="AC132" s="768"/>
      <c r="AD132" s="768"/>
      <c r="AE132" s="768"/>
      <c r="AF132" s="768"/>
      <c r="AG132" s="768"/>
      <c r="AH132" s="768"/>
      <c r="AI132" s="768"/>
      <c r="AJ132" s="768"/>
      <c r="AK132" s="768"/>
      <c r="AL132" s="768"/>
      <c r="AM132" s="768"/>
      <c r="AN132" s="768"/>
      <c r="AO132" s="768"/>
      <c r="AP132" s="768"/>
      <c r="AQ132" s="768"/>
      <c r="AR132" s="768"/>
      <c r="AS132" s="768"/>
      <c r="AT132" s="768"/>
      <c r="AU132" s="768"/>
      <c r="AV132" s="768"/>
      <c r="AW132" s="768"/>
      <c r="AX132" s="768"/>
      <c r="AY132" s="768"/>
      <c r="AZ132" s="768"/>
      <c r="BA132" s="768"/>
      <c r="BB132" s="768"/>
      <c r="BC132" s="768"/>
      <c r="BD132" s="768"/>
      <c r="BE132" s="768"/>
      <c r="BF132" s="768"/>
      <c r="BG132" s="768"/>
      <c r="BH132" s="768"/>
      <c r="BI132" s="768"/>
      <c r="BJ132" s="768"/>
      <c r="BK132" s="768"/>
      <c r="BL132" s="768"/>
      <c r="BM132" s="768"/>
      <c r="BN132" s="768"/>
      <c r="BO132" s="768"/>
      <c r="BP132" s="768"/>
    </row>
    <row r="133" spans="1:68" ht="15" outlineLevel="1" x14ac:dyDescent="0.25">
      <c r="A133" s="5"/>
      <c r="B133" s="6"/>
      <c r="C133" s="17"/>
      <c r="D133" s="17"/>
      <c r="E133" s="17"/>
      <c r="F133" s="26"/>
      <c r="G133" s="8" t="s">
        <v>81</v>
      </c>
      <c r="H133" s="368">
        <v>250</v>
      </c>
      <c r="I133" s="368">
        <v>0</v>
      </c>
      <c r="J133" s="368">
        <v>0</v>
      </c>
      <c r="L133" s="8" t="str">
        <f t="shared" si="0"/>
        <v>z</v>
      </c>
      <c r="M133" s="369">
        <f t="shared" si="1"/>
        <v>0.25</v>
      </c>
      <c r="N133" s="368">
        <f t="shared" si="2"/>
        <v>0</v>
      </c>
      <c r="O133" s="368">
        <f t="shared" si="3"/>
        <v>0</v>
      </c>
      <c r="S133" s="35"/>
      <c r="T133" s="35"/>
      <c r="U133" s="35"/>
      <c r="V133" s="35"/>
      <c r="W133" s="16"/>
      <c r="X133" s="7"/>
      <c r="Y133" s="7"/>
      <c r="Z133" s="7"/>
      <c r="AA133" s="240"/>
      <c r="AB133" s="240"/>
      <c r="AC133" s="240"/>
      <c r="AD133" s="240"/>
      <c r="AE133" s="240"/>
      <c r="AF133" s="240"/>
      <c r="AG133" s="240"/>
      <c r="AH133" s="240"/>
      <c r="AI133" s="240"/>
      <c r="AJ133" s="240"/>
      <c r="AK133" s="240"/>
      <c r="AL133" s="240"/>
      <c r="AM133" s="240"/>
      <c r="AN133" s="240"/>
      <c r="AO133" s="240"/>
      <c r="AP133" s="240"/>
      <c r="AQ133" s="240"/>
      <c r="AR133" s="240"/>
      <c r="AS133" s="240"/>
      <c r="AT133" s="240"/>
      <c r="AU133" s="240"/>
      <c r="AV133" s="240"/>
      <c r="AW133" s="240"/>
      <c r="AX133" s="240"/>
      <c r="AY133" s="240"/>
      <c r="AZ133" s="240"/>
      <c r="BA133" s="240"/>
      <c r="BB133" s="240"/>
      <c r="BC133" s="240"/>
      <c r="BD133" s="240"/>
      <c r="BE133" s="240"/>
      <c r="BF133" s="240"/>
      <c r="BG133" s="240"/>
      <c r="BH133" s="240"/>
      <c r="BI133" s="240"/>
      <c r="BJ133" s="240"/>
      <c r="BK133" s="240"/>
      <c r="BL133" s="240"/>
      <c r="BM133" s="240"/>
      <c r="BN133" s="240"/>
      <c r="BO133" s="240"/>
      <c r="BP133" s="240"/>
    </row>
    <row r="134" spans="1:68" s="765" customFormat="1" ht="15" outlineLevel="1" x14ac:dyDescent="0.25">
      <c r="A134" s="769"/>
      <c r="B134" s="766"/>
      <c r="C134" s="778"/>
      <c r="D134" s="778"/>
      <c r="E134" s="778"/>
      <c r="F134" s="782"/>
      <c r="G134" s="765" t="s">
        <v>1088</v>
      </c>
      <c r="H134" s="368">
        <v>250</v>
      </c>
      <c r="I134" s="368">
        <v>0</v>
      </c>
      <c r="J134" s="368">
        <v>0</v>
      </c>
      <c r="L134" s="765" t="str">
        <f t="shared" ref="L134" si="16">G134</f>
        <v>zd</v>
      </c>
      <c r="M134" s="369">
        <f t="shared" si="1"/>
        <v>0.25</v>
      </c>
      <c r="N134" s="368">
        <f t="shared" ref="N134" si="17">IF(I134&gt;0,1,0)</f>
        <v>0</v>
      </c>
      <c r="O134" s="368">
        <f t="shared" ref="O134" si="18">IF(J134&gt;0,1,0)</f>
        <v>0</v>
      </c>
      <c r="S134" s="322"/>
      <c r="T134" s="322"/>
      <c r="U134" s="322"/>
      <c r="V134" s="322"/>
      <c r="W134" s="773"/>
      <c r="X134" s="768"/>
      <c r="Y134" s="768"/>
      <c r="Z134" s="768"/>
      <c r="AA134" s="768"/>
      <c r="AB134" s="768"/>
      <c r="AC134" s="768"/>
      <c r="AD134" s="768"/>
      <c r="AE134" s="768"/>
      <c r="AF134" s="768"/>
      <c r="AG134" s="768"/>
      <c r="AH134" s="768"/>
      <c r="AI134" s="768"/>
      <c r="AJ134" s="768"/>
      <c r="AK134" s="768"/>
      <c r="AL134" s="768"/>
      <c r="AM134" s="768"/>
      <c r="AN134" s="768"/>
      <c r="AO134" s="768"/>
      <c r="AP134" s="768"/>
      <c r="AQ134" s="768"/>
      <c r="AR134" s="768"/>
      <c r="AS134" s="768"/>
      <c r="AT134" s="768"/>
      <c r="AU134" s="768"/>
      <c r="AV134" s="768"/>
      <c r="AW134" s="768"/>
      <c r="AX134" s="768"/>
      <c r="AY134" s="768"/>
      <c r="AZ134" s="768"/>
      <c r="BA134" s="768"/>
      <c r="BB134" s="768"/>
      <c r="BC134" s="768"/>
      <c r="BD134" s="768"/>
      <c r="BE134" s="768"/>
      <c r="BF134" s="768"/>
      <c r="BG134" s="768"/>
      <c r="BH134" s="768"/>
      <c r="BI134" s="768"/>
      <c r="BJ134" s="768"/>
      <c r="BK134" s="768"/>
      <c r="BL134" s="768"/>
      <c r="BM134" s="768"/>
      <c r="BN134" s="768"/>
      <c r="BO134" s="768"/>
      <c r="BP134" s="768"/>
    </row>
    <row r="135" spans="1:68" ht="15" outlineLevel="1" x14ac:dyDescent="0.25">
      <c r="A135" s="5"/>
      <c r="B135" s="6"/>
      <c r="C135" s="17"/>
      <c r="D135" s="17"/>
      <c r="E135" s="17"/>
      <c r="F135" s="26"/>
      <c r="G135" s="27" t="s">
        <v>79</v>
      </c>
      <c r="H135" s="368">
        <v>250</v>
      </c>
      <c r="I135" s="368">
        <v>60</v>
      </c>
      <c r="J135" s="368">
        <v>120</v>
      </c>
      <c r="K135" s="27"/>
      <c r="L135" s="8" t="str">
        <f t="shared" si="0"/>
        <v>a</v>
      </c>
      <c r="M135" s="369">
        <f t="shared" si="1"/>
        <v>0.25</v>
      </c>
      <c r="N135" s="368">
        <f t="shared" si="2"/>
        <v>1</v>
      </c>
      <c r="O135" s="368">
        <f t="shared" si="3"/>
        <v>1</v>
      </c>
      <c r="S135" s="35"/>
      <c r="T135" s="35"/>
      <c r="U135" s="35"/>
      <c r="V135" s="35"/>
      <c r="W135" s="16"/>
      <c r="X135" s="7"/>
      <c r="Y135" s="7"/>
      <c r="Z135" s="7"/>
      <c r="AA135" s="240"/>
      <c r="AB135" s="240"/>
      <c r="AC135" s="240"/>
      <c r="AD135" s="240"/>
      <c r="AE135" s="240"/>
      <c r="AF135" s="240"/>
      <c r="AG135" s="240"/>
      <c r="AH135" s="240"/>
      <c r="AI135" s="240"/>
      <c r="AJ135" s="240"/>
      <c r="AK135" s="240"/>
      <c r="AL135" s="240"/>
      <c r="AM135" s="240"/>
      <c r="AN135" s="240"/>
      <c r="AO135" s="240"/>
      <c r="AP135" s="240"/>
      <c r="AQ135" s="240"/>
      <c r="AR135" s="240"/>
      <c r="AS135" s="240"/>
      <c r="AT135" s="240"/>
      <c r="AU135" s="240"/>
      <c r="AV135" s="240"/>
      <c r="AW135" s="240"/>
      <c r="AX135" s="240"/>
      <c r="AY135" s="240"/>
      <c r="AZ135" s="240"/>
      <c r="BA135" s="240"/>
      <c r="BB135" s="240"/>
      <c r="BC135" s="240"/>
      <c r="BD135" s="240"/>
      <c r="BE135" s="240"/>
      <c r="BF135" s="240"/>
      <c r="BG135" s="240"/>
      <c r="BH135" s="240"/>
      <c r="BI135" s="240"/>
      <c r="BJ135" s="240"/>
      <c r="BK135" s="240"/>
      <c r="BL135" s="240"/>
      <c r="BM135" s="240"/>
      <c r="BN135" s="240"/>
      <c r="BO135" s="240"/>
      <c r="BP135" s="240"/>
    </row>
    <row r="136" spans="1:68" ht="15" outlineLevel="1" x14ac:dyDescent="0.25">
      <c r="A136" s="5"/>
      <c r="B136" s="6"/>
      <c r="C136" s="17"/>
      <c r="D136" s="17"/>
      <c r="E136" s="17"/>
      <c r="F136" s="26"/>
      <c r="G136" s="27" t="s">
        <v>80</v>
      </c>
      <c r="H136" s="368">
        <v>250</v>
      </c>
      <c r="I136" s="368">
        <v>60</v>
      </c>
      <c r="J136" s="368">
        <v>170</v>
      </c>
      <c r="K136" s="27"/>
      <c r="L136" s="8" t="str">
        <f t="shared" si="0"/>
        <v>ar</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398</v>
      </c>
      <c r="H137" s="368">
        <v>250</v>
      </c>
      <c r="I137" s="368">
        <v>60</v>
      </c>
      <c r="J137" s="368">
        <v>120</v>
      </c>
      <c r="K137" s="27"/>
      <c r="L137" s="8" t="str">
        <f t="shared" si="0"/>
        <v>m</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8" t="s">
        <v>399</v>
      </c>
      <c r="H138" s="368">
        <v>250</v>
      </c>
      <c r="I138" s="368">
        <v>60</v>
      </c>
      <c r="J138" s="368">
        <v>120</v>
      </c>
      <c r="L138" s="8" t="str">
        <f t="shared" si="0"/>
        <v>j</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8" t="s">
        <v>259</v>
      </c>
      <c r="H139" s="368">
        <v>250</v>
      </c>
      <c r="I139" s="368">
        <v>60</v>
      </c>
      <c r="J139" s="368">
        <v>170</v>
      </c>
      <c r="L139" s="8" t="str">
        <f t="shared" si="0"/>
        <v>jr</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27" t="s">
        <v>400</v>
      </c>
      <c r="H140" s="368">
        <v>250</v>
      </c>
      <c r="I140" s="368">
        <v>60</v>
      </c>
      <c r="J140" s="368">
        <v>120</v>
      </c>
      <c r="K140" s="27"/>
      <c r="L140" s="8" t="str">
        <f t="shared" si="0"/>
        <v>s</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27" t="s">
        <v>85</v>
      </c>
      <c r="H141" s="368">
        <v>250</v>
      </c>
      <c r="I141" s="368">
        <v>60</v>
      </c>
      <c r="J141" s="368">
        <v>170</v>
      </c>
      <c r="K141" s="27"/>
      <c r="L141" s="8" t="str">
        <f t="shared" si="0"/>
        <v>sr</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27" t="s">
        <v>401</v>
      </c>
      <c r="H142" s="368">
        <v>250</v>
      </c>
      <c r="I142" s="368">
        <v>60</v>
      </c>
      <c r="J142" s="368">
        <v>120</v>
      </c>
      <c r="K142" s="27"/>
      <c r="L142" s="8" t="str">
        <f t="shared" si="0"/>
        <v>t</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258</v>
      </c>
      <c r="H143" s="368">
        <v>250</v>
      </c>
      <c r="I143" s="368">
        <v>60</v>
      </c>
      <c r="J143" s="368">
        <v>170</v>
      </c>
      <c r="K143" s="27"/>
      <c r="L143" s="8" t="str">
        <f t="shared" si="0"/>
        <v>tr</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402</v>
      </c>
      <c r="H144" s="368">
        <v>250</v>
      </c>
      <c r="I144" s="368">
        <v>60</v>
      </c>
      <c r="J144" s="368">
        <v>120</v>
      </c>
      <c r="K144" s="27"/>
      <c r="L144" s="8" t="str">
        <f t="shared" si="0"/>
        <v>u</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6" t="s">
        <v>256</v>
      </c>
      <c r="H145" s="368">
        <v>250</v>
      </c>
      <c r="I145" s="368">
        <v>60</v>
      </c>
      <c r="J145" s="368">
        <v>170</v>
      </c>
      <c r="K145" s="26"/>
      <c r="L145" s="8" t="str">
        <f t="shared" si="0"/>
        <v>ur</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6" t="s">
        <v>403</v>
      </c>
      <c r="H146" s="368">
        <v>250</v>
      </c>
      <c r="I146" s="368">
        <v>60</v>
      </c>
      <c r="J146" s="368">
        <v>120</v>
      </c>
      <c r="K146" s="26"/>
      <c r="L146" s="8" t="str">
        <f t="shared" si="0"/>
        <v>x</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8" t="s">
        <v>257</v>
      </c>
      <c r="H147" s="368">
        <v>250</v>
      </c>
      <c r="I147" s="368">
        <v>60</v>
      </c>
      <c r="J147" s="368">
        <v>170</v>
      </c>
      <c r="L147" s="8" t="str">
        <f t="shared" si="0"/>
        <v>xr</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H148" s="312"/>
      <c r="I148" s="313"/>
      <c r="J148" s="313"/>
      <c r="K148" s="35"/>
      <c r="P148" s="35"/>
      <c r="Q148" s="35"/>
      <c r="R148" s="35"/>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2" customHeight="1" outlineLevel="1" x14ac:dyDescent="0.25">
      <c r="A149" s="5"/>
      <c r="B149" s="6"/>
      <c r="C149" s="17"/>
      <c r="D149" s="17"/>
      <c r="E149" s="17"/>
      <c r="F149" s="33"/>
      <c r="G149" s="33"/>
      <c r="H149" s="33"/>
      <c r="I149" s="33"/>
      <c r="J149" s="33"/>
      <c r="K149" s="35"/>
      <c r="L149" s="35"/>
      <c r="M149" s="35"/>
      <c r="N149" s="35"/>
      <c r="O149" s="35"/>
      <c r="P149" s="35"/>
      <c r="Q149" s="35"/>
      <c r="R149" s="35"/>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7"/>
      <c r="D150" s="17"/>
      <c r="E150" s="17"/>
      <c r="F150" s="33"/>
      <c r="G150" s="34"/>
      <c r="H150" s="58"/>
      <c r="I150" s="58"/>
      <c r="J150" s="58"/>
      <c r="K150" s="35"/>
      <c r="L150" s="35"/>
      <c r="M150" s="35"/>
      <c r="N150" s="35"/>
      <c r="O150" s="35"/>
      <c r="P150" s="35"/>
      <c r="Q150" s="35"/>
      <c r="R150" s="35"/>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5.0999999999999996" customHeight="1" outlineLevel="1" x14ac:dyDescent="0.25">
      <c r="A151" s="5"/>
      <c r="B151" s="6"/>
      <c r="C151" s="17"/>
      <c r="D151" s="17"/>
      <c r="E151" s="17"/>
      <c r="F151" s="36"/>
      <c r="G151" s="37"/>
      <c r="H151" s="37"/>
      <c r="I151" s="38"/>
      <c r="J151" s="38"/>
      <c r="K151" s="38"/>
      <c r="L151" s="38"/>
      <c r="M151" s="38"/>
      <c r="N151" s="38"/>
      <c r="O151" s="38"/>
      <c r="P151" s="38"/>
      <c r="Q151" s="38"/>
      <c r="R151" s="38"/>
      <c r="S151" s="38"/>
      <c r="T151" s="38"/>
      <c r="U151" s="38"/>
      <c r="V151" s="30"/>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24.95" customHeight="1" outlineLevel="1" x14ac:dyDescent="0.25">
      <c r="A152" s="5"/>
      <c r="B152" s="6"/>
      <c r="C152" s="39"/>
      <c r="D152" s="39"/>
      <c r="E152" s="39"/>
      <c r="F152" s="39"/>
      <c r="G152" s="40" t="str">
        <f>G110</f>
        <v>Fixed Inputs</v>
      </c>
      <c r="H152" s="39"/>
      <c r="I152" s="39"/>
      <c r="J152" s="39"/>
      <c r="K152" s="39"/>
      <c r="L152" s="39"/>
      <c r="M152" s="39"/>
      <c r="N152" s="39"/>
      <c r="O152" s="39"/>
      <c r="P152" s="39"/>
      <c r="Q152" s="39"/>
      <c r="R152" s="39"/>
      <c r="S152" s="39"/>
      <c r="T152" s="39"/>
      <c r="U152" s="39"/>
      <c r="V152" s="39"/>
      <c r="W152" s="41" t="s">
        <v>24</v>
      </c>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12" customHeight="1" outlineLevel="1" x14ac:dyDescent="0.25">
      <c r="A153" s="5"/>
      <c r="B153" s="6"/>
      <c r="C153" s="6"/>
      <c r="D153" s="6"/>
      <c r="E153" s="6"/>
      <c r="F153" s="7"/>
      <c r="G153" s="7"/>
      <c r="H153" s="7"/>
      <c r="I153" s="7"/>
      <c r="J153" s="7"/>
      <c r="K153" s="7"/>
      <c r="L153" s="7"/>
      <c r="M153" s="7"/>
      <c r="N153" s="7"/>
      <c r="O153" s="7"/>
      <c r="P153" s="7"/>
      <c r="Q153" s="7"/>
      <c r="R153" s="7"/>
      <c r="S153" s="7"/>
      <c r="T153" s="7"/>
      <c r="U153" s="7"/>
      <c r="V153" s="7"/>
      <c r="W153" s="7"/>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c r="BQ153" s="7"/>
      <c r="BR153" s="7"/>
      <c r="BS153" s="7"/>
      <c r="BT153" s="7"/>
      <c r="BU153" s="7"/>
      <c r="BV153" s="7"/>
      <c r="BW153" s="7"/>
      <c r="BX153" s="7"/>
      <c r="BY153" s="7"/>
      <c r="BZ153" s="7"/>
      <c r="CA153" s="7"/>
      <c r="CB153" s="7"/>
      <c r="CC153" s="7"/>
      <c r="CD153" s="7"/>
      <c r="CE153" s="7"/>
      <c r="CF153" s="7"/>
    </row>
    <row r="154" spans="1:84" ht="12" customHeight="1" outlineLevel="1" x14ac:dyDescent="0.25">
      <c r="A154" s="5"/>
      <c r="B154" s="6"/>
      <c r="C154" s="6"/>
      <c r="D154" s="6"/>
      <c r="E154" s="6"/>
      <c r="F154" s="6"/>
      <c r="G154" s="6"/>
      <c r="H154" s="7"/>
      <c r="I154" s="7"/>
      <c r="J154" s="7"/>
      <c r="K154" s="7"/>
      <c r="L154" s="7"/>
      <c r="M154" s="7"/>
      <c r="N154" s="240"/>
      <c r="O154" s="240"/>
      <c r="P154" s="240"/>
      <c r="Q154" s="7"/>
      <c r="R154" s="7"/>
      <c r="S154" s="7"/>
      <c r="T154" s="7"/>
      <c r="U154" s="7"/>
      <c r="V154" s="7"/>
      <c r="W154" s="7"/>
      <c r="X154" s="6"/>
      <c r="Y154" s="6"/>
      <c r="Z154" s="6"/>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thickBot="1" x14ac:dyDescent="0.3">
      <c r="A155" s="5"/>
      <c r="B155" s="6"/>
      <c r="C155" s="6"/>
      <c r="D155" s="6"/>
      <c r="E155" s="6"/>
      <c r="F155" s="6"/>
      <c r="G155" s="6"/>
      <c r="H155" s="7"/>
      <c r="I155" s="7"/>
      <c r="J155" s="7"/>
      <c r="K155" s="7"/>
      <c r="L155" s="7"/>
      <c r="M155" s="7"/>
      <c r="N155" s="240"/>
      <c r="O155" s="240"/>
      <c r="P155" s="240"/>
      <c r="Q155" s="7"/>
      <c r="R155" s="7"/>
      <c r="S155" s="7"/>
      <c r="T155" s="7"/>
      <c r="U155" s="7"/>
      <c r="V155" s="7"/>
      <c r="W155" s="7"/>
      <c r="X155" s="6"/>
      <c r="Y155" s="6"/>
      <c r="Z155" s="6"/>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5.0999999999999996" customHeight="1" outlineLevel="1" x14ac:dyDescent="0.25">
      <c r="A156" s="5"/>
      <c r="B156" s="6"/>
      <c r="C156" s="9" t="s">
        <v>0</v>
      </c>
      <c r="D156" s="9"/>
      <c r="E156" s="9"/>
      <c r="F156" s="9"/>
      <c r="G156" s="9"/>
      <c r="H156" s="9"/>
      <c r="I156" s="9"/>
      <c r="J156" s="9"/>
      <c r="K156" s="10"/>
      <c r="L156" s="10"/>
      <c r="M156" s="10"/>
      <c r="N156" s="242"/>
      <c r="O156" s="242"/>
      <c r="P156" s="242"/>
      <c r="Q156" s="10"/>
      <c r="R156" s="10"/>
      <c r="S156" s="10"/>
      <c r="T156" s="10"/>
      <c r="U156" s="10"/>
      <c r="V156" s="10"/>
      <c r="W156" s="11"/>
      <c r="X156" s="7"/>
      <c r="Y156" s="7"/>
      <c r="Z156" s="7"/>
      <c r="AA156" s="240"/>
      <c r="AB156" s="240"/>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row>
    <row r="157" spans="1:84" ht="12" customHeight="1" outlineLevel="1" x14ac:dyDescent="0.25">
      <c r="A157" s="5"/>
      <c r="B157" s="6"/>
      <c r="C157" s="12"/>
      <c r="D157" s="12"/>
      <c r="E157" s="12" t="s">
        <v>1</v>
      </c>
      <c r="F157" s="13"/>
      <c r="G157" s="14" t="s">
        <v>300</v>
      </c>
      <c r="H157" s="13"/>
      <c r="I157" s="13"/>
      <c r="J157" s="13"/>
      <c r="K157" s="13"/>
      <c r="L157" s="13"/>
      <c r="M157" s="13"/>
      <c r="N157" s="245"/>
      <c r="O157" s="245"/>
      <c r="P157" s="245"/>
      <c r="Q157" s="13"/>
      <c r="R157" s="13"/>
      <c r="S157" s="15"/>
      <c r="T157" s="13"/>
      <c r="U157" s="15"/>
      <c r="V157" s="15"/>
      <c r="W157" s="16"/>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2" customHeight="1" outlineLevel="1" x14ac:dyDescent="0.25">
      <c r="A158" s="5"/>
      <c r="B158" s="6"/>
      <c r="C158" s="12"/>
      <c r="D158" s="12"/>
      <c r="E158" s="17"/>
      <c r="F158" s="13"/>
      <c r="G158" s="18"/>
      <c r="H158" s="13"/>
      <c r="I158" s="13"/>
      <c r="J158" s="13"/>
      <c r="K158" s="13"/>
      <c r="L158" s="13"/>
      <c r="M158" s="13"/>
      <c r="N158" s="245"/>
      <c r="O158" s="245"/>
      <c r="P158" s="245"/>
      <c r="Q158" s="13"/>
      <c r="R158" s="13"/>
      <c r="S158" s="15"/>
      <c r="T158" s="19"/>
      <c r="U158" s="15"/>
      <c r="V158" s="15"/>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ht="12" customHeight="1" outlineLevel="1" x14ac:dyDescent="0.25">
      <c r="A159" s="5"/>
      <c r="B159" s="6"/>
      <c r="C159" s="17"/>
      <c r="D159" s="12"/>
      <c r="E159" s="17"/>
      <c r="F159" s="13"/>
      <c r="G159" s="13" t="s">
        <v>2</v>
      </c>
      <c r="H159" s="13"/>
      <c r="I159" s="13" t="s">
        <v>294</v>
      </c>
      <c r="J159" s="13"/>
      <c r="K159" s="13"/>
      <c r="L159" s="13"/>
      <c r="M159" s="13"/>
      <c r="N159" s="245"/>
      <c r="O159" s="245"/>
      <c r="P159" s="245"/>
      <c r="Q159" s="13"/>
      <c r="R159" s="13"/>
      <c r="S159" s="15"/>
      <c r="T159" s="19"/>
      <c r="U159" s="15"/>
      <c r="V159" s="15"/>
      <c r="W159" s="16"/>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20">
        <v>0</v>
      </c>
      <c r="D160" s="12"/>
      <c r="E160" s="17"/>
      <c r="F160" s="13"/>
      <c r="G160" s="21"/>
      <c r="H160" s="13"/>
      <c r="I160" s="13"/>
      <c r="J160" s="13"/>
      <c r="K160" s="13"/>
      <c r="L160" s="13"/>
      <c r="M160" s="13"/>
      <c r="N160" s="245"/>
      <c r="O160" s="245"/>
      <c r="P160" s="245"/>
      <c r="Q160" s="13"/>
      <c r="R160" s="13"/>
      <c r="S160" s="15"/>
      <c r="T160" s="19"/>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17"/>
      <c r="D161" s="17"/>
      <c r="E161" s="17"/>
      <c r="F161" s="17"/>
      <c r="G161" s="17"/>
      <c r="H161" s="17"/>
      <c r="I161" s="17"/>
      <c r="J161" s="233"/>
      <c r="K161" s="233"/>
      <c r="L161" s="233"/>
      <c r="M161" s="233"/>
      <c r="N161" s="819"/>
      <c r="O161" s="819"/>
      <c r="P161" s="819"/>
      <c r="Q161" s="233"/>
      <c r="R161" s="233"/>
      <c r="S161" s="233"/>
      <c r="T161" s="233"/>
      <c r="U161" s="233"/>
      <c r="V161" s="233"/>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7"/>
      <c r="E162" s="17"/>
      <c r="F162" s="17"/>
      <c r="G162" s="17"/>
      <c r="H162" s="17"/>
      <c r="I162" s="17"/>
      <c r="J162" s="17"/>
      <c r="K162" s="17"/>
      <c r="L162" s="233"/>
      <c r="M162" s="233"/>
      <c r="N162" s="819"/>
      <c r="O162" s="819"/>
      <c r="P162" s="819"/>
      <c r="Q162" s="233"/>
      <c r="R162" s="233"/>
      <c r="S162" s="233"/>
      <c r="T162" s="233"/>
      <c r="U162" s="233"/>
      <c r="V162" s="233"/>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17"/>
      <c r="D163" s="17"/>
      <c r="E163" s="17"/>
      <c r="F163" s="17"/>
      <c r="G163" s="17"/>
      <c r="H163" s="17"/>
      <c r="I163" s="23"/>
      <c r="J163" s="23"/>
      <c r="K163" s="23"/>
      <c r="L163" s="23"/>
      <c r="M163" s="23"/>
      <c r="N163" s="255"/>
      <c r="O163" s="255"/>
      <c r="P163" s="255"/>
      <c r="Q163" s="23"/>
      <c r="R163" s="24"/>
      <c r="S163" s="233"/>
      <c r="T163" s="233"/>
      <c r="U163" s="233"/>
      <c r="V163" s="233"/>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t="s">
        <v>67</v>
      </c>
      <c r="I164" s="249" t="s">
        <v>459</v>
      </c>
      <c r="J164" s="255" t="s">
        <v>446</v>
      </c>
      <c r="K164" s="255" t="s">
        <v>63</v>
      </c>
      <c r="L164" s="255" t="s">
        <v>64</v>
      </c>
      <c r="M164" s="255" t="s">
        <v>65</v>
      </c>
      <c r="N164" s="255" t="s">
        <v>66</v>
      </c>
      <c r="O164" s="255" t="s">
        <v>1003</v>
      </c>
      <c r="P164" s="255" t="s">
        <v>1004</v>
      </c>
      <c r="Q164" s="255" t="s">
        <v>1005</v>
      </c>
      <c r="R164" s="24"/>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5" outlineLevel="1" x14ac:dyDescent="0.25">
      <c r="A165" s="5"/>
      <c r="B165" s="6"/>
      <c r="C165" s="17"/>
      <c r="D165" s="17"/>
      <c r="E165" s="17"/>
      <c r="F165" s="26"/>
      <c r="G165" s="27" t="s">
        <v>39</v>
      </c>
      <c r="H165" s="27" t="s">
        <v>69</v>
      </c>
      <c r="I165" s="258" t="s">
        <v>79</v>
      </c>
      <c r="J165" s="370">
        <v>120</v>
      </c>
      <c r="K165" s="370">
        <v>120</v>
      </c>
      <c r="L165" s="370">
        <v>120</v>
      </c>
      <c r="M165" s="370">
        <v>120</v>
      </c>
      <c r="N165" s="370">
        <v>120</v>
      </c>
      <c r="O165" s="370">
        <v>0</v>
      </c>
      <c r="P165" s="370">
        <v>0</v>
      </c>
      <c r="Q165" s="370">
        <v>0</v>
      </c>
      <c r="R165" s="62"/>
      <c r="S165" s="62"/>
      <c r="T165" s="62"/>
      <c r="U165" s="62"/>
      <c r="V165" s="60"/>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s="75" customFormat="1" ht="15" outlineLevel="1" x14ac:dyDescent="0.25">
      <c r="A166" s="238"/>
      <c r="B166" s="239"/>
      <c r="C166" s="249"/>
      <c r="D166" s="249"/>
      <c r="E166" s="249"/>
      <c r="F166" s="257"/>
      <c r="G166" s="258"/>
      <c r="H166" s="258" t="s">
        <v>69</v>
      </c>
      <c r="I166" s="258" t="s">
        <v>80</v>
      </c>
      <c r="J166" s="370">
        <v>120</v>
      </c>
      <c r="K166" s="370">
        <v>120</v>
      </c>
      <c r="L166" s="370">
        <v>120</v>
      </c>
      <c r="M166" s="370">
        <v>120</v>
      </c>
      <c r="N166" s="370">
        <v>120</v>
      </c>
      <c r="O166" s="370">
        <v>0</v>
      </c>
      <c r="P166" s="370">
        <v>0</v>
      </c>
      <c r="Q166" s="370">
        <v>0</v>
      </c>
      <c r="R166" s="62"/>
      <c r="S166" s="62"/>
      <c r="T166" s="62"/>
      <c r="U166" s="62"/>
      <c r="V166" s="60"/>
      <c r="W166" s="248"/>
      <c r="X166" s="240"/>
      <c r="Y166" s="240"/>
      <c r="Z166" s="240"/>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398</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75" t="s">
        <v>399</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75" t="s">
        <v>259</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258" t="s">
        <v>400</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258" t="s">
        <v>85</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258" t="s">
        <v>401</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258</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402</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7" t="s">
        <v>256</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7" t="s">
        <v>403</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75" t="s">
        <v>257</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ht="15" outlineLevel="1" x14ac:dyDescent="0.25">
      <c r="A178" s="5"/>
      <c r="B178" s="6"/>
      <c r="C178" s="17"/>
      <c r="D178" s="17"/>
      <c r="E178" s="17"/>
      <c r="F178" s="26"/>
      <c r="G178" s="27"/>
      <c r="H178" s="235"/>
      <c r="I178" s="236"/>
      <c r="J178" s="237"/>
      <c r="K178" s="237"/>
      <c r="L178" s="237"/>
      <c r="M178" s="237"/>
      <c r="N178" s="65"/>
      <c r="O178" s="65"/>
      <c r="P178" s="65"/>
      <c r="Q178" s="65"/>
      <c r="R178" s="62"/>
      <c r="S178" s="62"/>
      <c r="T178" s="62"/>
      <c r="U178" s="62"/>
      <c r="V178" s="60"/>
      <c r="W178" s="16"/>
      <c r="X178" s="7"/>
      <c r="Y178" s="7"/>
      <c r="Z178" s="7"/>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ht="15" outlineLevel="1" x14ac:dyDescent="0.25">
      <c r="A179" s="5"/>
      <c r="B179" s="6"/>
      <c r="C179" s="17"/>
      <c r="D179" s="17"/>
      <c r="E179" s="17"/>
      <c r="F179" s="26"/>
      <c r="G179" s="27"/>
      <c r="H179" s="235" t="s">
        <v>67</v>
      </c>
      <c r="I179" s="235" t="s">
        <v>459</v>
      </c>
      <c r="J179" s="228" t="s">
        <v>446</v>
      </c>
      <c r="K179" s="228" t="s">
        <v>63</v>
      </c>
      <c r="L179" s="228" t="s">
        <v>64</v>
      </c>
      <c r="M179" s="228" t="s">
        <v>65</v>
      </c>
      <c r="N179" s="228" t="s">
        <v>66</v>
      </c>
      <c r="O179" s="228" t="s">
        <v>1003</v>
      </c>
      <c r="P179" s="228" t="s">
        <v>1004</v>
      </c>
      <c r="Q179" s="228" t="s">
        <v>1005</v>
      </c>
      <c r="R179" s="62"/>
      <c r="S179" s="62"/>
      <c r="T179" s="62"/>
      <c r="U179" s="62"/>
      <c r="V179" s="60"/>
      <c r="W179" s="16"/>
      <c r="X179" s="7"/>
      <c r="Y179" s="7"/>
      <c r="Z179" s="7"/>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ht="15" outlineLevel="1" x14ac:dyDescent="0.25">
      <c r="A180" s="5"/>
      <c r="B180" s="6"/>
      <c r="C180" s="17"/>
      <c r="D180" s="17"/>
      <c r="E180" s="17"/>
      <c r="F180" s="26"/>
      <c r="G180" s="27" t="s">
        <v>301</v>
      </c>
      <c r="H180" s="258" t="s">
        <v>69</v>
      </c>
      <c r="I180" s="258" t="s">
        <v>79</v>
      </c>
      <c r="J180" s="340">
        <v>1</v>
      </c>
      <c r="K180" s="340">
        <v>1</v>
      </c>
      <c r="L180" s="340">
        <v>1</v>
      </c>
      <c r="M180" s="340">
        <v>1</v>
      </c>
      <c r="N180" s="340">
        <v>1</v>
      </c>
      <c r="O180" s="340">
        <v>0</v>
      </c>
      <c r="P180" s="340">
        <v>0</v>
      </c>
      <c r="Q180" s="340">
        <v>0</v>
      </c>
      <c r="R180" s="62"/>
      <c r="S180" s="62"/>
      <c r="T180" s="62"/>
      <c r="U180" s="62"/>
      <c r="V180" s="60"/>
      <c r="W180" s="16"/>
      <c r="X180" s="7"/>
      <c r="Y180" s="7"/>
      <c r="Z180" s="7"/>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s="75" customFormat="1" ht="15" outlineLevel="1" x14ac:dyDescent="0.25">
      <c r="A181" s="238"/>
      <c r="B181" s="239"/>
      <c r="C181" s="249"/>
      <c r="D181" s="249"/>
      <c r="E181" s="249"/>
      <c r="F181" s="257"/>
      <c r="G181" s="258"/>
      <c r="H181" s="258" t="s">
        <v>69</v>
      </c>
      <c r="I181" s="258" t="s">
        <v>80</v>
      </c>
      <c r="J181" s="340">
        <v>1</v>
      </c>
      <c r="K181" s="340">
        <v>1</v>
      </c>
      <c r="L181" s="340">
        <v>1</v>
      </c>
      <c r="M181" s="340">
        <v>1</v>
      </c>
      <c r="N181" s="340">
        <v>1</v>
      </c>
      <c r="O181" s="340">
        <v>0</v>
      </c>
      <c r="P181" s="340">
        <v>0</v>
      </c>
      <c r="Q181" s="340">
        <v>0</v>
      </c>
      <c r="R181" s="62"/>
      <c r="S181" s="62"/>
      <c r="T181" s="62"/>
      <c r="U181" s="62"/>
      <c r="V181" s="60"/>
      <c r="W181" s="248"/>
      <c r="X181" s="240"/>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s="75" customFormat="1" ht="15" outlineLevel="1" x14ac:dyDescent="0.25">
      <c r="A182" s="238"/>
      <c r="B182" s="239"/>
      <c r="C182" s="249"/>
      <c r="D182" s="249"/>
      <c r="E182" s="249"/>
      <c r="F182" s="257"/>
      <c r="G182" s="258"/>
      <c r="H182" s="258" t="s">
        <v>69</v>
      </c>
      <c r="I182" s="258" t="s">
        <v>398</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s="75" customFormat="1" ht="15" outlineLevel="1" x14ac:dyDescent="0.25">
      <c r="A183" s="238"/>
      <c r="B183" s="239"/>
      <c r="C183" s="249"/>
      <c r="D183" s="249"/>
      <c r="E183" s="249"/>
      <c r="F183" s="257"/>
      <c r="G183" s="258"/>
      <c r="H183" s="258" t="s">
        <v>69</v>
      </c>
      <c r="I183" s="75" t="s">
        <v>399</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75" t="s">
        <v>259</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258" t="s">
        <v>400</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258" t="s">
        <v>85</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258" t="s">
        <v>401</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258</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402</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7" t="s">
        <v>256</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7" t="s">
        <v>403</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75" t="s">
        <v>257</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ht="12" customHeight="1" outlineLevel="1" x14ac:dyDescent="0.25">
      <c r="A193" s="5"/>
      <c r="B193" s="6"/>
      <c r="C193" s="17"/>
      <c r="D193" s="17"/>
      <c r="E193" s="17"/>
      <c r="F193" s="33"/>
      <c r="G193" s="34"/>
      <c r="H193" s="34"/>
      <c r="I193" s="64"/>
      <c r="J193" s="63"/>
      <c r="K193" s="63"/>
      <c r="L193" s="63"/>
      <c r="M193" s="63"/>
      <c r="N193" s="63"/>
      <c r="O193" s="63"/>
      <c r="P193" s="63"/>
      <c r="Q193" s="63"/>
      <c r="R193" s="59"/>
      <c r="S193" s="59"/>
      <c r="T193" s="59"/>
      <c r="U193" s="59"/>
      <c r="V193" s="60"/>
      <c r="W193" s="16"/>
      <c r="X193" s="7"/>
      <c r="Y193" s="7"/>
      <c r="Z193" s="7"/>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ht="5.0999999999999996" customHeight="1" outlineLevel="1" x14ac:dyDescent="0.25">
      <c r="A194" s="5"/>
      <c r="B194" s="6"/>
      <c r="C194" s="17"/>
      <c r="D194" s="17"/>
      <c r="E194" s="17"/>
      <c r="F194" s="36"/>
      <c r="G194" s="37"/>
      <c r="H194" s="37"/>
      <c r="I194" s="37"/>
      <c r="J194" s="38"/>
      <c r="K194" s="38"/>
      <c r="L194" s="38"/>
      <c r="M194" s="38"/>
      <c r="N194" s="268"/>
      <c r="O194" s="268"/>
      <c r="P194" s="268"/>
      <c r="Q194" s="38"/>
      <c r="R194" s="38"/>
      <c r="S194" s="38"/>
      <c r="T194" s="38"/>
      <c r="U194" s="38"/>
      <c r="V194" s="30"/>
      <c r="W194" s="16"/>
      <c r="X194" s="7"/>
      <c r="Y194" s="7"/>
      <c r="Z194" s="7"/>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ht="24.95" customHeight="1" outlineLevel="1" x14ac:dyDescent="0.25">
      <c r="A195" s="5"/>
      <c r="B195" s="6"/>
      <c r="C195" s="39"/>
      <c r="D195" s="39"/>
      <c r="E195" s="39"/>
      <c r="F195" s="39"/>
      <c r="G195" s="40" t="str">
        <f>G157</f>
        <v>Non Arable Pasture Inputs</v>
      </c>
      <c r="H195" s="39"/>
      <c r="I195" s="39"/>
      <c r="J195" s="39"/>
      <c r="K195" s="39"/>
      <c r="L195" s="39"/>
      <c r="M195" s="39"/>
      <c r="N195" s="269"/>
      <c r="O195" s="269"/>
      <c r="P195" s="269"/>
      <c r="Q195" s="39"/>
      <c r="R195" s="39"/>
      <c r="S195" s="39"/>
      <c r="T195" s="39"/>
      <c r="U195" s="39"/>
      <c r="V195" s="39"/>
      <c r="W195" s="41" t="s">
        <v>24</v>
      </c>
      <c r="X195" s="7"/>
      <c r="Y195" s="7"/>
      <c r="Z195" s="7"/>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12" customHeight="1" outlineLevel="1" x14ac:dyDescent="0.25">
      <c r="A196" s="5"/>
      <c r="B196" s="6"/>
      <c r="C196" s="6"/>
      <c r="D196" s="6"/>
      <c r="E196" s="6"/>
      <c r="F196" s="7"/>
      <c r="G196" s="7"/>
      <c r="H196" s="7"/>
      <c r="I196" s="7"/>
      <c r="J196" s="7"/>
      <c r="K196" s="7"/>
      <c r="L196" s="7"/>
      <c r="M196" s="7"/>
      <c r="N196" s="240"/>
      <c r="O196" s="240"/>
      <c r="P196" s="240"/>
      <c r="Q196" s="7"/>
      <c r="R196" s="7"/>
      <c r="S196" s="7"/>
      <c r="T196" s="7"/>
      <c r="U196" s="7"/>
      <c r="V196" s="7"/>
      <c r="W196" s="7"/>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c r="BQ196" s="7"/>
      <c r="BR196" s="7"/>
      <c r="BS196" s="7"/>
      <c r="BT196" s="7"/>
      <c r="BU196" s="7"/>
      <c r="BV196" s="7"/>
      <c r="BW196" s="7"/>
      <c r="BX196" s="7"/>
      <c r="BY196" s="7"/>
      <c r="BZ196" s="7"/>
      <c r="CA196" s="7"/>
      <c r="CB196" s="7"/>
      <c r="CC196" s="7"/>
      <c r="CD196" s="7"/>
      <c r="CE196" s="7"/>
      <c r="CF196" s="7"/>
    </row>
    <row r="197" spans="1:84" ht="12" customHeight="1" outlineLevel="1" x14ac:dyDescent="0.25">
      <c r="A197" s="5"/>
      <c r="B197" s="6"/>
      <c r="C197" s="6"/>
      <c r="D197" s="6"/>
      <c r="E197" s="6"/>
      <c r="F197" s="6"/>
      <c r="G197" s="6"/>
      <c r="H197" s="7"/>
      <c r="I197" s="7"/>
      <c r="J197" s="7"/>
      <c r="K197" s="7"/>
      <c r="L197" s="7"/>
      <c r="M197" s="7"/>
      <c r="N197" s="7"/>
      <c r="O197" s="7"/>
      <c r="P197" s="7"/>
      <c r="Q197" s="7"/>
      <c r="R197" s="7"/>
      <c r="S197" s="7"/>
      <c r="T197" s="7"/>
      <c r="U197" s="7"/>
      <c r="V197" s="7"/>
      <c r="W197" s="7"/>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c r="BQ197" s="7"/>
      <c r="BR197" s="7"/>
      <c r="BS197" s="6"/>
      <c r="BT197" s="6"/>
      <c r="BU197" s="6"/>
    </row>
    <row r="198" spans="1:84" ht="5.0999999999999996" customHeight="1" outlineLevel="1" thickBot="1" x14ac:dyDescent="0.3">
      <c r="A198" s="5"/>
      <c r="B198" s="6"/>
      <c r="C198" s="6"/>
      <c r="D198" s="6"/>
      <c r="E198" s="6"/>
      <c r="F198" s="6"/>
      <c r="G198" s="6"/>
      <c r="H198" s="7"/>
      <c r="I198" s="7"/>
      <c r="J198" s="7"/>
      <c r="K198" s="7"/>
      <c r="L198" s="7"/>
      <c r="M198" s="7"/>
      <c r="N198" s="7"/>
      <c r="O198" s="7"/>
      <c r="P198" s="7"/>
      <c r="Q198" s="7"/>
      <c r="R198" s="7"/>
      <c r="S198" s="7"/>
      <c r="T198" s="7"/>
      <c r="U198" s="7"/>
      <c r="V198" s="7"/>
      <c r="W198" s="7"/>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c r="BQ198" s="7"/>
      <c r="BR198" s="7"/>
      <c r="BS198" s="6"/>
      <c r="BT198" s="6"/>
      <c r="BU198" s="6"/>
    </row>
    <row r="199" spans="1:84" ht="5.0999999999999996" customHeight="1" outlineLevel="1" x14ac:dyDescent="0.25">
      <c r="A199" s="5"/>
      <c r="B199" s="6"/>
      <c r="C199" s="9" t="s">
        <v>0</v>
      </c>
      <c r="D199" s="9"/>
      <c r="E199" s="9"/>
      <c r="F199" s="9"/>
      <c r="G199" s="9"/>
      <c r="H199" s="9"/>
      <c r="I199" s="9"/>
      <c r="J199" s="9"/>
      <c r="K199" s="10"/>
      <c r="L199" s="10"/>
      <c r="M199" s="10"/>
      <c r="N199" s="10"/>
      <c r="O199" s="10"/>
      <c r="P199" s="10"/>
      <c r="Q199" s="10"/>
      <c r="R199" s="10"/>
      <c r="S199" s="10"/>
      <c r="T199" s="10"/>
      <c r="U199" s="10"/>
      <c r="V199" s="10"/>
      <c r="W199" s="10"/>
      <c r="X199" s="10"/>
      <c r="Y199" s="10"/>
      <c r="Z199" s="10"/>
      <c r="AA199" s="242"/>
      <c r="AB199" s="242"/>
      <c r="AC199" s="242"/>
      <c r="AD199" s="242"/>
      <c r="AE199" s="242"/>
      <c r="AF199" s="242"/>
      <c r="AG199" s="242"/>
      <c r="AH199" s="242"/>
      <c r="AI199" s="242"/>
      <c r="AJ199" s="242"/>
      <c r="AK199" s="242"/>
      <c r="AL199" s="242"/>
      <c r="AM199" s="242"/>
      <c r="AN199" s="242"/>
      <c r="AO199" s="242"/>
      <c r="AP199" s="242"/>
      <c r="AQ199" s="242"/>
      <c r="AR199" s="242"/>
      <c r="AS199" s="242"/>
      <c r="AT199" s="242"/>
      <c r="AU199" s="242"/>
      <c r="AV199" s="242"/>
      <c r="AW199" s="242"/>
      <c r="AX199" s="242"/>
      <c r="AY199" s="242"/>
      <c r="AZ199" s="242"/>
      <c r="BA199" s="242"/>
      <c r="BB199" s="242"/>
      <c r="BC199" s="242"/>
      <c r="BD199" s="242"/>
      <c r="BE199" s="242"/>
      <c r="BF199" s="242"/>
      <c r="BG199" s="242"/>
      <c r="BH199" s="242"/>
      <c r="BI199" s="242"/>
      <c r="BJ199" s="242"/>
      <c r="BK199" s="242"/>
      <c r="BL199" s="242"/>
      <c r="BM199" s="242"/>
      <c r="BN199" s="242"/>
      <c r="BO199" s="242"/>
      <c r="BP199" s="242"/>
      <c r="BQ199" s="10"/>
      <c r="BR199" s="11"/>
      <c r="BS199" s="7"/>
      <c r="BT199" s="7"/>
      <c r="BU199" s="7"/>
    </row>
    <row r="200" spans="1:84" ht="12" customHeight="1" outlineLevel="1" x14ac:dyDescent="0.25">
      <c r="A200" s="5"/>
      <c r="B200" s="6"/>
      <c r="C200" s="12"/>
      <c r="D200" s="12"/>
      <c r="E200" s="12" t="s">
        <v>1</v>
      </c>
      <c r="F200" s="13"/>
      <c r="G200" s="14" t="s">
        <v>386</v>
      </c>
      <c r="H200" s="13"/>
      <c r="I200" s="13"/>
      <c r="J200" s="13"/>
      <c r="K200" s="13"/>
      <c r="L200" s="13" t="s">
        <v>419</v>
      </c>
      <c r="M200" s="13"/>
      <c r="N200" s="13"/>
      <c r="O200" s="13"/>
      <c r="P200" s="13"/>
      <c r="Q200" s="13"/>
      <c r="R200" s="13"/>
      <c r="S200" s="15"/>
      <c r="T200" s="13"/>
      <c r="U200" s="15"/>
      <c r="V200" s="15"/>
      <c r="W200" s="15"/>
      <c r="X200" s="15"/>
      <c r="Y200" s="15"/>
      <c r="Z200" s="15"/>
      <c r="AA200" s="247"/>
      <c r="AB200" s="247"/>
      <c r="AC200" s="247"/>
      <c r="AD200" s="247"/>
      <c r="AE200" s="247"/>
      <c r="AF200" s="247"/>
      <c r="AG200" s="247"/>
      <c r="AH200" s="247"/>
      <c r="AI200" s="247"/>
      <c r="AJ200" s="247"/>
      <c r="AK200" s="247"/>
      <c r="AL200" s="247"/>
      <c r="AM200" s="247"/>
      <c r="AN200" s="247"/>
      <c r="AO200" s="247"/>
      <c r="AP200" s="247"/>
      <c r="AQ200" s="247"/>
      <c r="AR200" s="247"/>
      <c r="AS200" s="247"/>
      <c r="AT200" s="247"/>
      <c r="AU200" s="247"/>
      <c r="AV200" s="247"/>
      <c r="AW200" s="247"/>
      <c r="AX200" s="247"/>
      <c r="AY200" s="247"/>
      <c r="AZ200" s="247"/>
      <c r="BA200" s="247"/>
      <c r="BB200" s="247"/>
      <c r="BC200" s="247"/>
      <c r="BD200" s="247"/>
      <c r="BE200" s="247"/>
      <c r="BF200" s="247"/>
      <c r="BG200" s="247"/>
      <c r="BH200" s="247"/>
      <c r="BI200" s="247"/>
      <c r="BJ200" s="247"/>
      <c r="BK200" s="247"/>
      <c r="BL200" s="247"/>
      <c r="BM200" s="247"/>
      <c r="BN200" s="247"/>
      <c r="BO200" s="247"/>
      <c r="BP200" s="247"/>
      <c r="BQ200" s="15"/>
      <c r="BR200" s="16"/>
      <c r="BS200" s="7"/>
      <c r="BT200" s="7"/>
      <c r="BU200" s="7"/>
    </row>
    <row r="201" spans="1:84" ht="12" customHeight="1" outlineLevel="1" x14ac:dyDescent="0.25">
      <c r="A201" s="5"/>
      <c r="B201" s="6"/>
      <c r="C201" s="12"/>
      <c r="D201" s="12"/>
      <c r="E201" s="17"/>
      <c r="F201" s="13"/>
      <c r="G201" s="18"/>
      <c r="H201" s="13"/>
      <c r="I201" s="327" t="s">
        <v>387</v>
      </c>
      <c r="J201" s="373" t="b">
        <v>1</v>
      </c>
      <c r="K201" s="13"/>
      <c r="L201" s="33" t="s">
        <v>23</v>
      </c>
      <c r="M201" s="13"/>
      <c r="N201" s="13"/>
      <c r="O201" s="13"/>
      <c r="P201" s="13"/>
      <c r="Q201" s="13"/>
      <c r="R201" s="13"/>
      <c r="S201" s="15"/>
      <c r="T201" s="19"/>
      <c r="U201" s="15"/>
      <c r="V201" s="15"/>
      <c r="W201" s="15"/>
      <c r="X201" s="15"/>
      <c r="Y201" s="15"/>
      <c r="Z201" s="15"/>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15"/>
      <c r="BR201" s="16"/>
      <c r="BS201" s="7"/>
      <c r="BT201" s="7"/>
      <c r="BU201" s="7"/>
    </row>
    <row r="202" spans="1:84" ht="12" customHeight="1" outlineLevel="1" x14ac:dyDescent="0.25">
      <c r="A202" s="5"/>
      <c r="B202" s="6"/>
      <c r="C202" s="17"/>
      <c r="D202" s="12"/>
      <c r="E202" s="17"/>
      <c r="F202" s="13"/>
      <c r="G202" s="13"/>
      <c r="H202" s="13"/>
      <c r="I202" s="13"/>
      <c r="J202" s="13"/>
      <c r="K202" s="13"/>
      <c r="L202" s="33" t="s">
        <v>417</v>
      </c>
      <c r="M202" s="13"/>
      <c r="N202" s="13"/>
      <c r="O202" s="13"/>
      <c r="P202" s="13"/>
      <c r="Q202" s="13"/>
      <c r="R202" s="13"/>
      <c r="S202" s="15"/>
      <c r="T202" s="19"/>
      <c r="U202" s="15"/>
      <c r="V202" s="15"/>
      <c r="W202" s="15"/>
      <c r="X202" s="15"/>
      <c r="Y202" s="15"/>
      <c r="Z202" s="15"/>
      <c r="AA202" s="247"/>
      <c r="AB202" s="247"/>
      <c r="AC202" s="247"/>
      <c r="AD202" s="247"/>
      <c r="AE202" s="247"/>
      <c r="AF202" s="247"/>
      <c r="AG202" s="247"/>
      <c r="AH202" s="247"/>
      <c r="AI202" s="247"/>
      <c r="AJ202" s="247"/>
      <c r="AK202" s="247"/>
      <c r="AL202" s="247"/>
      <c r="AM202" s="247"/>
      <c r="AN202" s="247"/>
      <c r="AO202" s="247"/>
      <c r="AP202" s="247"/>
      <c r="AQ202" s="247"/>
      <c r="AR202" s="247"/>
      <c r="AS202" s="247"/>
      <c r="AT202" s="247"/>
      <c r="AU202" s="247"/>
      <c r="AV202" s="247"/>
      <c r="AW202" s="247"/>
      <c r="AX202" s="247"/>
      <c r="AY202" s="247"/>
      <c r="AZ202" s="247"/>
      <c r="BA202" s="247"/>
      <c r="BB202" s="247"/>
      <c r="BC202" s="247"/>
      <c r="BD202" s="247"/>
      <c r="BE202" s="247"/>
      <c r="BF202" s="247"/>
      <c r="BG202" s="247"/>
      <c r="BH202" s="247"/>
      <c r="BI202" s="247"/>
      <c r="BJ202" s="247"/>
      <c r="BK202" s="247"/>
      <c r="BL202" s="247"/>
      <c r="BM202" s="247"/>
      <c r="BN202" s="247"/>
      <c r="BO202" s="247"/>
      <c r="BP202" s="247"/>
      <c r="BQ202" s="15"/>
      <c r="BR202" s="16"/>
      <c r="BS202" s="7"/>
      <c r="BT202" s="7"/>
      <c r="BU202" s="7"/>
    </row>
    <row r="203" spans="1:84" ht="12" customHeight="1" outlineLevel="1" x14ac:dyDescent="0.25">
      <c r="A203" s="5"/>
      <c r="B203" s="6"/>
      <c r="C203" s="20">
        <v>0</v>
      </c>
      <c r="D203" s="12"/>
      <c r="E203" s="17"/>
      <c r="F203" s="13"/>
      <c r="G203" s="21"/>
      <c r="H203" s="13"/>
      <c r="I203" s="13"/>
      <c r="J203" s="13"/>
      <c r="K203" s="13"/>
      <c r="L203" s="33" t="s">
        <v>418</v>
      </c>
      <c r="M203" s="13"/>
      <c r="N203" s="13"/>
      <c r="O203" s="13"/>
      <c r="P203" s="13"/>
      <c r="Q203" s="13"/>
      <c r="R203" s="13"/>
      <c r="S203" s="15"/>
      <c r="T203" s="19"/>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s="75" customFormat="1" ht="12" customHeight="1" outlineLevel="1" x14ac:dyDescent="0.25">
      <c r="A204" s="238"/>
      <c r="B204" s="239"/>
      <c r="C204" s="252"/>
      <c r="D204" s="244"/>
      <c r="E204" s="249"/>
      <c r="F204" s="245"/>
      <c r="G204" s="253"/>
      <c r="H204" s="245"/>
      <c r="I204" s="245"/>
      <c r="J204" s="245"/>
      <c r="K204" s="245"/>
      <c r="L204" s="265" t="s">
        <v>927</v>
      </c>
      <c r="M204" s="245"/>
      <c r="N204" s="245"/>
      <c r="O204" s="245"/>
      <c r="P204" s="245"/>
      <c r="Q204" s="245"/>
      <c r="R204" s="245"/>
      <c r="S204" s="247"/>
      <c r="T204" s="250"/>
      <c r="U204" s="247"/>
      <c r="V204" s="247"/>
      <c r="W204" s="247"/>
      <c r="X204" s="247"/>
      <c r="Y204" s="247"/>
      <c r="Z204" s="247"/>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247"/>
      <c r="BR204" s="248"/>
      <c r="BS204" s="240"/>
      <c r="BT204" s="240"/>
      <c r="BU204" s="240"/>
    </row>
    <row r="205" spans="1:84" s="75" customFormat="1" ht="12" customHeight="1" outlineLevel="1" x14ac:dyDescent="0.25">
      <c r="A205" s="238"/>
      <c r="B205" s="239"/>
      <c r="C205" s="252"/>
      <c r="D205" s="244"/>
      <c r="E205" s="249"/>
      <c r="F205" s="245"/>
      <c r="G205" s="253"/>
      <c r="H205" s="245"/>
      <c r="I205" s="245"/>
      <c r="J205" s="245"/>
      <c r="K205" s="245"/>
      <c r="L205" s="265" t="s">
        <v>929</v>
      </c>
      <c r="M205" s="245"/>
      <c r="N205" s="245"/>
      <c r="O205" s="245"/>
      <c r="P205" s="245"/>
      <c r="Q205" s="245"/>
      <c r="R205" s="245"/>
      <c r="S205" s="247"/>
      <c r="T205" s="250"/>
      <c r="U205" s="247"/>
      <c r="V205" s="247"/>
      <c r="W205" s="247"/>
      <c r="X205" s="247"/>
      <c r="Y205" s="247"/>
      <c r="Z205" s="247"/>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247"/>
      <c r="BR205" s="248"/>
      <c r="BS205" s="240"/>
      <c r="BT205" s="240"/>
      <c r="BU205" s="240"/>
    </row>
    <row r="206" spans="1:84" s="75" customFormat="1" ht="12" customHeight="1" outlineLevel="1" x14ac:dyDescent="0.25">
      <c r="A206" s="238"/>
      <c r="B206" s="239"/>
      <c r="C206" s="252"/>
      <c r="D206" s="244"/>
      <c r="E206" s="249"/>
      <c r="F206" s="245"/>
      <c r="G206" s="253"/>
      <c r="H206" s="245"/>
      <c r="I206" s="245"/>
      <c r="J206" s="245"/>
      <c r="K206" s="245"/>
      <c r="L206" s="265" t="s">
        <v>1008</v>
      </c>
      <c r="M206" s="245"/>
      <c r="N206" s="245"/>
      <c r="O206" s="245"/>
      <c r="P206" s="245"/>
      <c r="Q206" s="245"/>
      <c r="R206" s="245"/>
      <c r="S206" s="247"/>
      <c r="T206" s="250"/>
      <c r="U206" s="247"/>
      <c r="V206" s="247"/>
      <c r="W206" s="247"/>
      <c r="X206" s="247"/>
      <c r="Y206" s="247"/>
      <c r="Z206" s="247"/>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247"/>
      <c r="BR206" s="248"/>
      <c r="BS206" s="240"/>
      <c r="BT206" s="240"/>
      <c r="BU206" s="240"/>
    </row>
    <row r="207" spans="1:84" s="75" customFormat="1" ht="12" customHeight="1" outlineLevel="1" x14ac:dyDescent="0.25">
      <c r="A207" s="238"/>
      <c r="B207" s="239"/>
      <c r="C207" s="252"/>
      <c r="D207" s="244"/>
      <c r="E207" s="249"/>
      <c r="F207" s="245"/>
      <c r="G207" s="253"/>
      <c r="H207" s="245"/>
      <c r="I207" s="245"/>
      <c r="J207" s="245"/>
      <c r="K207" s="245"/>
      <c r="L207" s="265" t="s">
        <v>1009</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1010</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ht="12" customHeight="1" outlineLevel="1" x14ac:dyDescent="0.25">
      <c r="A209" s="5"/>
      <c r="B209" s="6"/>
      <c r="C209" s="17"/>
      <c r="D209" s="17"/>
      <c r="E209" s="17"/>
      <c r="F209" s="17"/>
      <c r="G209" s="17"/>
      <c r="H209" s="17"/>
      <c r="I209" s="325"/>
      <c r="J209" s="325"/>
      <c r="K209" s="325"/>
      <c r="L209" s="325"/>
      <c r="M209" s="325"/>
      <c r="N209" s="328" t="s">
        <v>397</v>
      </c>
      <c r="O209" s="325"/>
      <c r="P209" s="325"/>
      <c r="Q209" s="325"/>
      <c r="R209" s="325"/>
      <c r="S209" s="325"/>
      <c r="T209" s="325"/>
      <c r="U209" s="325"/>
      <c r="V209" s="325"/>
      <c r="W209" s="325"/>
      <c r="X209" s="325"/>
      <c r="Y209" s="325"/>
      <c r="Z209" s="325"/>
      <c r="AA209" s="687"/>
      <c r="AB209" s="687"/>
      <c r="AC209" s="687"/>
      <c r="AD209" s="687"/>
      <c r="AE209" s="687"/>
      <c r="AF209" s="687"/>
      <c r="AG209" s="687"/>
      <c r="AH209" s="687"/>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c r="BI209" s="687"/>
      <c r="BJ209" s="687"/>
      <c r="BK209" s="687"/>
      <c r="BL209" s="687"/>
      <c r="BM209" s="687"/>
      <c r="BN209" s="687"/>
      <c r="BO209" s="687"/>
      <c r="BP209" s="687"/>
      <c r="BQ209" s="325"/>
      <c r="BR209" s="16"/>
      <c r="BS209" s="7"/>
      <c r="BT209" s="7"/>
      <c r="BU209" s="7"/>
    </row>
    <row r="210" spans="1:73" ht="12" customHeight="1" outlineLevel="1" x14ac:dyDescent="0.25">
      <c r="A210" s="5"/>
      <c r="B210" s="6"/>
      <c r="C210" s="17"/>
      <c r="D210" s="17"/>
      <c r="E210" s="17"/>
      <c r="F210" s="17"/>
      <c r="G210" s="17"/>
      <c r="H210" s="17"/>
      <c r="I210" s="17" t="s">
        <v>294</v>
      </c>
      <c r="J210" s="17"/>
      <c r="K210" s="17"/>
      <c r="L210" s="325"/>
      <c r="M210" s="325"/>
      <c r="N210" s="325"/>
      <c r="O210" s="325"/>
      <c r="P210" s="325"/>
      <c r="Q210" s="325"/>
      <c r="R210" s="325"/>
      <c r="S210" s="325"/>
      <c r="T210" s="325"/>
      <c r="U210" s="325"/>
      <c r="V210" s="325"/>
      <c r="W210" s="325"/>
      <c r="X210" s="325"/>
      <c r="Y210" s="325"/>
      <c r="Z210" s="325"/>
      <c r="AA210" s="687"/>
      <c r="AB210" s="687"/>
      <c r="AC210" s="687"/>
      <c r="AD210" s="687"/>
      <c r="AE210" s="687"/>
      <c r="AF210" s="687"/>
      <c r="AG210" s="687"/>
      <c r="AH210" s="687"/>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c r="BI210" s="687"/>
      <c r="BJ210" s="687"/>
      <c r="BK210" s="687"/>
      <c r="BL210" s="687"/>
      <c r="BM210" s="687"/>
      <c r="BN210" s="687"/>
      <c r="BO210" s="687"/>
      <c r="BP210" s="687"/>
      <c r="BQ210" s="325"/>
      <c r="BR210" s="16"/>
      <c r="BS210" s="7"/>
      <c r="BT210" s="7"/>
      <c r="BU210" s="7"/>
    </row>
    <row r="211" spans="1:73" ht="12" customHeight="1" outlineLevel="1" x14ac:dyDescent="0.25">
      <c r="A211" s="5"/>
      <c r="B211" s="6"/>
      <c r="C211" s="17"/>
      <c r="D211" s="17"/>
      <c r="E211" s="17"/>
      <c r="F211" s="17"/>
      <c r="G211" s="17"/>
      <c r="H211" s="17"/>
      <c r="I211" s="17"/>
      <c r="J211" s="17"/>
      <c r="K211" s="17"/>
      <c r="L211" s="17"/>
      <c r="M211" s="325"/>
      <c r="N211" s="687"/>
      <c r="O211" s="687"/>
      <c r="P211" s="687"/>
      <c r="Q211" s="687"/>
      <c r="R211" s="687"/>
      <c r="S211" s="687"/>
      <c r="T211" s="687"/>
      <c r="U211" s="687"/>
      <c r="V211" s="687"/>
      <c r="W211" s="687"/>
      <c r="X211" s="687"/>
      <c r="Y211" s="687"/>
      <c r="Z211" s="687"/>
      <c r="AA211" s="687"/>
      <c r="AB211" s="687"/>
      <c r="AC211" s="687"/>
      <c r="AD211" s="687"/>
      <c r="AE211" s="687"/>
      <c r="AF211" s="687"/>
      <c r="AG211" s="687"/>
      <c r="AH211" s="687"/>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c r="BI211" s="687"/>
      <c r="BJ211" s="687"/>
      <c r="BK211" s="687"/>
      <c r="BL211" s="687"/>
      <c r="BM211" s="687"/>
      <c r="BN211" s="687"/>
      <c r="BO211" s="687"/>
      <c r="BP211" s="687"/>
      <c r="BQ211" s="687"/>
      <c r="BR211" s="16"/>
      <c r="BS211" s="7"/>
      <c r="BT211" s="7"/>
      <c r="BU211" s="7"/>
    </row>
    <row r="212" spans="1:73" ht="12" customHeight="1" outlineLevel="1" x14ac:dyDescent="0.25">
      <c r="A212" s="5"/>
      <c r="B212" s="6"/>
      <c r="C212" s="17"/>
      <c r="D212" s="17"/>
      <c r="E212" s="17"/>
      <c r="F212" s="17"/>
      <c r="G212" s="249"/>
      <c r="H212" s="23" t="s">
        <v>393</v>
      </c>
      <c r="I212" s="23" t="s">
        <v>392</v>
      </c>
      <c r="J212" s="23" t="s">
        <v>390</v>
      </c>
      <c r="K212" s="23" t="s">
        <v>391</v>
      </c>
      <c r="L212" s="23" t="s">
        <v>389</v>
      </c>
      <c r="M212" s="23" t="s">
        <v>388</v>
      </c>
      <c r="N212" s="687" t="s">
        <v>928</v>
      </c>
      <c r="O212" s="687"/>
      <c r="P212" s="687"/>
      <c r="Q212" s="687"/>
      <c r="R212" s="687"/>
      <c r="S212" s="687"/>
      <c r="T212" s="687"/>
      <c r="U212" s="687"/>
      <c r="V212" s="687"/>
      <c r="W212" s="687"/>
      <c r="X212" s="687"/>
      <c r="Y212" s="687"/>
      <c r="Z212" s="687"/>
      <c r="AA212" s="687"/>
      <c r="AB212" s="687"/>
      <c r="AC212" s="687"/>
      <c r="AD212" s="687"/>
      <c r="AE212" s="687"/>
      <c r="AF212" s="687"/>
      <c r="AG212" s="687"/>
      <c r="AH212" s="687"/>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c r="BI212" s="687"/>
      <c r="BJ212" s="687"/>
      <c r="BK212" s="687"/>
      <c r="BL212" s="687"/>
      <c r="BM212" s="687"/>
      <c r="BN212" s="687"/>
      <c r="BO212" s="687"/>
      <c r="BP212" s="687"/>
      <c r="BQ212" s="687"/>
      <c r="BR212" s="16"/>
      <c r="BS212" s="7"/>
      <c r="BT212" s="7"/>
      <c r="BU212" s="7"/>
    </row>
    <row r="213" spans="1:73" ht="15" outlineLevel="1" x14ac:dyDescent="0.25">
      <c r="A213" s="5"/>
      <c r="B213" s="6"/>
      <c r="C213" s="17"/>
      <c r="D213" s="17"/>
      <c r="E213" s="17"/>
      <c r="F213" s="26"/>
      <c r="G213" s="8" t="str">
        <f t="shared" ref="G213:G245" si="19">_xlfn.CONCAT(H213:M213)</f>
        <v>AAAAAa</v>
      </c>
      <c r="H213" s="371" t="s">
        <v>23</v>
      </c>
      <c r="I213" s="371" t="s">
        <v>23</v>
      </c>
      <c r="J213" s="371" t="s">
        <v>23</v>
      </c>
      <c r="K213" s="371" t="s">
        <v>23</v>
      </c>
      <c r="L213" s="371" t="s">
        <v>23</v>
      </c>
      <c r="M213" s="372" t="s">
        <v>79</v>
      </c>
      <c r="N213" s="8" t="b">
        <f>AND(COUNTIF(G214:$G$245,G213))</f>
        <v>0</v>
      </c>
      <c r="BR213" s="16"/>
      <c r="BS213" s="7"/>
      <c r="BT213" s="7"/>
      <c r="BU213" s="7"/>
    </row>
    <row r="214" spans="1:73" ht="15" outlineLevel="1" x14ac:dyDescent="0.25">
      <c r="A214" s="5"/>
      <c r="B214" s="6"/>
      <c r="C214" s="17"/>
      <c r="D214" s="17"/>
      <c r="E214" s="17"/>
      <c r="F214" s="26"/>
      <c r="G214" s="75" t="str">
        <f t="shared" si="19"/>
        <v>YAEAE1a</v>
      </c>
      <c r="H214" s="371" t="s">
        <v>414</v>
      </c>
      <c r="I214" s="371" t="s">
        <v>23</v>
      </c>
      <c r="J214" s="371" t="s">
        <v>87</v>
      </c>
      <c r="K214" s="371" t="s">
        <v>23</v>
      </c>
      <c r="L214" s="371" t="s">
        <v>1083</v>
      </c>
      <c r="M214" s="372" t="s">
        <v>79</v>
      </c>
      <c r="N214" s="75" t="b">
        <f>AND(COUNTIF(G215:$G$245,G214))</f>
        <v>0</v>
      </c>
      <c r="O214" s="780" t="s">
        <v>417</v>
      </c>
      <c r="BR214" s="16"/>
      <c r="BS214" s="7"/>
      <c r="BT214" s="7"/>
      <c r="BU214" s="7"/>
    </row>
    <row r="215" spans="1:73" ht="15" outlineLevel="1" x14ac:dyDescent="0.25">
      <c r="A215" s="5"/>
      <c r="B215" s="6"/>
      <c r="C215" s="17"/>
      <c r="D215" s="17"/>
      <c r="E215" s="17"/>
      <c r="F215" s="26"/>
      <c r="G215" s="75" t="str">
        <f t="shared" si="19"/>
        <v>AYAEAb</v>
      </c>
      <c r="H215" s="371" t="s">
        <v>23</v>
      </c>
      <c r="I215" s="371" t="s">
        <v>414</v>
      </c>
      <c r="J215" s="371" t="s">
        <v>23</v>
      </c>
      <c r="K215" s="371" t="s">
        <v>87</v>
      </c>
      <c r="L215" s="371" t="s">
        <v>23</v>
      </c>
      <c r="M215" s="372" t="s">
        <v>76</v>
      </c>
      <c r="N215" s="75" t="b">
        <f>AND(COUNTIF(G219:$G$245,G215))</f>
        <v>0</v>
      </c>
      <c r="O215" s="780" t="s">
        <v>417</v>
      </c>
      <c r="BR215" s="16"/>
      <c r="BS215" s="7"/>
      <c r="BT215" s="7"/>
      <c r="BU215" s="7"/>
    </row>
    <row r="216" spans="1:73" s="765" customFormat="1" ht="15" outlineLevel="1" x14ac:dyDescent="0.25">
      <c r="A216" s="769"/>
      <c r="B216" s="766"/>
      <c r="C216" s="778"/>
      <c r="D216" s="778"/>
      <c r="E216" s="778"/>
      <c r="F216" s="782"/>
      <c r="G216" s="765" t="str">
        <f t="shared" ref="G216" si="20">_xlfn.CONCAT(H216:M216)</f>
        <v>AYAEAbd</v>
      </c>
      <c r="H216" s="371" t="s">
        <v>23</v>
      </c>
      <c r="I216" s="371" t="s">
        <v>414</v>
      </c>
      <c r="J216" s="371" t="s">
        <v>23</v>
      </c>
      <c r="K216" s="371" t="s">
        <v>87</v>
      </c>
      <c r="L216" s="371" t="s">
        <v>23</v>
      </c>
      <c r="M216" s="372" t="s">
        <v>1086</v>
      </c>
      <c r="N216" s="765" t="b">
        <f>AND(COUNTIF(G220:$G$245,G216))</f>
        <v>0</v>
      </c>
      <c r="O216" s="780" t="s">
        <v>1090</v>
      </c>
      <c r="BR216" s="773"/>
      <c r="BS216" s="768"/>
      <c r="BT216" s="768"/>
      <c r="BU216" s="768"/>
    </row>
    <row r="217" spans="1:73" s="765" customFormat="1" ht="15" outlineLevel="1" x14ac:dyDescent="0.25">
      <c r="A217" s="769"/>
      <c r="B217" s="766"/>
      <c r="C217" s="778"/>
      <c r="D217" s="778"/>
      <c r="E217" s="778"/>
      <c r="F217" s="782"/>
      <c r="G217" s="765" t="str">
        <f t="shared" ref="G217:G218" si="21">_xlfn.CONCAT(H217:M217)</f>
        <v>YAEAOFa</v>
      </c>
      <c r="H217" s="371" t="s">
        <v>414</v>
      </c>
      <c r="I217" s="371" t="s">
        <v>23</v>
      </c>
      <c r="J217" s="371" t="s">
        <v>87</v>
      </c>
      <c r="K217" s="371" t="s">
        <v>23</v>
      </c>
      <c r="L217" s="371" t="s">
        <v>175</v>
      </c>
      <c r="M217" s="372" t="s">
        <v>79</v>
      </c>
      <c r="N217" s="765" t="b">
        <f>AND(COUNTIF(G218:$G$245,G217))</f>
        <v>0</v>
      </c>
      <c r="O217" s="780" t="s">
        <v>1082</v>
      </c>
      <c r="BR217" s="773"/>
      <c r="BS217" s="768"/>
      <c r="BT217" s="768"/>
      <c r="BU217" s="768"/>
    </row>
    <row r="218" spans="1:73" s="765" customFormat="1" ht="15" outlineLevel="1" x14ac:dyDescent="0.25">
      <c r="A218" s="769"/>
      <c r="B218" s="766"/>
      <c r="C218" s="778"/>
      <c r="D218" s="778"/>
      <c r="E218" s="778"/>
      <c r="F218" s="782"/>
      <c r="G218" s="765" t="str">
        <f t="shared" si="21"/>
        <v>AYAEAof</v>
      </c>
      <c r="H218" s="371" t="s">
        <v>23</v>
      </c>
      <c r="I218" s="371" t="s">
        <v>414</v>
      </c>
      <c r="J218" s="371" t="s">
        <v>23</v>
      </c>
      <c r="K218" s="371" t="s">
        <v>87</v>
      </c>
      <c r="L218" s="371" t="s">
        <v>23</v>
      </c>
      <c r="M218" s="372" t="s">
        <v>250</v>
      </c>
      <c r="N218" s="765" t="b">
        <f>AND(COUNTIF(G221:$G$245,G218))</f>
        <v>0</v>
      </c>
      <c r="O218" s="780" t="s">
        <v>1082</v>
      </c>
      <c r="BR218" s="773"/>
      <c r="BS218" s="768"/>
      <c r="BT218" s="768"/>
      <c r="BU218" s="768"/>
    </row>
    <row r="219" spans="1:73" ht="15" outlineLevel="1" x14ac:dyDescent="0.25">
      <c r="A219" s="5"/>
      <c r="B219" s="6"/>
      <c r="C219" s="17"/>
      <c r="D219" s="17"/>
      <c r="E219" s="17"/>
      <c r="F219" s="26"/>
      <c r="G219" s="75" t="str">
        <f t="shared" si="19"/>
        <v>YYNENb</v>
      </c>
      <c r="H219" s="371" t="s">
        <v>414</v>
      </c>
      <c r="I219" s="371" t="s">
        <v>414</v>
      </c>
      <c r="J219" s="371" t="s">
        <v>86</v>
      </c>
      <c r="K219" s="371" t="s">
        <v>87</v>
      </c>
      <c r="L219" s="371" t="s">
        <v>86</v>
      </c>
      <c r="M219" s="372" t="s">
        <v>76</v>
      </c>
      <c r="N219" s="75" t="b">
        <f>AND(COUNTIF(G220:$G$245,G219))</f>
        <v>0</v>
      </c>
      <c r="BR219" s="16"/>
      <c r="BS219" s="7"/>
      <c r="BT219" s="7"/>
      <c r="BU219" s="7"/>
    </row>
    <row r="220" spans="1:73" ht="15" outlineLevel="1" x14ac:dyDescent="0.25">
      <c r="A220" s="5"/>
      <c r="B220" s="6"/>
      <c r="C220" s="17"/>
      <c r="D220" s="17"/>
      <c r="E220" s="17"/>
      <c r="F220" s="26"/>
      <c r="G220" s="75" t="str">
        <f t="shared" si="19"/>
        <v>YYENE1z</v>
      </c>
      <c r="H220" s="371" t="s">
        <v>414</v>
      </c>
      <c r="I220" s="371" t="s">
        <v>414</v>
      </c>
      <c r="J220" s="371" t="s">
        <v>87</v>
      </c>
      <c r="K220" s="371" t="s">
        <v>86</v>
      </c>
      <c r="L220" s="371" t="s">
        <v>1083</v>
      </c>
      <c r="M220" s="371" t="s">
        <v>81</v>
      </c>
      <c r="N220" s="75" t="b">
        <f>AND(COUNTIF(G221:$G$245,G220))</f>
        <v>0</v>
      </c>
      <c r="BR220" s="16"/>
      <c r="BS220" s="7"/>
      <c r="BT220" s="7"/>
      <c r="BU220" s="7"/>
    </row>
    <row r="221" spans="1:73" s="75" customFormat="1" ht="15" outlineLevel="1" x14ac:dyDescent="0.25">
      <c r="A221" s="238"/>
      <c r="B221" s="239"/>
      <c r="C221" s="249"/>
      <c r="D221" s="249"/>
      <c r="E221" s="249"/>
      <c r="F221" s="257"/>
      <c r="G221" s="75" t="str">
        <f t="shared" si="19"/>
        <v>YYENE1r</v>
      </c>
      <c r="H221" s="371" t="s">
        <v>414</v>
      </c>
      <c r="I221" s="371" t="s">
        <v>414</v>
      </c>
      <c r="J221" s="371" t="s">
        <v>87</v>
      </c>
      <c r="K221" s="371" t="s">
        <v>86</v>
      </c>
      <c r="L221" s="371" t="s">
        <v>1083</v>
      </c>
      <c r="M221" s="371" t="s">
        <v>72</v>
      </c>
      <c r="N221" s="75" t="b">
        <f>AND(COUNTIF(G222:$G$245,G221))</f>
        <v>0</v>
      </c>
      <c r="BR221" s="248"/>
      <c r="BS221" s="240"/>
      <c r="BT221" s="240"/>
      <c r="BU221" s="240"/>
    </row>
    <row r="222" spans="1:73" s="75" customFormat="1" ht="15" outlineLevel="1" x14ac:dyDescent="0.25">
      <c r="A222" s="238"/>
      <c r="B222" s="239"/>
      <c r="C222" s="249"/>
      <c r="D222" s="249"/>
      <c r="E222" s="249"/>
      <c r="F222" s="257"/>
      <c r="G222" s="75" t="str">
        <f t="shared" si="19"/>
        <v>YYNEE1r</v>
      </c>
      <c r="H222" s="371" t="s">
        <v>414</v>
      </c>
      <c r="I222" s="371" t="s">
        <v>414</v>
      </c>
      <c r="J222" s="371" t="s">
        <v>86</v>
      </c>
      <c r="K222" s="371" t="s">
        <v>87</v>
      </c>
      <c r="L222" s="371" t="s">
        <v>1083</v>
      </c>
      <c r="M222" s="371" t="s">
        <v>72</v>
      </c>
      <c r="N222" s="75" t="b">
        <f>AND(COUNTIF(G223:$G$245,G222))</f>
        <v>0</v>
      </c>
      <c r="BR222" s="248"/>
      <c r="BS222" s="240"/>
      <c r="BT222" s="240"/>
      <c r="BU222" s="240"/>
    </row>
    <row r="223" spans="1:73" s="75" customFormat="1" ht="15" outlineLevel="1" x14ac:dyDescent="0.25">
      <c r="A223" s="238"/>
      <c r="B223" s="239"/>
      <c r="C223" s="249"/>
      <c r="D223" s="249"/>
      <c r="E223" s="249"/>
      <c r="F223" s="257"/>
      <c r="G223" s="75" t="str">
        <f t="shared" si="19"/>
        <v>YYEENw</v>
      </c>
      <c r="H223" s="371" t="s">
        <v>414</v>
      </c>
      <c r="I223" s="371" t="s">
        <v>414</v>
      </c>
      <c r="J223" s="371" t="s">
        <v>87</v>
      </c>
      <c r="K223" s="371" t="s">
        <v>87</v>
      </c>
      <c r="L223" s="371" t="s">
        <v>86</v>
      </c>
      <c r="M223" s="371" t="s">
        <v>73</v>
      </c>
      <c r="N223" s="75" t="b">
        <f>AND(COUNTIF(G224:$G$245,G223))</f>
        <v>0</v>
      </c>
      <c r="BR223" s="248"/>
      <c r="BS223" s="240"/>
      <c r="BT223" s="240"/>
      <c r="BU223" s="240"/>
    </row>
    <row r="224" spans="1:73" s="75" customFormat="1" ht="15" outlineLevel="1" x14ac:dyDescent="0.25">
      <c r="A224" s="238"/>
      <c r="B224" s="239"/>
      <c r="C224" s="249"/>
      <c r="D224" s="249"/>
      <c r="E224" s="249"/>
      <c r="F224" s="257"/>
      <c r="G224" s="75" t="str">
        <f t="shared" si="19"/>
        <v>YYENE1b</v>
      </c>
      <c r="H224" s="371" t="s">
        <v>414</v>
      </c>
      <c r="I224" s="371" t="s">
        <v>414</v>
      </c>
      <c r="J224" s="371" t="s">
        <v>87</v>
      </c>
      <c r="K224" s="371" t="s">
        <v>86</v>
      </c>
      <c r="L224" s="371" t="s">
        <v>1083</v>
      </c>
      <c r="M224" s="371" t="s">
        <v>76</v>
      </c>
      <c r="N224" s="75" t="b">
        <f>AND(COUNTIF(G225:$G$245,G224))</f>
        <v>0</v>
      </c>
      <c r="BR224" s="248"/>
      <c r="BS224" s="240"/>
      <c r="BT224" s="240"/>
      <c r="BU224" s="240"/>
    </row>
    <row r="225" spans="1:73" s="75" customFormat="1" ht="15" outlineLevel="1" x14ac:dyDescent="0.25">
      <c r="A225" s="238"/>
      <c r="B225" s="239"/>
      <c r="C225" s="249"/>
      <c r="D225" s="249"/>
      <c r="E225" s="249"/>
      <c r="F225" s="257"/>
      <c r="G225" s="75" t="str">
        <f t="shared" si="19"/>
        <v>AAAAAz</v>
      </c>
      <c r="H225" s="371" t="s">
        <v>23</v>
      </c>
      <c r="I225" s="371" t="s">
        <v>23</v>
      </c>
      <c r="J225" s="371" t="s">
        <v>23</v>
      </c>
      <c r="K225" s="371" t="s">
        <v>23</v>
      </c>
      <c r="L225" s="371" t="s">
        <v>23</v>
      </c>
      <c r="M225" s="371" t="s">
        <v>81</v>
      </c>
      <c r="N225" s="75" t="b">
        <f>AND(COUNTIF(G226:$G$245,G225))</f>
        <v>0</v>
      </c>
      <c r="BR225" s="248"/>
      <c r="BS225" s="240"/>
      <c r="BT225" s="240"/>
      <c r="BU225" s="240"/>
    </row>
    <row r="226" spans="1:73" s="75" customFormat="1" ht="15" outlineLevel="1" x14ac:dyDescent="0.25">
      <c r="A226" s="238"/>
      <c r="B226" s="239"/>
      <c r="C226" s="249"/>
      <c r="D226" s="249"/>
      <c r="E226" s="249"/>
      <c r="F226" s="257"/>
      <c r="G226" s="75" t="str">
        <f t="shared" si="19"/>
        <v>AAAANw</v>
      </c>
      <c r="H226" s="371" t="s">
        <v>23</v>
      </c>
      <c r="I226" s="371" t="s">
        <v>23</v>
      </c>
      <c r="J226" s="371" t="s">
        <v>23</v>
      </c>
      <c r="K226" s="371" t="s">
        <v>23</v>
      </c>
      <c r="L226" s="371" t="s">
        <v>86</v>
      </c>
      <c r="M226" s="371" t="s">
        <v>73</v>
      </c>
      <c r="N226" s="75" t="b">
        <f>AND(COUNTIF(G227:$G$245,G226))</f>
        <v>0</v>
      </c>
      <c r="BR226" s="248"/>
      <c r="BS226" s="240"/>
      <c r="BT226" s="240"/>
      <c r="BU226" s="240"/>
    </row>
    <row r="227" spans="1:73" s="75" customFormat="1" ht="15" outlineLevel="1" x14ac:dyDescent="0.25">
      <c r="A227" s="238"/>
      <c r="B227" s="239"/>
      <c r="C227" s="249"/>
      <c r="D227" s="249"/>
      <c r="E227" s="249"/>
      <c r="F227" s="257"/>
      <c r="G227" s="75" t="str">
        <f t="shared" si="19"/>
        <v>AAANE1b</v>
      </c>
      <c r="H227" s="371" t="s">
        <v>23</v>
      </c>
      <c r="I227" s="371" t="s">
        <v>23</v>
      </c>
      <c r="J227" s="371" t="s">
        <v>23</v>
      </c>
      <c r="K227" s="371" t="s">
        <v>86</v>
      </c>
      <c r="L227" s="371" t="s">
        <v>1083</v>
      </c>
      <c r="M227" s="371" t="s">
        <v>76</v>
      </c>
      <c r="N227" s="75" t="b">
        <f>AND(COUNTIF(G228:$G$245,G227))</f>
        <v>0</v>
      </c>
      <c r="BR227" s="248"/>
      <c r="BS227" s="240"/>
      <c r="BT227" s="240"/>
      <c r="BU227" s="240"/>
    </row>
    <row r="228" spans="1:73" s="75" customFormat="1" ht="15" outlineLevel="1" x14ac:dyDescent="0.25">
      <c r="A228" s="238"/>
      <c r="B228" s="239"/>
      <c r="C228" s="249"/>
      <c r="D228" s="249"/>
      <c r="E228" s="249"/>
      <c r="F228" s="257"/>
      <c r="G228" s="75" t="str">
        <f t="shared" si="19"/>
        <v>AANEE1a</v>
      </c>
      <c r="H228" s="371" t="s">
        <v>23</v>
      </c>
      <c r="I228" s="371" t="s">
        <v>23</v>
      </c>
      <c r="J228" s="371" t="s">
        <v>86</v>
      </c>
      <c r="K228" s="371" t="s">
        <v>87</v>
      </c>
      <c r="L228" s="371" t="s">
        <v>1083</v>
      </c>
      <c r="M228" s="371" t="s">
        <v>79</v>
      </c>
      <c r="N228" s="75" t="b">
        <f>AND(COUNTIF(G229:$G$245,G228))</f>
        <v>0</v>
      </c>
      <c r="BR228" s="248"/>
      <c r="BS228" s="240"/>
      <c r="BT228" s="240"/>
      <c r="BU228" s="240"/>
    </row>
    <row r="229" spans="1:73" s="75" customFormat="1" ht="15" outlineLevel="1" x14ac:dyDescent="0.25">
      <c r="A229" s="238"/>
      <c r="B229" s="239"/>
      <c r="C229" s="249"/>
      <c r="D229" s="249"/>
      <c r="E229" s="249"/>
      <c r="F229" s="257"/>
      <c r="G229" s="75" t="str">
        <f t="shared" si="19"/>
        <v>AYEEAa</v>
      </c>
      <c r="H229" s="371" t="s">
        <v>23</v>
      </c>
      <c r="I229" s="371" t="s">
        <v>414</v>
      </c>
      <c r="J229" s="371" t="s">
        <v>87</v>
      </c>
      <c r="K229" s="371" t="s">
        <v>87</v>
      </c>
      <c r="L229" s="371" t="s">
        <v>23</v>
      </c>
      <c r="M229" s="371" t="s">
        <v>79</v>
      </c>
      <c r="N229" s="75" t="b">
        <f>AND(COUNTIF(G230:$G$245,G229))</f>
        <v>0</v>
      </c>
      <c r="BR229" s="248"/>
      <c r="BS229" s="240"/>
      <c r="BT229" s="240"/>
      <c r="BU229" s="240"/>
    </row>
    <row r="230" spans="1:73" s="75" customFormat="1" ht="15" outlineLevel="1" x14ac:dyDescent="0.25">
      <c r="A230" s="238"/>
      <c r="B230" s="239"/>
      <c r="C230" s="249"/>
      <c r="D230" s="249"/>
      <c r="E230" s="249"/>
      <c r="F230" s="257"/>
      <c r="G230" s="75" t="str">
        <f t="shared" si="19"/>
        <v>YYEAAa</v>
      </c>
      <c r="H230" s="371" t="s">
        <v>414</v>
      </c>
      <c r="I230" s="371" t="s">
        <v>414</v>
      </c>
      <c r="J230" s="371" t="s">
        <v>87</v>
      </c>
      <c r="K230" s="371" t="s">
        <v>23</v>
      </c>
      <c r="L230" s="371" t="s">
        <v>23</v>
      </c>
      <c r="M230" s="371" t="s">
        <v>79</v>
      </c>
      <c r="N230" s="75" t="b">
        <f>AND(COUNTIF(G231:$G$245,G230))</f>
        <v>0</v>
      </c>
      <c r="BR230" s="248"/>
      <c r="BS230" s="240"/>
      <c r="BT230" s="240"/>
      <c r="BU230" s="240"/>
    </row>
    <row r="231" spans="1:73" s="75" customFormat="1" ht="15" outlineLevel="1" x14ac:dyDescent="0.25">
      <c r="A231" s="238"/>
      <c r="B231" s="239"/>
      <c r="C231" s="249"/>
      <c r="D231" s="249"/>
      <c r="E231" s="249"/>
      <c r="F231" s="257"/>
      <c r="G231" s="75" t="str">
        <f t="shared" si="19"/>
        <v>YYAAAa</v>
      </c>
      <c r="H231" s="371" t="s">
        <v>414</v>
      </c>
      <c r="I231" s="371" t="s">
        <v>414</v>
      </c>
      <c r="J231" s="371" t="s">
        <v>23</v>
      </c>
      <c r="K231" s="371" t="s">
        <v>23</v>
      </c>
      <c r="L231" s="371" t="s">
        <v>23</v>
      </c>
      <c r="M231" s="371" t="s">
        <v>79</v>
      </c>
      <c r="N231" s="75" t="b">
        <f>AND(COUNTIF(G232:$G$245,G231))</f>
        <v>0</v>
      </c>
      <c r="BR231" s="248"/>
      <c r="BS231" s="240"/>
      <c r="BT231" s="240"/>
      <c r="BU231" s="240"/>
    </row>
    <row r="232" spans="1:73" s="75" customFormat="1" ht="15" outlineLevel="1" x14ac:dyDescent="0.25">
      <c r="A232" s="238"/>
      <c r="B232" s="239"/>
      <c r="C232" s="249"/>
      <c r="D232" s="249"/>
      <c r="E232" s="249"/>
      <c r="F232" s="257"/>
      <c r="G232" s="75" t="str">
        <f t="shared" si="19"/>
        <v>YAAAAa</v>
      </c>
      <c r="H232" s="371" t="s">
        <v>414</v>
      </c>
      <c r="I232" s="371" t="s">
        <v>23</v>
      </c>
      <c r="J232" s="371" t="s">
        <v>23</v>
      </c>
      <c r="K232" s="371" t="s">
        <v>23</v>
      </c>
      <c r="L232" s="371" t="s">
        <v>23</v>
      </c>
      <c r="M232" s="371" t="s">
        <v>79</v>
      </c>
      <c r="N232" s="75" t="b">
        <f>AND(COUNTIF(G233:$G$245,G232))</f>
        <v>0</v>
      </c>
      <c r="BR232" s="248"/>
      <c r="BS232" s="240"/>
      <c r="BT232" s="240"/>
      <c r="BU232" s="240"/>
    </row>
    <row r="233" spans="1:73" s="75" customFormat="1" ht="15" outlineLevel="1" x14ac:dyDescent="0.25">
      <c r="A233" s="238"/>
      <c r="B233" s="239"/>
      <c r="C233" s="249"/>
      <c r="D233" s="249"/>
      <c r="E233" s="249"/>
      <c r="F233" s="257"/>
      <c r="G233" s="75" t="str">
        <f t="shared" si="19"/>
        <v>YYENE1l</v>
      </c>
      <c r="H233" s="371" t="s">
        <v>414</v>
      </c>
      <c r="I233" s="371" t="s">
        <v>414</v>
      </c>
      <c r="J233" s="371" t="s">
        <v>87</v>
      </c>
      <c r="K233" s="371" t="s">
        <v>86</v>
      </c>
      <c r="L233" s="371" t="s">
        <v>1083</v>
      </c>
      <c r="M233" s="371" t="s">
        <v>77</v>
      </c>
      <c r="N233" s="75" t="b">
        <f>AND(COUNTIF(G234:$G$245,G233))</f>
        <v>0</v>
      </c>
      <c r="O233" s="265" t="s">
        <v>1008</v>
      </c>
      <c r="BR233" s="248"/>
      <c r="BS233" s="240"/>
      <c r="BT233" s="240"/>
      <c r="BU233" s="240"/>
    </row>
    <row r="234" spans="1:73" s="75" customFormat="1" ht="15" outlineLevel="1" x14ac:dyDescent="0.25">
      <c r="A234" s="238"/>
      <c r="B234" s="239"/>
      <c r="C234" s="249"/>
      <c r="D234" s="249"/>
      <c r="E234" s="249"/>
      <c r="F234" s="257"/>
      <c r="G234" s="75" t="str">
        <f t="shared" si="19"/>
        <v>YYPENw</v>
      </c>
      <c r="H234" s="371" t="s">
        <v>414</v>
      </c>
      <c r="I234" s="371" t="s">
        <v>414</v>
      </c>
      <c r="J234" s="371" t="s">
        <v>88</v>
      </c>
      <c r="K234" s="371" t="s">
        <v>87</v>
      </c>
      <c r="L234" s="371" t="s">
        <v>86</v>
      </c>
      <c r="M234" s="371" t="s">
        <v>73</v>
      </c>
      <c r="N234" s="75" t="b">
        <f>AND(COUNTIF(G235:$G$245,G234))</f>
        <v>0</v>
      </c>
      <c r="O234" s="265" t="s">
        <v>1008</v>
      </c>
      <c r="BR234" s="248"/>
      <c r="BS234" s="240"/>
      <c r="BT234" s="240"/>
      <c r="BU234" s="240"/>
    </row>
    <row r="235" spans="1:73" s="75" customFormat="1" ht="15" outlineLevel="1" x14ac:dyDescent="0.25">
      <c r="A235" s="238"/>
      <c r="B235" s="239"/>
      <c r="C235" s="249"/>
      <c r="D235" s="249"/>
      <c r="E235" s="249"/>
      <c r="F235" s="257"/>
      <c r="G235" s="75" t="str">
        <f t="shared" si="19"/>
        <v>YYEPE1z</v>
      </c>
      <c r="H235" s="371" t="s">
        <v>414</v>
      </c>
      <c r="I235" s="371" t="s">
        <v>414</v>
      </c>
      <c r="J235" s="371" t="s">
        <v>87</v>
      </c>
      <c r="K235" s="371" t="s">
        <v>88</v>
      </c>
      <c r="L235" s="371" t="s">
        <v>1083</v>
      </c>
      <c r="M235" s="371" t="s">
        <v>81</v>
      </c>
      <c r="N235" s="75" t="b">
        <f>AND(COUNTIF(G237:$G$245,G235))</f>
        <v>0</v>
      </c>
      <c r="O235" s="265" t="s">
        <v>1008</v>
      </c>
      <c r="BR235" s="248"/>
      <c r="BS235" s="240"/>
      <c r="BT235" s="240"/>
      <c r="BU235" s="240"/>
    </row>
    <row r="236" spans="1:73" s="75" customFormat="1" ht="15" outlineLevel="1" x14ac:dyDescent="0.25">
      <c r="A236" s="238"/>
      <c r="B236" s="239"/>
      <c r="C236" s="249"/>
      <c r="D236" s="249"/>
      <c r="E236" s="249"/>
      <c r="F236" s="257"/>
      <c r="G236" s="75" t="str">
        <f t="shared" si="19"/>
        <v>YYNEPw</v>
      </c>
      <c r="H236" s="371" t="s">
        <v>414</v>
      </c>
      <c r="I236" s="371" t="s">
        <v>414</v>
      </c>
      <c r="J236" s="371" t="s">
        <v>86</v>
      </c>
      <c r="K236" s="371" t="s">
        <v>87</v>
      </c>
      <c r="L236" s="371" t="s">
        <v>88</v>
      </c>
      <c r="M236" s="371" t="s">
        <v>73</v>
      </c>
      <c r="N236" s="75" t="b">
        <f>AND(COUNTIF(G238:$G$245,G236))</f>
        <v>0</v>
      </c>
      <c r="O236" s="265" t="s">
        <v>1008</v>
      </c>
      <c r="BR236" s="248"/>
      <c r="BS236" s="240"/>
      <c r="BT236" s="240"/>
      <c r="BU236" s="240"/>
    </row>
    <row r="237" spans="1:73" s="75" customFormat="1" ht="15" outlineLevel="1" x14ac:dyDescent="0.25">
      <c r="A237" s="238"/>
      <c r="B237" s="239"/>
      <c r="C237" s="249"/>
      <c r="D237" s="249"/>
      <c r="E237" s="249"/>
      <c r="F237" s="257"/>
      <c r="G237" s="75" t="str">
        <f t="shared" si="19"/>
        <v>AYAAAw</v>
      </c>
      <c r="H237" s="371" t="s">
        <v>23</v>
      </c>
      <c r="I237" s="371" t="s">
        <v>414</v>
      </c>
      <c r="J237" s="371" t="s">
        <v>23</v>
      </c>
      <c r="K237" s="371" t="s">
        <v>23</v>
      </c>
      <c r="L237" s="371" t="s">
        <v>23</v>
      </c>
      <c r="M237" s="371" t="s">
        <v>73</v>
      </c>
      <c r="N237" s="75" t="b">
        <f>AND(COUNTIF(G238:$G$245,G237))</f>
        <v>0</v>
      </c>
      <c r="O237" s="265" t="s">
        <v>1009</v>
      </c>
      <c r="BR237" s="248"/>
      <c r="BS237" s="240"/>
      <c r="BT237" s="240"/>
      <c r="BU237" s="240"/>
    </row>
    <row r="238" spans="1:73" s="75" customFormat="1" ht="15" outlineLevel="1" x14ac:dyDescent="0.25">
      <c r="A238" s="238"/>
      <c r="B238" s="239"/>
      <c r="C238" s="249"/>
      <c r="D238" s="249"/>
      <c r="E238" s="249"/>
      <c r="F238" s="257"/>
      <c r="G238" s="75" t="str">
        <f t="shared" si="19"/>
        <v>AAEAAa</v>
      </c>
      <c r="H238" s="371" t="s">
        <v>23</v>
      </c>
      <c r="I238" s="371" t="s">
        <v>23</v>
      </c>
      <c r="J238" s="371" t="s">
        <v>87</v>
      </c>
      <c r="K238" s="371" t="s">
        <v>23</v>
      </c>
      <c r="L238" s="371" t="s">
        <v>23</v>
      </c>
      <c r="M238" s="371" t="s">
        <v>79</v>
      </c>
      <c r="N238" s="75" t="b">
        <f>AND(COUNTIF(G239:$G$245,G238))</f>
        <v>0</v>
      </c>
      <c r="O238" s="265" t="s">
        <v>1009</v>
      </c>
      <c r="BR238" s="248"/>
      <c r="BS238" s="240"/>
      <c r="BT238" s="240"/>
      <c r="BU238" s="240"/>
    </row>
    <row r="239" spans="1:73" s="75" customFormat="1" ht="15" outlineLevel="1" x14ac:dyDescent="0.25">
      <c r="A239" s="238"/>
      <c r="B239" s="239"/>
      <c r="C239" s="249"/>
      <c r="D239" s="249"/>
      <c r="E239" s="249"/>
      <c r="F239" s="257"/>
      <c r="G239" s="75" t="str">
        <f t="shared" si="19"/>
        <v>AAAEAa</v>
      </c>
      <c r="H239" s="371" t="s">
        <v>23</v>
      </c>
      <c r="I239" s="371" t="s">
        <v>23</v>
      </c>
      <c r="J239" s="371" t="s">
        <v>23</v>
      </c>
      <c r="K239" s="371" t="s">
        <v>87</v>
      </c>
      <c r="L239" s="371" t="s">
        <v>23</v>
      </c>
      <c r="M239" s="371" t="s">
        <v>79</v>
      </c>
      <c r="N239" s="75" t="b">
        <f>AND(COUNTIF(G245:$G$245,G239))</f>
        <v>0</v>
      </c>
      <c r="O239" s="265" t="s">
        <v>1009</v>
      </c>
      <c r="BR239" s="248"/>
      <c r="BS239" s="240"/>
      <c r="BT239" s="240"/>
      <c r="BU239" s="240"/>
    </row>
    <row r="240" spans="1:73" s="75" customFormat="1" ht="15" outlineLevel="1" x14ac:dyDescent="0.25">
      <c r="A240" s="238"/>
      <c r="B240" s="239"/>
      <c r="C240" s="249"/>
      <c r="D240" s="249"/>
      <c r="E240" s="249"/>
      <c r="F240" s="257"/>
      <c r="G240" s="75" t="str">
        <f t="shared" si="19"/>
        <v>YAAAE1a</v>
      </c>
      <c r="H240" s="371" t="s">
        <v>414</v>
      </c>
      <c r="I240" s="371" t="s">
        <v>23</v>
      </c>
      <c r="J240" s="371" t="s">
        <v>23</v>
      </c>
      <c r="K240" s="371" t="s">
        <v>23</v>
      </c>
      <c r="L240" s="371" t="s">
        <v>1083</v>
      </c>
      <c r="M240" s="371" t="s">
        <v>79</v>
      </c>
      <c r="N240" s="75" t="b">
        <f>AND(COUNTIF(G$245:$G246,G240))</f>
        <v>0</v>
      </c>
      <c r="O240" s="265" t="s">
        <v>1009</v>
      </c>
      <c r="BR240" s="248"/>
      <c r="BS240" s="240"/>
      <c r="BT240" s="240"/>
      <c r="BU240" s="240"/>
    </row>
    <row r="241" spans="1:73" s="75" customFormat="1" ht="15" outlineLevel="1" x14ac:dyDescent="0.25">
      <c r="A241" s="238"/>
      <c r="B241" s="239"/>
      <c r="C241" s="249"/>
      <c r="D241" s="249"/>
      <c r="E241" s="249"/>
      <c r="F241" s="257"/>
      <c r="G241" s="75" t="str">
        <f t="shared" si="19"/>
        <v>YAAANw</v>
      </c>
      <c r="H241" s="371" t="s">
        <v>414</v>
      </c>
      <c r="I241" s="371" t="s">
        <v>23</v>
      </c>
      <c r="J241" s="371" t="s">
        <v>23</v>
      </c>
      <c r="K241" s="371" t="s">
        <v>23</v>
      </c>
      <c r="L241" s="371" t="s">
        <v>86</v>
      </c>
      <c r="M241" s="371" t="s">
        <v>73</v>
      </c>
      <c r="N241" s="75" t="b">
        <f>AND(COUNTIF(G$245:$G247,G241))</f>
        <v>0</v>
      </c>
      <c r="O241" s="265" t="s">
        <v>1010</v>
      </c>
      <c r="BR241" s="248"/>
      <c r="BS241" s="240"/>
      <c r="BT241" s="240"/>
      <c r="BU241" s="240"/>
    </row>
    <row r="242" spans="1:73" s="75" customFormat="1" ht="15" outlineLevel="1" x14ac:dyDescent="0.25">
      <c r="A242" s="238"/>
      <c r="B242" s="239"/>
      <c r="C242" s="249"/>
      <c r="D242" s="249"/>
      <c r="E242" s="249"/>
      <c r="F242" s="257"/>
      <c r="G242" s="75" t="str">
        <f t="shared" si="19"/>
        <v>AYAAAz</v>
      </c>
      <c r="H242" s="371" t="s">
        <v>23</v>
      </c>
      <c r="I242" s="371" t="s">
        <v>414</v>
      </c>
      <c r="J242" s="371" t="s">
        <v>23</v>
      </c>
      <c r="K242" s="371" t="s">
        <v>23</v>
      </c>
      <c r="L242" s="371" t="s">
        <v>23</v>
      </c>
      <c r="M242" s="371" t="s">
        <v>81</v>
      </c>
      <c r="N242" s="75" t="b">
        <f>AND(COUNTIF(G$245:$G248,G242))</f>
        <v>0</v>
      </c>
      <c r="O242" s="265" t="s">
        <v>1010</v>
      </c>
      <c r="BR242" s="248"/>
      <c r="BS242" s="240"/>
      <c r="BT242" s="240"/>
      <c r="BU242" s="240"/>
    </row>
    <row r="243" spans="1:73" s="75" customFormat="1" ht="15" outlineLevel="1" x14ac:dyDescent="0.25">
      <c r="A243" s="238"/>
      <c r="B243" s="239"/>
      <c r="C243" s="249"/>
      <c r="D243" s="249"/>
      <c r="E243" s="249"/>
      <c r="F243" s="257"/>
      <c r="G243" s="75" t="str">
        <f t="shared" si="19"/>
        <v>AYEAAa</v>
      </c>
      <c r="H243" s="371" t="s">
        <v>23</v>
      </c>
      <c r="I243" s="371" t="s">
        <v>414</v>
      </c>
      <c r="J243" s="371" t="s">
        <v>87</v>
      </c>
      <c r="K243" s="371" t="s">
        <v>23</v>
      </c>
      <c r="L243" s="371" t="s">
        <v>23</v>
      </c>
      <c r="M243" s="371" t="s">
        <v>79</v>
      </c>
      <c r="N243" s="75" t="b">
        <f>AND(COUNTIF(G$245:$G249,G243))</f>
        <v>0</v>
      </c>
      <c r="O243" s="265" t="s">
        <v>1010</v>
      </c>
      <c r="BR243" s="248"/>
      <c r="BS243" s="240"/>
      <c r="BT243" s="240"/>
      <c r="BU243" s="240"/>
    </row>
    <row r="244" spans="1:73" s="75" customFormat="1" ht="15" outlineLevel="1" x14ac:dyDescent="0.25">
      <c r="A244" s="238"/>
      <c r="B244" s="239"/>
      <c r="C244" s="249"/>
      <c r="D244" s="249"/>
      <c r="E244" s="249"/>
      <c r="F244" s="257"/>
      <c r="G244" s="75" t="str">
        <f t="shared" si="19"/>
        <v>AANEAa</v>
      </c>
      <c r="H244" s="371" t="s">
        <v>23</v>
      </c>
      <c r="I244" s="371" t="s">
        <v>23</v>
      </c>
      <c r="J244" s="371" t="s">
        <v>86</v>
      </c>
      <c r="K244" s="371" t="s">
        <v>87</v>
      </c>
      <c r="L244" s="371" t="s">
        <v>23</v>
      </c>
      <c r="M244" s="371" t="s">
        <v>79</v>
      </c>
      <c r="N244" s="75" t="b">
        <f>AND(COUNTIF(G$245:$G250,G244))</f>
        <v>0</v>
      </c>
      <c r="O244" s="265" t="s">
        <v>1010</v>
      </c>
      <c r="BR244" s="248"/>
      <c r="BS244" s="240"/>
      <c r="BT244" s="240"/>
      <c r="BU244" s="240"/>
    </row>
    <row r="245" spans="1:73" s="75" customFormat="1" ht="15" outlineLevel="1" x14ac:dyDescent="0.25">
      <c r="A245" s="238"/>
      <c r="B245" s="239"/>
      <c r="C245" s="249"/>
      <c r="D245" s="249"/>
      <c r="E245" s="249"/>
      <c r="F245" s="257"/>
      <c r="G245" s="75" t="str">
        <f t="shared" si="19"/>
        <v>AAANE1a</v>
      </c>
      <c r="H245" s="371" t="s">
        <v>23</v>
      </c>
      <c r="I245" s="371" t="s">
        <v>23</v>
      </c>
      <c r="J245" s="371" t="s">
        <v>23</v>
      </c>
      <c r="K245" s="371" t="s">
        <v>86</v>
      </c>
      <c r="L245" s="371" t="s">
        <v>1083</v>
      </c>
      <c r="M245" s="371" t="s">
        <v>79</v>
      </c>
      <c r="N245" s="75" t="b">
        <v>0</v>
      </c>
      <c r="O245" s="265" t="s">
        <v>1010</v>
      </c>
      <c r="BR245" s="248"/>
      <c r="BS245" s="240"/>
      <c r="BT245" s="240"/>
      <c r="BU245" s="240"/>
    </row>
    <row r="246" spans="1:73" s="75" customFormat="1" ht="15" customHeight="1" outlineLevel="1" x14ac:dyDescent="0.3">
      <c r="A246" s="238"/>
      <c r="B246" s="239"/>
      <c r="C246" s="249"/>
      <c r="D246" s="249"/>
      <c r="E246" s="249"/>
      <c r="F246" s="257"/>
      <c r="N246" s="733" t="str">
        <f>IF(OR(N213:N245),"Error","")</f>
        <v/>
      </c>
      <c r="BR246" s="248"/>
      <c r="BS246" s="240"/>
      <c r="BT246" s="240"/>
      <c r="BU246" s="240"/>
    </row>
    <row r="247" spans="1:73" s="75" customFormat="1" ht="15" outlineLevel="1" x14ac:dyDescent="0.25">
      <c r="A247" s="238"/>
      <c r="B247" s="239"/>
      <c r="C247" s="249"/>
      <c r="D247" s="249"/>
      <c r="E247" s="249"/>
      <c r="F247" s="257"/>
      <c r="BR247" s="248"/>
      <c r="BS247" s="240"/>
      <c r="BT247" s="240"/>
      <c r="BU247" s="240"/>
    </row>
    <row r="248" spans="1:73" ht="15" outlineLevel="1" x14ac:dyDescent="0.25">
      <c r="A248" s="5"/>
      <c r="B248" s="6"/>
      <c r="C248" s="17"/>
      <c r="D248" s="17"/>
      <c r="E248" s="17"/>
      <c r="F248" s="26"/>
      <c r="G248" s="708" t="s">
        <v>910</v>
      </c>
      <c r="I248" s="26"/>
      <c r="J248" s="26"/>
      <c r="K248" s="257"/>
      <c r="L248" s="257"/>
      <c r="M248" s="257"/>
      <c r="N248" s="257"/>
      <c r="O248" s="313"/>
      <c r="P248" s="313"/>
      <c r="Q248" s="313"/>
      <c r="R248" s="313"/>
      <c r="S248" s="313"/>
      <c r="T248" s="313"/>
      <c r="U248" s="313"/>
      <c r="V248" s="313"/>
      <c r="W248" s="313"/>
      <c r="X248" s="313"/>
      <c r="Y248" s="320"/>
      <c r="Z248" s="320"/>
      <c r="AA248" s="320"/>
      <c r="AB248" s="320"/>
      <c r="AC248" s="320"/>
      <c r="AD248" s="320"/>
      <c r="AE248" s="320"/>
      <c r="AF248" s="320"/>
      <c r="AG248" s="320"/>
      <c r="AH248" s="320"/>
      <c r="AI248" s="320"/>
      <c r="AJ248" s="320"/>
      <c r="AK248" s="320"/>
      <c r="AL248" s="320"/>
      <c r="AM248" s="320"/>
      <c r="AN248" s="320"/>
      <c r="AO248" s="320"/>
      <c r="AP248" s="320"/>
      <c r="AQ248" s="320"/>
      <c r="AR248" s="320"/>
      <c r="AS248" s="320"/>
      <c r="AT248" s="320"/>
      <c r="AU248" s="320"/>
      <c r="AV248" s="320"/>
      <c r="AW248" s="320"/>
      <c r="AX248" s="320"/>
      <c r="AY248" s="320"/>
      <c r="AZ248" s="320"/>
      <c r="BA248" s="320"/>
      <c r="BB248" s="320"/>
      <c r="BC248" s="320"/>
      <c r="BD248" s="320"/>
      <c r="BE248" s="320"/>
      <c r="BF248" s="320"/>
      <c r="BG248" s="320"/>
      <c r="BH248" s="320"/>
      <c r="BI248" s="320"/>
      <c r="BJ248" s="320"/>
      <c r="BK248" s="320"/>
      <c r="BL248" s="320"/>
      <c r="BM248" s="320"/>
      <c r="BN248" s="320"/>
      <c r="BO248" s="320"/>
      <c r="BP248" s="320"/>
      <c r="BQ248" s="320"/>
      <c r="BR248" s="16"/>
      <c r="BS248" s="7"/>
      <c r="BT248" s="7"/>
      <c r="BU248" s="7"/>
    </row>
    <row r="249" spans="1:73" s="75" customFormat="1" ht="15" outlineLevel="1" x14ac:dyDescent="0.25">
      <c r="A249" s="238"/>
      <c r="B249" s="239"/>
      <c r="C249" s="249"/>
      <c r="D249" s="249"/>
      <c r="E249" s="249"/>
      <c r="F249" s="257"/>
      <c r="G249" s="257" t="s">
        <v>914</v>
      </c>
      <c r="H249" s="75" t="s">
        <v>933</v>
      </c>
      <c r="I249" s="75" t="s">
        <v>460</v>
      </c>
      <c r="J249" s="75" t="s">
        <v>899</v>
      </c>
      <c r="K249" s="75" t="s">
        <v>900</v>
      </c>
      <c r="L249" s="75" t="s">
        <v>901</v>
      </c>
      <c r="M249" s="75" t="s">
        <v>902</v>
      </c>
      <c r="N249" s="75" t="s">
        <v>903</v>
      </c>
      <c r="O249" s="75" t="s">
        <v>904</v>
      </c>
      <c r="P249" s="75" t="s">
        <v>905</v>
      </c>
      <c r="Q249" s="75" t="s">
        <v>906</v>
      </c>
      <c r="X249" s="320"/>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248"/>
      <c r="BS249" s="240"/>
      <c r="BT249" s="240"/>
      <c r="BU249" s="240"/>
    </row>
    <row r="250" spans="1:73" s="75" customFormat="1" ht="15" outlineLevel="1" x14ac:dyDescent="0.25">
      <c r="A250" s="238"/>
      <c r="B250" s="239"/>
      <c r="C250" s="249"/>
      <c r="D250" s="249"/>
      <c r="E250" s="249"/>
      <c r="F250" s="257"/>
      <c r="G250" s="257" t="str">
        <f>_xlfn.CONCAT(H213:M213)</f>
        <v>AAAAAa</v>
      </c>
      <c r="H250" s="368">
        <v>0</v>
      </c>
      <c r="I250" s="368">
        <v>0</v>
      </c>
      <c r="J250" s="368">
        <v>0</v>
      </c>
      <c r="K250" s="368">
        <v>0</v>
      </c>
      <c r="L250" s="368">
        <v>0</v>
      </c>
      <c r="M250" s="368">
        <v>0</v>
      </c>
      <c r="N250" s="368">
        <v>0</v>
      </c>
      <c r="O250" s="368">
        <v>0</v>
      </c>
      <c r="P250" s="368">
        <v>0</v>
      </c>
      <c r="Q250" s="368">
        <v>0</v>
      </c>
      <c r="R250" s="313"/>
      <c r="S250" s="313"/>
      <c r="T250" s="313"/>
      <c r="U250" s="313"/>
      <c r="V250" s="313"/>
      <c r="W250" s="313"/>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782" t="str">
        <f t="shared" ref="G251:G282" si="22">_xlfn.CONCAT(H214:M214)</f>
        <v>YAEAE1a</v>
      </c>
      <c r="H251" s="368">
        <v>0</v>
      </c>
      <c r="I251" s="368">
        <v>0</v>
      </c>
      <c r="J251" s="368">
        <v>0</v>
      </c>
      <c r="K251" s="368">
        <v>0</v>
      </c>
      <c r="L251" s="368">
        <v>0</v>
      </c>
      <c r="M251" s="368">
        <v>0</v>
      </c>
      <c r="N251" s="368">
        <v>0</v>
      </c>
      <c r="O251" s="368">
        <v>0</v>
      </c>
      <c r="P251" s="368">
        <v>0</v>
      </c>
      <c r="Q251" s="368">
        <v>0</v>
      </c>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782" t="str">
        <f t="shared" si="22"/>
        <v>AYAEAb</v>
      </c>
      <c r="H252" s="368">
        <v>4000</v>
      </c>
      <c r="I252" s="368">
        <v>4000</v>
      </c>
      <c r="J252" s="368">
        <v>4000</v>
      </c>
      <c r="K252" s="368">
        <v>4000</v>
      </c>
      <c r="L252" s="368">
        <v>4000</v>
      </c>
      <c r="M252" s="368">
        <v>4000</v>
      </c>
      <c r="N252" s="368">
        <v>4000</v>
      </c>
      <c r="O252" s="368">
        <v>4000</v>
      </c>
      <c r="P252" s="368">
        <v>4000</v>
      </c>
      <c r="Q252" s="368">
        <v>4000</v>
      </c>
      <c r="R252" s="313"/>
      <c r="S252" s="313"/>
      <c r="T252" s="313"/>
      <c r="U252" s="313"/>
      <c r="V252" s="313"/>
      <c r="W252" s="313"/>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65" customFormat="1" ht="15" outlineLevel="1" x14ac:dyDescent="0.25">
      <c r="A253" s="769"/>
      <c r="B253" s="766"/>
      <c r="C253" s="778"/>
      <c r="D253" s="778"/>
      <c r="E253" s="778"/>
      <c r="F253" s="782"/>
      <c r="G253" s="782" t="str">
        <f t="shared" si="22"/>
        <v>AYAEAbd</v>
      </c>
      <c r="H253" s="368">
        <f>H252-200</f>
        <v>3800</v>
      </c>
      <c r="I253" s="368">
        <f t="shared" ref="I253:Q253" si="23">I252-200</f>
        <v>3800</v>
      </c>
      <c r="J253" s="368">
        <f t="shared" si="23"/>
        <v>3800</v>
      </c>
      <c r="K253" s="368">
        <f t="shared" si="23"/>
        <v>3800</v>
      </c>
      <c r="L253" s="368">
        <f t="shared" si="23"/>
        <v>3800</v>
      </c>
      <c r="M253" s="368">
        <f t="shared" si="23"/>
        <v>3800</v>
      </c>
      <c r="N253" s="368">
        <f t="shared" si="23"/>
        <v>3800</v>
      </c>
      <c r="O253" s="368">
        <f t="shared" si="23"/>
        <v>3800</v>
      </c>
      <c r="P253" s="368">
        <f t="shared" si="23"/>
        <v>3800</v>
      </c>
      <c r="Q253" s="368">
        <f t="shared" si="23"/>
        <v>3800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773"/>
      <c r="BS253" s="768"/>
      <c r="BT253" s="768"/>
      <c r="BU253" s="768"/>
    </row>
    <row r="254" spans="1:73" s="765" customFormat="1" ht="15" outlineLevel="1" x14ac:dyDescent="0.25">
      <c r="A254" s="769"/>
      <c r="B254" s="766"/>
      <c r="C254" s="778"/>
      <c r="D254" s="778"/>
      <c r="E254" s="778"/>
      <c r="F254" s="782"/>
      <c r="G254" s="782" t="str">
        <f t="shared" si="22"/>
        <v>YAEAOFa</v>
      </c>
      <c r="H254" s="368">
        <v>0</v>
      </c>
      <c r="I254" s="368">
        <v>0</v>
      </c>
      <c r="J254" s="368">
        <v>0</v>
      </c>
      <c r="K254" s="368">
        <v>0</v>
      </c>
      <c r="L254" s="368">
        <v>0</v>
      </c>
      <c r="M254" s="368">
        <v>0</v>
      </c>
      <c r="N254" s="368">
        <v>0</v>
      </c>
      <c r="O254" s="368">
        <v>0</v>
      </c>
      <c r="P254" s="368">
        <v>0</v>
      </c>
      <c r="Q254" s="368">
        <v>0</v>
      </c>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773"/>
      <c r="BS254" s="768"/>
      <c r="BT254" s="768"/>
      <c r="BU254" s="768"/>
    </row>
    <row r="255" spans="1:73" s="765" customFormat="1" ht="15" outlineLevel="1" x14ac:dyDescent="0.25">
      <c r="A255" s="769"/>
      <c r="B255" s="766"/>
      <c r="C255" s="778"/>
      <c r="D255" s="778"/>
      <c r="E255" s="778"/>
      <c r="F255" s="782"/>
      <c r="G255" s="782" t="str">
        <f t="shared" si="22"/>
        <v>AYAEAof</v>
      </c>
      <c r="H255" s="368">
        <v>4000</v>
      </c>
      <c r="I255" s="368">
        <v>4000</v>
      </c>
      <c r="J255" s="368">
        <v>4000</v>
      </c>
      <c r="K255" s="368">
        <v>4000</v>
      </c>
      <c r="L255" s="368">
        <v>4000</v>
      </c>
      <c r="M255" s="368">
        <v>4000</v>
      </c>
      <c r="N255" s="368">
        <v>4000</v>
      </c>
      <c r="O255" s="368">
        <v>4000</v>
      </c>
      <c r="P255" s="368">
        <v>4000</v>
      </c>
      <c r="Q255" s="368">
        <v>4000</v>
      </c>
      <c r="R255" s="313"/>
      <c r="S255" s="313"/>
      <c r="T255" s="313"/>
      <c r="U255" s="313"/>
      <c r="V255" s="313"/>
      <c r="W255" s="313"/>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773"/>
      <c r="BS255" s="768"/>
      <c r="BT255" s="768"/>
      <c r="BU255" s="768"/>
    </row>
    <row r="256" spans="1:73" s="75" customFormat="1" ht="15" outlineLevel="1" x14ac:dyDescent="0.25">
      <c r="A256" s="238"/>
      <c r="B256" s="239"/>
      <c r="C256" s="249"/>
      <c r="D256" s="249"/>
      <c r="E256" s="249"/>
      <c r="F256" s="257"/>
      <c r="G256" s="782" t="str">
        <f t="shared" si="22"/>
        <v>YYNENb</v>
      </c>
      <c r="H256" s="368">
        <v>4000</v>
      </c>
      <c r="I256" s="368">
        <v>4000</v>
      </c>
      <c r="J256" s="368">
        <v>4000</v>
      </c>
      <c r="K256" s="368">
        <v>4000</v>
      </c>
      <c r="L256" s="368">
        <v>4000</v>
      </c>
      <c r="M256" s="368">
        <v>4000</v>
      </c>
      <c r="N256" s="368">
        <v>4000</v>
      </c>
      <c r="O256" s="368">
        <v>4000</v>
      </c>
      <c r="P256" s="368">
        <v>4000</v>
      </c>
      <c r="Q256" s="368">
        <v>4000</v>
      </c>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248"/>
      <c r="BS256" s="240"/>
      <c r="BT256" s="240"/>
      <c r="BU256" s="240"/>
    </row>
    <row r="257" spans="1:73" s="75" customFormat="1" ht="15" outlineLevel="1" x14ac:dyDescent="0.25">
      <c r="A257" s="238"/>
      <c r="B257" s="239"/>
      <c r="C257" s="249"/>
      <c r="D257" s="249"/>
      <c r="E257" s="249"/>
      <c r="F257" s="257"/>
      <c r="G257" s="782" t="str">
        <f t="shared" si="22"/>
        <v>YYENE1z</v>
      </c>
      <c r="H257" s="368">
        <v>1800</v>
      </c>
      <c r="I257" s="368">
        <v>1800</v>
      </c>
      <c r="J257" s="368">
        <v>1800</v>
      </c>
      <c r="K257" s="368">
        <v>1800</v>
      </c>
      <c r="L257" s="368">
        <v>1800</v>
      </c>
      <c r="M257" s="368">
        <v>1800</v>
      </c>
      <c r="N257" s="368">
        <v>1800</v>
      </c>
      <c r="O257" s="368">
        <v>1800</v>
      </c>
      <c r="P257" s="368">
        <v>1800</v>
      </c>
      <c r="Q257" s="368">
        <v>1800</v>
      </c>
      <c r="R257" s="313"/>
      <c r="S257" s="313"/>
      <c r="T257" s="313"/>
      <c r="U257" s="313"/>
      <c r="V257" s="313"/>
      <c r="W257" s="313"/>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782" t="str">
        <f t="shared" si="22"/>
        <v>YYENE1r</v>
      </c>
      <c r="H258" s="368">
        <v>2000</v>
      </c>
      <c r="I258" s="368">
        <v>2000</v>
      </c>
      <c r="J258" s="368">
        <v>2000</v>
      </c>
      <c r="K258" s="368">
        <v>2000</v>
      </c>
      <c r="L258" s="368">
        <v>2000</v>
      </c>
      <c r="M258" s="368">
        <v>2000</v>
      </c>
      <c r="N258" s="368">
        <v>2000</v>
      </c>
      <c r="O258" s="368">
        <v>2000</v>
      </c>
      <c r="P258" s="368">
        <v>2000</v>
      </c>
      <c r="Q258" s="368">
        <v>2000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782" t="str">
        <f t="shared" si="22"/>
        <v>YYNEE1r</v>
      </c>
      <c r="H259" s="368">
        <v>2000</v>
      </c>
      <c r="I259" s="368">
        <v>2000</v>
      </c>
      <c r="J259" s="368">
        <v>2000</v>
      </c>
      <c r="K259" s="368">
        <v>2000</v>
      </c>
      <c r="L259" s="368">
        <v>2000</v>
      </c>
      <c r="M259" s="368">
        <v>2000</v>
      </c>
      <c r="N259" s="368">
        <v>2000</v>
      </c>
      <c r="O259" s="368">
        <v>2000</v>
      </c>
      <c r="P259" s="368">
        <v>2000</v>
      </c>
      <c r="Q259" s="368">
        <v>2000</v>
      </c>
      <c r="R259" s="313"/>
      <c r="S259" s="313"/>
      <c r="T259" s="313"/>
      <c r="U259" s="313"/>
      <c r="V259" s="313"/>
      <c r="W259" s="313"/>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82" t="str">
        <f t="shared" si="22"/>
        <v>YYEENw</v>
      </c>
      <c r="H260" s="368">
        <v>3800</v>
      </c>
      <c r="I260" s="368">
        <v>3800</v>
      </c>
      <c r="J260" s="368">
        <v>3800</v>
      </c>
      <c r="K260" s="368">
        <v>3800</v>
      </c>
      <c r="L260" s="368">
        <v>3800</v>
      </c>
      <c r="M260" s="368">
        <v>3800</v>
      </c>
      <c r="N260" s="368">
        <v>3800</v>
      </c>
      <c r="O260" s="368">
        <v>3800</v>
      </c>
      <c r="P260" s="368">
        <v>3800</v>
      </c>
      <c r="Q260" s="368">
        <v>3800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82" t="str">
        <f t="shared" si="22"/>
        <v>YYENE1b</v>
      </c>
      <c r="H261" s="368">
        <v>4000</v>
      </c>
      <c r="I261" s="368">
        <v>4000</v>
      </c>
      <c r="J261" s="368">
        <v>4000</v>
      </c>
      <c r="K261" s="368">
        <v>4000</v>
      </c>
      <c r="L261" s="368">
        <v>4000</v>
      </c>
      <c r="M261" s="368">
        <v>4000</v>
      </c>
      <c r="N261" s="368">
        <v>4000</v>
      </c>
      <c r="O261" s="368">
        <v>4000</v>
      </c>
      <c r="P261" s="368">
        <v>4000</v>
      </c>
      <c r="Q261" s="368">
        <v>4000</v>
      </c>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82" t="str">
        <f t="shared" si="22"/>
        <v>AAAAAz</v>
      </c>
      <c r="H262" s="368">
        <v>1800</v>
      </c>
      <c r="I262" s="368">
        <v>1800</v>
      </c>
      <c r="J262" s="368">
        <v>1800</v>
      </c>
      <c r="K262" s="368">
        <v>1800</v>
      </c>
      <c r="L262" s="368">
        <v>1800</v>
      </c>
      <c r="M262" s="368">
        <v>1800</v>
      </c>
      <c r="N262" s="368">
        <v>1800</v>
      </c>
      <c r="O262" s="368">
        <v>1800</v>
      </c>
      <c r="P262" s="368">
        <v>1800</v>
      </c>
      <c r="Q262" s="368">
        <v>1800</v>
      </c>
      <c r="R262" s="313"/>
      <c r="S262" s="313"/>
      <c r="T262" s="313"/>
      <c r="U262" s="313"/>
      <c r="V262" s="313"/>
      <c r="W262" s="313"/>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82" t="str">
        <f t="shared" si="22"/>
        <v>AAAANw</v>
      </c>
      <c r="H263" s="368">
        <v>3800</v>
      </c>
      <c r="I263" s="368">
        <v>3800</v>
      </c>
      <c r="J263" s="368">
        <v>3800</v>
      </c>
      <c r="K263" s="368">
        <v>3800</v>
      </c>
      <c r="L263" s="368">
        <v>3800</v>
      </c>
      <c r="M263" s="368">
        <v>3800</v>
      </c>
      <c r="N263" s="368">
        <v>3800</v>
      </c>
      <c r="O263" s="368">
        <v>3800</v>
      </c>
      <c r="P263" s="368">
        <v>3800</v>
      </c>
      <c r="Q263" s="368">
        <v>3800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82" t="str">
        <f t="shared" si="22"/>
        <v>AAANE1b</v>
      </c>
      <c r="H264" s="368">
        <v>4000</v>
      </c>
      <c r="I264" s="368">
        <v>4000</v>
      </c>
      <c r="J264" s="368">
        <v>4000</v>
      </c>
      <c r="K264" s="368">
        <v>4000</v>
      </c>
      <c r="L264" s="368">
        <v>4000</v>
      </c>
      <c r="M264" s="368">
        <v>4000</v>
      </c>
      <c r="N264" s="368">
        <v>4000</v>
      </c>
      <c r="O264" s="368">
        <v>4000</v>
      </c>
      <c r="P264" s="368">
        <v>4000</v>
      </c>
      <c r="Q264" s="368">
        <v>4000</v>
      </c>
      <c r="R264" s="313"/>
      <c r="S264" s="313"/>
      <c r="T264" s="313"/>
      <c r="U264" s="313"/>
      <c r="V264" s="313"/>
      <c r="W264" s="313"/>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82" t="str">
        <f t="shared" si="22"/>
        <v>AANEE1a</v>
      </c>
      <c r="H265" s="368">
        <v>0</v>
      </c>
      <c r="I265" s="368">
        <v>0</v>
      </c>
      <c r="J265" s="368">
        <v>0</v>
      </c>
      <c r="K265" s="368">
        <v>0</v>
      </c>
      <c r="L265" s="368">
        <v>0</v>
      </c>
      <c r="M265" s="368">
        <v>0</v>
      </c>
      <c r="N265" s="368">
        <v>0</v>
      </c>
      <c r="O265" s="368">
        <v>0</v>
      </c>
      <c r="P265" s="368">
        <v>0</v>
      </c>
      <c r="Q265" s="368">
        <v>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82" t="str">
        <f t="shared" si="22"/>
        <v>AYEEAa</v>
      </c>
      <c r="H266" s="368">
        <v>0</v>
      </c>
      <c r="I266" s="368">
        <v>0</v>
      </c>
      <c r="J266" s="368">
        <v>0</v>
      </c>
      <c r="K266" s="368">
        <v>0</v>
      </c>
      <c r="L266" s="368">
        <v>0</v>
      </c>
      <c r="M266" s="368">
        <v>0</v>
      </c>
      <c r="N266" s="368">
        <v>0</v>
      </c>
      <c r="O266" s="368">
        <v>0</v>
      </c>
      <c r="P266" s="368">
        <v>0</v>
      </c>
      <c r="Q266" s="368">
        <v>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82" t="str">
        <f t="shared" si="22"/>
        <v>YYEAAa</v>
      </c>
      <c r="H267" s="368">
        <v>0</v>
      </c>
      <c r="I267" s="368">
        <v>0</v>
      </c>
      <c r="J267" s="368">
        <v>0</v>
      </c>
      <c r="K267" s="368">
        <v>0</v>
      </c>
      <c r="L267" s="368">
        <v>0</v>
      </c>
      <c r="M267" s="368">
        <v>0</v>
      </c>
      <c r="N267" s="368">
        <v>0</v>
      </c>
      <c r="O267" s="368">
        <v>0</v>
      </c>
      <c r="P267" s="368">
        <v>0</v>
      </c>
      <c r="Q267" s="368">
        <v>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82" t="str">
        <f t="shared" si="22"/>
        <v>YYAAAa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82" t="str">
        <f t="shared" si="22"/>
        <v>YAAAAa</v>
      </c>
      <c r="H269" s="368">
        <v>0</v>
      </c>
      <c r="I269" s="368">
        <v>0</v>
      </c>
      <c r="J269" s="368">
        <v>0</v>
      </c>
      <c r="K269" s="368">
        <v>0</v>
      </c>
      <c r="L269" s="368">
        <v>0</v>
      </c>
      <c r="M269" s="368">
        <v>0</v>
      </c>
      <c r="N269" s="368">
        <v>0</v>
      </c>
      <c r="O269" s="368">
        <v>0</v>
      </c>
      <c r="P269" s="368">
        <v>0</v>
      </c>
      <c r="Q269" s="368">
        <v>0</v>
      </c>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82" t="str">
        <f t="shared" si="22"/>
        <v>YYENE1l</v>
      </c>
      <c r="H270" s="368">
        <v>0</v>
      </c>
      <c r="I270" s="368">
        <v>0</v>
      </c>
      <c r="J270" s="368">
        <v>0</v>
      </c>
      <c r="K270" s="368">
        <v>0</v>
      </c>
      <c r="L270" s="368">
        <v>0</v>
      </c>
      <c r="M270" s="368">
        <v>0</v>
      </c>
      <c r="N270" s="368">
        <v>0</v>
      </c>
      <c r="O270" s="368">
        <v>0</v>
      </c>
      <c r="P270" s="368">
        <v>0</v>
      </c>
      <c r="Q270" s="368">
        <v>0</v>
      </c>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82" t="str">
        <f t="shared" si="22"/>
        <v>YYPENw</v>
      </c>
      <c r="H271" s="368">
        <v>0</v>
      </c>
      <c r="I271" s="368">
        <v>0</v>
      </c>
      <c r="J271" s="368">
        <v>0</v>
      </c>
      <c r="K271" s="368">
        <v>0</v>
      </c>
      <c r="L271" s="368">
        <v>0</v>
      </c>
      <c r="M271" s="368">
        <v>0</v>
      </c>
      <c r="N271" s="368">
        <v>0</v>
      </c>
      <c r="O271" s="368">
        <v>0</v>
      </c>
      <c r="P271" s="368">
        <v>0</v>
      </c>
      <c r="Q271" s="368">
        <v>0</v>
      </c>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82" t="str">
        <f t="shared" si="22"/>
        <v>YYEPE1z</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82" t="str">
        <f t="shared" si="22"/>
        <v>YYNEPw</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82" t="str">
        <f t="shared" si="22"/>
        <v>AYAAAw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82" t="str">
        <f t="shared" si="22"/>
        <v>AAEAAa</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82" t="str">
        <f t="shared" si="22"/>
        <v>AAAEAa</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82" t="str">
        <f t="shared" si="22"/>
        <v>YAAAE1a</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82" t="str">
        <f t="shared" si="22"/>
        <v>YAAANw</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82" t="str">
        <f t="shared" si="22"/>
        <v>AYAAAz</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82" t="str">
        <f t="shared" si="22"/>
        <v>AYEAAa</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82" t="str">
        <f t="shared" si="22"/>
        <v>AANEAa</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82" t="str">
        <f t="shared" si="22"/>
        <v>AAANE1a</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257"/>
      <c r="I283" s="257"/>
      <c r="J283" s="257"/>
      <c r="K283" s="257"/>
      <c r="N283" s="707"/>
      <c r="O283" s="313"/>
      <c r="P283" s="313"/>
      <c r="Q283" s="313"/>
      <c r="R283" s="313"/>
      <c r="S283" s="313"/>
      <c r="T283" s="313"/>
      <c r="U283" s="313"/>
      <c r="V283" s="313"/>
      <c r="W283" s="313"/>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257"/>
      <c r="I284" s="257"/>
      <c r="J284" s="257"/>
      <c r="K284" s="257"/>
      <c r="N284" s="707"/>
      <c r="O284" s="313"/>
      <c r="P284" s="313"/>
      <c r="Q284" s="313"/>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708" t="s">
        <v>909</v>
      </c>
      <c r="I285" s="257"/>
      <c r="J285" s="257"/>
      <c r="K285" s="257"/>
      <c r="N285" s="707"/>
      <c r="O285" s="313"/>
      <c r="P285" s="313"/>
      <c r="Q285" s="313"/>
      <c r="R285" s="313"/>
      <c r="S285" s="313"/>
      <c r="T285" s="313"/>
      <c r="U285" s="313"/>
      <c r="V285" s="313"/>
      <c r="W285" s="313"/>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257" t="s">
        <v>914</v>
      </c>
      <c r="H286" s="75" t="s">
        <v>933</v>
      </c>
      <c r="I286" s="75" t="s">
        <v>933</v>
      </c>
      <c r="J286" s="75" t="s">
        <v>933</v>
      </c>
      <c r="K286" s="75" t="s">
        <v>933</v>
      </c>
      <c r="L286" s="75" t="s">
        <v>933</v>
      </c>
      <c r="M286" s="75" t="s">
        <v>933</v>
      </c>
      <c r="N286" s="75" t="s">
        <v>460</v>
      </c>
      <c r="O286" s="75" t="s">
        <v>460</v>
      </c>
      <c r="P286" s="75" t="s">
        <v>460</v>
      </c>
      <c r="Q286" s="75" t="s">
        <v>460</v>
      </c>
      <c r="R286" s="75" t="s">
        <v>460</v>
      </c>
      <c r="S286" s="75" t="s">
        <v>460</v>
      </c>
      <c r="T286" s="75" t="s">
        <v>899</v>
      </c>
      <c r="U286" s="75" t="s">
        <v>899</v>
      </c>
      <c r="V286" s="75" t="s">
        <v>899</v>
      </c>
      <c r="W286" s="75" t="s">
        <v>899</v>
      </c>
      <c r="X286" s="75" t="s">
        <v>899</v>
      </c>
      <c r="Y286" s="75" t="s">
        <v>899</v>
      </c>
      <c r="Z286" s="75" t="s">
        <v>900</v>
      </c>
      <c r="AA286" s="75" t="s">
        <v>900</v>
      </c>
      <c r="AB286" s="75" t="s">
        <v>900</v>
      </c>
      <c r="AC286" s="75" t="s">
        <v>900</v>
      </c>
      <c r="AD286" s="75" t="s">
        <v>900</v>
      </c>
      <c r="AE286" s="75" t="s">
        <v>900</v>
      </c>
      <c r="AF286" s="75" t="s">
        <v>901</v>
      </c>
      <c r="AG286" s="75" t="s">
        <v>901</v>
      </c>
      <c r="AH286" s="75" t="s">
        <v>901</v>
      </c>
      <c r="AI286" s="75" t="s">
        <v>901</v>
      </c>
      <c r="AJ286" s="75" t="s">
        <v>901</v>
      </c>
      <c r="AK286" s="75" t="s">
        <v>901</v>
      </c>
      <c r="AL286" s="75" t="s">
        <v>902</v>
      </c>
      <c r="AM286" s="75" t="s">
        <v>902</v>
      </c>
      <c r="AN286" s="75" t="s">
        <v>902</v>
      </c>
      <c r="AO286" s="75" t="s">
        <v>902</v>
      </c>
      <c r="AP286" s="75" t="s">
        <v>902</v>
      </c>
      <c r="AQ286" s="75" t="s">
        <v>902</v>
      </c>
      <c r="AR286" s="75" t="s">
        <v>903</v>
      </c>
      <c r="AS286" s="75" t="s">
        <v>903</v>
      </c>
      <c r="AT286" s="75" t="s">
        <v>903</v>
      </c>
      <c r="AU286" s="75" t="s">
        <v>903</v>
      </c>
      <c r="AV286" s="75" t="s">
        <v>903</v>
      </c>
      <c r="AW286" s="75" t="s">
        <v>903</v>
      </c>
      <c r="AX286" s="75" t="s">
        <v>904</v>
      </c>
      <c r="AY286" s="75" t="s">
        <v>904</v>
      </c>
      <c r="AZ286" s="75" t="s">
        <v>904</v>
      </c>
      <c r="BA286" s="75" t="s">
        <v>904</v>
      </c>
      <c r="BB286" s="75" t="s">
        <v>904</v>
      </c>
      <c r="BC286" s="75" t="s">
        <v>904</v>
      </c>
      <c r="BD286" s="75" t="s">
        <v>905</v>
      </c>
      <c r="BE286" s="75" t="s">
        <v>905</v>
      </c>
      <c r="BF286" s="75" t="s">
        <v>905</v>
      </c>
      <c r="BG286" s="75" t="s">
        <v>905</v>
      </c>
      <c r="BH286" s="75" t="s">
        <v>905</v>
      </c>
      <c r="BI286" s="75" t="s">
        <v>905</v>
      </c>
      <c r="BJ286" s="75" t="s">
        <v>906</v>
      </c>
      <c r="BK286" s="75" t="s">
        <v>906</v>
      </c>
      <c r="BL286" s="75" t="s">
        <v>906</v>
      </c>
      <c r="BM286" s="75" t="s">
        <v>906</v>
      </c>
      <c r="BN286" s="75" t="s">
        <v>906</v>
      </c>
      <c r="BO286" s="75" t="s">
        <v>906</v>
      </c>
      <c r="BP286" s="320"/>
      <c r="BQ286" s="320"/>
      <c r="BR286" s="248"/>
      <c r="BS286" s="240"/>
      <c r="BT286" s="240"/>
      <c r="BU286" s="240"/>
    </row>
    <row r="287" spans="1:73" s="75" customFormat="1" ht="15" outlineLevel="1" x14ac:dyDescent="0.25">
      <c r="A287" s="238"/>
      <c r="B287" s="239"/>
      <c r="C287" s="249"/>
      <c r="D287" s="249"/>
      <c r="E287" s="249"/>
      <c r="F287" s="257"/>
      <c r="G287" s="257" t="s">
        <v>913</v>
      </c>
      <c r="H287" s="75" t="s">
        <v>383</v>
      </c>
      <c r="I287" s="75" t="s">
        <v>384</v>
      </c>
      <c r="J287" s="75" t="s">
        <v>385</v>
      </c>
      <c r="K287" s="75" t="s">
        <v>375</v>
      </c>
      <c r="L287" s="75" t="s">
        <v>376</v>
      </c>
      <c r="M287" s="75" t="s">
        <v>377</v>
      </c>
      <c r="N287" s="75" t="s">
        <v>383</v>
      </c>
      <c r="O287" s="75" t="s">
        <v>384</v>
      </c>
      <c r="P287" s="75" t="s">
        <v>385</v>
      </c>
      <c r="Q287" s="75" t="s">
        <v>375</v>
      </c>
      <c r="R287" s="75" t="s">
        <v>376</v>
      </c>
      <c r="S287" s="75" t="s">
        <v>377</v>
      </c>
      <c r="T287" s="75" t="s">
        <v>383</v>
      </c>
      <c r="U287" s="75" t="s">
        <v>384</v>
      </c>
      <c r="V287" s="75" t="s">
        <v>385</v>
      </c>
      <c r="W287" s="75" t="s">
        <v>375</v>
      </c>
      <c r="X287" s="75" t="s">
        <v>376</v>
      </c>
      <c r="Y287" s="75" t="s">
        <v>377</v>
      </c>
      <c r="Z287" s="75" t="s">
        <v>383</v>
      </c>
      <c r="AA287" s="75" t="s">
        <v>384</v>
      </c>
      <c r="AB287" s="75" t="s">
        <v>385</v>
      </c>
      <c r="AC287" s="75" t="s">
        <v>375</v>
      </c>
      <c r="AD287" s="75" t="s">
        <v>376</v>
      </c>
      <c r="AE287" s="75" t="s">
        <v>377</v>
      </c>
      <c r="AF287" s="75" t="s">
        <v>383</v>
      </c>
      <c r="AG287" s="75" t="s">
        <v>384</v>
      </c>
      <c r="AH287" s="75" t="s">
        <v>385</v>
      </c>
      <c r="AI287" s="75" t="s">
        <v>375</v>
      </c>
      <c r="AJ287" s="75" t="s">
        <v>376</v>
      </c>
      <c r="AK287" s="75" t="s">
        <v>377</v>
      </c>
      <c r="AL287" s="75" t="s">
        <v>383</v>
      </c>
      <c r="AM287" s="75" t="s">
        <v>384</v>
      </c>
      <c r="AN287" s="75" t="s">
        <v>385</v>
      </c>
      <c r="AO287" s="75" t="s">
        <v>375</v>
      </c>
      <c r="AP287" s="75" t="s">
        <v>376</v>
      </c>
      <c r="AQ287" s="75" t="s">
        <v>377</v>
      </c>
      <c r="AR287" s="75" t="s">
        <v>383</v>
      </c>
      <c r="AS287" s="75" t="s">
        <v>384</v>
      </c>
      <c r="AT287" s="75" t="s">
        <v>385</v>
      </c>
      <c r="AU287" s="75" t="s">
        <v>375</v>
      </c>
      <c r="AV287" s="75" t="s">
        <v>376</v>
      </c>
      <c r="AW287" s="75" t="s">
        <v>377</v>
      </c>
      <c r="AX287" s="75" t="s">
        <v>383</v>
      </c>
      <c r="AY287" s="75" t="s">
        <v>384</v>
      </c>
      <c r="AZ287" s="75" t="s">
        <v>385</v>
      </c>
      <c r="BA287" s="75" t="s">
        <v>375</v>
      </c>
      <c r="BB287" s="75" t="s">
        <v>376</v>
      </c>
      <c r="BC287" s="75" t="s">
        <v>377</v>
      </c>
      <c r="BD287" s="75" t="s">
        <v>383</v>
      </c>
      <c r="BE287" s="75" t="s">
        <v>384</v>
      </c>
      <c r="BF287" s="75" t="s">
        <v>385</v>
      </c>
      <c r="BG287" s="75" t="s">
        <v>375</v>
      </c>
      <c r="BH287" s="75" t="s">
        <v>376</v>
      </c>
      <c r="BI287" s="75" t="s">
        <v>377</v>
      </c>
      <c r="BJ287" s="75" t="s">
        <v>383</v>
      </c>
      <c r="BK287" s="75" t="s">
        <v>384</v>
      </c>
      <c r="BL287" s="75" t="s">
        <v>385</v>
      </c>
      <c r="BM287" s="75" t="s">
        <v>375</v>
      </c>
      <c r="BN287" s="75" t="s">
        <v>376</v>
      </c>
      <c r="BO287" s="75" t="s">
        <v>377</v>
      </c>
      <c r="BP287" s="320"/>
      <c r="BQ287" s="320"/>
      <c r="BR287" s="248"/>
      <c r="BS287" s="240"/>
      <c r="BT287" s="240"/>
      <c r="BU287" s="240"/>
    </row>
    <row r="288" spans="1:73" s="75" customFormat="1" ht="15" outlineLevel="1" x14ac:dyDescent="0.25">
      <c r="A288" s="238"/>
      <c r="B288" s="239"/>
      <c r="C288" s="249"/>
      <c r="D288" s="249"/>
      <c r="E288" s="249"/>
      <c r="F288" s="257"/>
      <c r="G288" s="257" t="str">
        <f t="shared" ref="G288:G320" si="24">_xlfn.CONCAT(H213:M213)</f>
        <v>AAAAAa</v>
      </c>
      <c r="H288" s="368">
        <v>0</v>
      </c>
      <c r="I288" s="368">
        <v>0</v>
      </c>
      <c r="J288" s="368">
        <v>0</v>
      </c>
      <c r="K288" s="368">
        <v>0</v>
      </c>
      <c r="L288" s="368">
        <v>0</v>
      </c>
      <c r="M288" s="368">
        <v>0</v>
      </c>
      <c r="N288" s="368">
        <v>0</v>
      </c>
      <c r="O288" s="368">
        <v>0</v>
      </c>
      <c r="P288" s="368">
        <v>0</v>
      </c>
      <c r="Q288" s="368">
        <v>0</v>
      </c>
      <c r="R288" s="368">
        <v>0</v>
      </c>
      <c r="S288" s="368">
        <v>0</v>
      </c>
      <c r="T288" s="368">
        <v>0</v>
      </c>
      <c r="U288" s="368">
        <v>0</v>
      </c>
      <c r="V288" s="368">
        <v>0</v>
      </c>
      <c r="W288" s="368">
        <v>0</v>
      </c>
      <c r="X288" s="368">
        <v>0</v>
      </c>
      <c r="Y288" s="368">
        <v>0</v>
      </c>
      <c r="Z288" s="368">
        <v>0</v>
      </c>
      <c r="AA288" s="368">
        <v>0</v>
      </c>
      <c r="AB288" s="368">
        <v>0</v>
      </c>
      <c r="AC288" s="368">
        <v>0</v>
      </c>
      <c r="AD288" s="368">
        <v>0</v>
      </c>
      <c r="AE288" s="368">
        <v>0</v>
      </c>
      <c r="AF288" s="368">
        <v>0</v>
      </c>
      <c r="AG288" s="368">
        <v>0</v>
      </c>
      <c r="AH288" s="368">
        <v>0</v>
      </c>
      <c r="AI288" s="368">
        <v>0</v>
      </c>
      <c r="AJ288" s="368">
        <v>0</v>
      </c>
      <c r="AK288" s="368">
        <v>0</v>
      </c>
      <c r="AL288" s="368">
        <v>0</v>
      </c>
      <c r="AM288" s="368">
        <v>0</v>
      </c>
      <c r="AN288" s="368">
        <v>0</v>
      </c>
      <c r="AO288" s="368">
        <v>0</v>
      </c>
      <c r="AP288" s="368">
        <v>0</v>
      </c>
      <c r="AQ288" s="368">
        <v>0</v>
      </c>
      <c r="AR288" s="368">
        <v>0</v>
      </c>
      <c r="AS288" s="368">
        <v>0</v>
      </c>
      <c r="AT288" s="368">
        <v>0</v>
      </c>
      <c r="AU288" s="368">
        <v>0</v>
      </c>
      <c r="AV288" s="368">
        <v>0</v>
      </c>
      <c r="AW288" s="368">
        <v>0</v>
      </c>
      <c r="AX288" s="368">
        <v>0</v>
      </c>
      <c r="AY288" s="368">
        <v>0</v>
      </c>
      <c r="AZ288" s="368">
        <v>0</v>
      </c>
      <c r="BA288" s="368">
        <v>0</v>
      </c>
      <c r="BB288" s="368">
        <v>0</v>
      </c>
      <c r="BC288" s="368">
        <v>0</v>
      </c>
      <c r="BD288" s="368">
        <v>0</v>
      </c>
      <c r="BE288" s="368">
        <v>0</v>
      </c>
      <c r="BF288" s="368">
        <v>0</v>
      </c>
      <c r="BG288" s="368">
        <v>0</v>
      </c>
      <c r="BH288" s="368">
        <v>0</v>
      </c>
      <c r="BI288" s="368">
        <v>0</v>
      </c>
      <c r="BJ288" s="368">
        <v>0</v>
      </c>
      <c r="BK288" s="368">
        <v>0</v>
      </c>
      <c r="BL288" s="368">
        <v>0</v>
      </c>
      <c r="BM288" s="368">
        <v>0</v>
      </c>
      <c r="BN288" s="368">
        <v>0</v>
      </c>
      <c r="BO288" s="368">
        <v>0</v>
      </c>
      <c r="BP288" s="320"/>
      <c r="BQ288" s="320"/>
      <c r="BR288" s="248"/>
      <c r="BS288" s="240"/>
      <c r="BT288" s="240"/>
      <c r="BU288" s="240"/>
    </row>
    <row r="289" spans="1:73" s="75" customFormat="1" ht="15" outlineLevel="1" x14ac:dyDescent="0.25">
      <c r="A289" s="238"/>
      <c r="B289" s="239"/>
      <c r="C289" s="249"/>
      <c r="D289" s="249"/>
      <c r="E289" s="249"/>
      <c r="F289" s="257"/>
      <c r="G289" s="257" t="str">
        <f t="shared" si="24"/>
        <v>YAEAE1a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24"/>
        <v>AYAEAb</v>
      </c>
      <c r="H290" s="368">
        <v>1</v>
      </c>
      <c r="I290" s="368">
        <v>1</v>
      </c>
      <c r="J290" s="368">
        <v>1</v>
      </c>
      <c r="K290" s="368">
        <v>1</v>
      </c>
      <c r="L290" s="368">
        <v>0</v>
      </c>
      <c r="M290" s="368">
        <v>0</v>
      </c>
      <c r="N290" s="368">
        <v>1</v>
      </c>
      <c r="O290" s="368">
        <v>1</v>
      </c>
      <c r="P290" s="368">
        <v>1</v>
      </c>
      <c r="Q290" s="368">
        <v>1</v>
      </c>
      <c r="R290" s="368">
        <v>0</v>
      </c>
      <c r="S290" s="368">
        <v>0</v>
      </c>
      <c r="T290" s="368">
        <v>1</v>
      </c>
      <c r="U290" s="368">
        <v>1</v>
      </c>
      <c r="V290" s="368">
        <v>1</v>
      </c>
      <c r="W290" s="368">
        <v>1</v>
      </c>
      <c r="X290" s="368">
        <v>0</v>
      </c>
      <c r="Y290" s="368">
        <v>0</v>
      </c>
      <c r="Z290" s="368">
        <v>1</v>
      </c>
      <c r="AA290" s="368">
        <v>1</v>
      </c>
      <c r="AB290" s="368">
        <v>1</v>
      </c>
      <c r="AC290" s="368">
        <v>1</v>
      </c>
      <c r="AD290" s="368">
        <v>0</v>
      </c>
      <c r="AE290" s="368">
        <v>0</v>
      </c>
      <c r="AF290" s="368">
        <v>1</v>
      </c>
      <c r="AG290" s="368">
        <v>1</v>
      </c>
      <c r="AH290" s="368">
        <v>1</v>
      </c>
      <c r="AI290" s="368">
        <v>1</v>
      </c>
      <c r="AJ290" s="368">
        <v>0</v>
      </c>
      <c r="AK290" s="368">
        <v>0</v>
      </c>
      <c r="AL290" s="368">
        <v>1</v>
      </c>
      <c r="AM290" s="368">
        <v>1</v>
      </c>
      <c r="AN290" s="368">
        <v>1</v>
      </c>
      <c r="AO290" s="368">
        <v>1</v>
      </c>
      <c r="AP290" s="368">
        <v>0</v>
      </c>
      <c r="AQ290" s="368">
        <v>0</v>
      </c>
      <c r="AR290" s="368">
        <v>1</v>
      </c>
      <c r="AS290" s="368">
        <v>1</v>
      </c>
      <c r="AT290" s="368">
        <v>1</v>
      </c>
      <c r="AU290" s="368">
        <v>1</v>
      </c>
      <c r="AV290" s="368">
        <v>0</v>
      </c>
      <c r="AW290" s="368">
        <v>0</v>
      </c>
      <c r="AX290" s="368">
        <v>1</v>
      </c>
      <c r="AY290" s="368">
        <v>1</v>
      </c>
      <c r="AZ290" s="368">
        <v>1</v>
      </c>
      <c r="BA290" s="368">
        <v>1</v>
      </c>
      <c r="BB290" s="368">
        <v>0</v>
      </c>
      <c r="BC290" s="368">
        <v>0</v>
      </c>
      <c r="BD290" s="368">
        <v>1</v>
      </c>
      <c r="BE290" s="368">
        <v>1</v>
      </c>
      <c r="BF290" s="368">
        <v>1</v>
      </c>
      <c r="BG290" s="368">
        <v>1</v>
      </c>
      <c r="BH290" s="368">
        <v>0</v>
      </c>
      <c r="BI290" s="368">
        <v>0</v>
      </c>
      <c r="BJ290" s="368">
        <v>1</v>
      </c>
      <c r="BK290" s="368">
        <v>1</v>
      </c>
      <c r="BL290" s="368">
        <v>1</v>
      </c>
      <c r="BM290" s="368">
        <v>1</v>
      </c>
      <c r="BN290" s="368">
        <v>0</v>
      </c>
      <c r="BO290" s="368">
        <v>0</v>
      </c>
      <c r="BP290" s="320"/>
      <c r="BQ290" s="320"/>
      <c r="BR290" s="248"/>
      <c r="BS290" s="240"/>
      <c r="BT290" s="240"/>
      <c r="BU290" s="240"/>
    </row>
    <row r="291" spans="1:73" s="765" customFormat="1" ht="15" outlineLevel="1" x14ac:dyDescent="0.25">
      <c r="A291" s="769"/>
      <c r="B291" s="766"/>
      <c r="C291" s="778"/>
      <c r="D291" s="778"/>
      <c r="E291" s="778"/>
      <c r="F291" s="782"/>
      <c r="G291" s="782" t="str">
        <f t="shared" si="24"/>
        <v>AYAEAbd</v>
      </c>
      <c r="H291" s="368">
        <v>1</v>
      </c>
      <c r="I291" s="368">
        <v>1</v>
      </c>
      <c r="J291" s="368">
        <v>1</v>
      </c>
      <c r="K291" s="368">
        <v>1</v>
      </c>
      <c r="L291" s="368">
        <v>0</v>
      </c>
      <c r="M291" s="368">
        <v>0</v>
      </c>
      <c r="N291" s="368">
        <v>1</v>
      </c>
      <c r="O291" s="368">
        <v>1</v>
      </c>
      <c r="P291" s="368">
        <v>1</v>
      </c>
      <c r="Q291" s="368">
        <v>1</v>
      </c>
      <c r="R291" s="368">
        <v>0</v>
      </c>
      <c r="S291" s="368">
        <v>0</v>
      </c>
      <c r="T291" s="368">
        <v>1</v>
      </c>
      <c r="U291" s="368">
        <v>1</v>
      </c>
      <c r="V291" s="368">
        <v>1</v>
      </c>
      <c r="W291" s="368">
        <v>1</v>
      </c>
      <c r="X291" s="368">
        <v>0</v>
      </c>
      <c r="Y291" s="368">
        <v>0</v>
      </c>
      <c r="Z291" s="368">
        <v>1</v>
      </c>
      <c r="AA291" s="368">
        <v>1</v>
      </c>
      <c r="AB291" s="368">
        <v>1</v>
      </c>
      <c r="AC291" s="368">
        <v>1</v>
      </c>
      <c r="AD291" s="368">
        <v>0</v>
      </c>
      <c r="AE291" s="368">
        <v>0</v>
      </c>
      <c r="AF291" s="368">
        <v>1</v>
      </c>
      <c r="AG291" s="368">
        <v>1</v>
      </c>
      <c r="AH291" s="368">
        <v>1</v>
      </c>
      <c r="AI291" s="368">
        <v>1</v>
      </c>
      <c r="AJ291" s="368">
        <v>0</v>
      </c>
      <c r="AK291" s="368">
        <v>0</v>
      </c>
      <c r="AL291" s="368">
        <v>1</v>
      </c>
      <c r="AM291" s="368">
        <v>1</v>
      </c>
      <c r="AN291" s="368">
        <v>1</v>
      </c>
      <c r="AO291" s="368">
        <v>1</v>
      </c>
      <c r="AP291" s="368">
        <v>0</v>
      </c>
      <c r="AQ291" s="368">
        <v>0</v>
      </c>
      <c r="AR291" s="368">
        <v>1</v>
      </c>
      <c r="AS291" s="368">
        <v>1</v>
      </c>
      <c r="AT291" s="368">
        <v>1</v>
      </c>
      <c r="AU291" s="368">
        <v>1</v>
      </c>
      <c r="AV291" s="368">
        <v>0</v>
      </c>
      <c r="AW291" s="368">
        <v>0</v>
      </c>
      <c r="AX291" s="368">
        <v>1</v>
      </c>
      <c r="AY291" s="368">
        <v>1</v>
      </c>
      <c r="AZ291" s="368">
        <v>1</v>
      </c>
      <c r="BA291" s="368">
        <v>1</v>
      </c>
      <c r="BB291" s="368">
        <v>0</v>
      </c>
      <c r="BC291" s="368">
        <v>0</v>
      </c>
      <c r="BD291" s="368">
        <v>1</v>
      </c>
      <c r="BE291" s="368">
        <v>1</v>
      </c>
      <c r="BF291" s="368">
        <v>1</v>
      </c>
      <c r="BG291" s="368">
        <v>1</v>
      </c>
      <c r="BH291" s="368">
        <v>0</v>
      </c>
      <c r="BI291" s="368">
        <v>0</v>
      </c>
      <c r="BJ291" s="368">
        <v>1</v>
      </c>
      <c r="BK291" s="368">
        <v>1</v>
      </c>
      <c r="BL291" s="368">
        <v>1</v>
      </c>
      <c r="BM291" s="368">
        <v>1</v>
      </c>
      <c r="BN291" s="368">
        <v>0</v>
      </c>
      <c r="BO291" s="368">
        <v>0</v>
      </c>
      <c r="BP291" s="320"/>
      <c r="BQ291" s="320"/>
      <c r="BR291" s="773"/>
      <c r="BS291" s="768"/>
      <c r="BT291" s="768"/>
      <c r="BU291" s="768"/>
    </row>
    <row r="292" spans="1:73" s="765" customFormat="1" ht="15" outlineLevel="1" x14ac:dyDescent="0.25">
      <c r="A292" s="769"/>
      <c r="B292" s="766"/>
      <c r="C292" s="778"/>
      <c r="D292" s="778"/>
      <c r="E292" s="778"/>
      <c r="F292" s="782"/>
      <c r="G292" s="782" t="str">
        <f t="shared" si="24"/>
        <v>YAEAOFa</v>
      </c>
      <c r="H292" s="368">
        <v>0</v>
      </c>
      <c r="I292" s="368">
        <v>0</v>
      </c>
      <c r="J292" s="368">
        <v>0</v>
      </c>
      <c r="K292" s="368">
        <v>0</v>
      </c>
      <c r="L292" s="368">
        <v>0</v>
      </c>
      <c r="M292" s="368">
        <v>0</v>
      </c>
      <c r="N292" s="368">
        <v>0</v>
      </c>
      <c r="O292" s="368">
        <v>0</v>
      </c>
      <c r="P292" s="368">
        <v>0</v>
      </c>
      <c r="Q292" s="368">
        <v>0</v>
      </c>
      <c r="R292" s="368">
        <v>0</v>
      </c>
      <c r="S292" s="368">
        <v>0</v>
      </c>
      <c r="T292" s="368">
        <v>0</v>
      </c>
      <c r="U292" s="368">
        <v>0</v>
      </c>
      <c r="V292" s="368">
        <v>0</v>
      </c>
      <c r="W292" s="368">
        <v>0</v>
      </c>
      <c r="X292" s="368">
        <v>0</v>
      </c>
      <c r="Y292" s="368">
        <v>0</v>
      </c>
      <c r="Z292" s="368">
        <v>0</v>
      </c>
      <c r="AA292" s="368">
        <v>0</v>
      </c>
      <c r="AB292" s="368">
        <v>0</v>
      </c>
      <c r="AC292" s="368">
        <v>0</v>
      </c>
      <c r="AD292" s="368">
        <v>0</v>
      </c>
      <c r="AE292" s="368">
        <v>0</v>
      </c>
      <c r="AF292" s="368">
        <v>0</v>
      </c>
      <c r="AG292" s="368">
        <v>0</v>
      </c>
      <c r="AH292" s="368">
        <v>0</v>
      </c>
      <c r="AI292" s="368">
        <v>0</v>
      </c>
      <c r="AJ292" s="368">
        <v>0</v>
      </c>
      <c r="AK292" s="368">
        <v>0</v>
      </c>
      <c r="AL292" s="368">
        <v>0</v>
      </c>
      <c r="AM292" s="368">
        <v>0</v>
      </c>
      <c r="AN292" s="368">
        <v>0</v>
      </c>
      <c r="AO292" s="368">
        <v>0</v>
      </c>
      <c r="AP292" s="368">
        <v>0</v>
      </c>
      <c r="AQ292" s="368">
        <v>0</v>
      </c>
      <c r="AR292" s="368">
        <v>0</v>
      </c>
      <c r="AS292" s="368">
        <v>0</v>
      </c>
      <c r="AT292" s="368">
        <v>0</v>
      </c>
      <c r="AU292" s="368">
        <v>0</v>
      </c>
      <c r="AV292" s="368">
        <v>0</v>
      </c>
      <c r="AW292" s="368">
        <v>0</v>
      </c>
      <c r="AX292" s="368">
        <v>0</v>
      </c>
      <c r="AY292" s="368">
        <v>0</v>
      </c>
      <c r="AZ292" s="368">
        <v>0</v>
      </c>
      <c r="BA292" s="368">
        <v>0</v>
      </c>
      <c r="BB292" s="368">
        <v>0</v>
      </c>
      <c r="BC292" s="368">
        <v>0</v>
      </c>
      <c r="BD292" s="368">
        <v>0</v>
      </c>
      <c r="BE292" s="368">
        <v>0</v>
      </c>
      <c r="BF292" s="368">
        <v>0</v>
      </c>
      <c r="BG292" s="368">
        <v>0</v>
      </c>
      <c r="BH292" s="368">
        <v>0</v>
      </c>
      <c r="BI292" s="368">
        <v>0</v>
      </c>
      <c r="BJ292" s="368">
        <v>0</v>
      </c>
      <c r="BK292" s="368">
        <v>0</v>
      </c>
      <c r="BL292" s="368">
        <v>0</v>
      </c>
      <c r="BM292" s="368">
        <v>0</v>
      </c>
      <c r="BN292" s="368">
        <v>0</v>
      </c>
      <c r="BO292" s="368">
        <v>0</v>
      </c>
      <c r="BP292" s="320"/>
      <c r="BQ292" s="320"/>
      <c r="BR292" s="773"/>
      <c r="BS292" s="768"/>
      <c r="BT292" s="768"/>
      <c r="BU292" s="768"/>
    </row>
    <row r="293" spans="1:73" s="765" customFormat="1" ht="15" outlineLevel="1" x14ac:dyDescent="0.25">
      <c r="A293" s="769"/>
      <c r="B293" s="766"/>
      <c r="C293" s="778"/>
      <c r="D293" s="778"/>
      <c r="E293" s="778"/>
      <c r="F293" s="782"/>
      <c r="G293" s="782" t="str">
        <f t="shared" si="24"/>
        <v>AYAEAof</v>
      </c>
      <c r="H293" s="368">
        <v>1</v>
      </c>
      <c r="I293" s="368">
        <v>1</v>
      </c>
      <c r="J293" s="368">
        <v>1</v>
      </c>
      <c r="K293" s="368">
        <v>1</v>
      </c>
      <c r="L293" s="368">
        <v>0</v>
      </c>
      <c r="M293" s="368">
        <v>0</v>
      </c>
      <c r="N293" s="368">
        <v>1</v>
      </c>
      <c r="O293" s="368">
        <v>1</v>
      </c>
      <c r="P293" s="368">
        <v>1</v>
      </c>
      <c r="Q293" s="368">
        <v>1</v>
      </c>
      <c r="R293" s="368">
        <v>0</v>
      </c>
      <c r="S293" s="368">
        <v>0</v>
      </c>
      <c r="T293" s="368">
        <v>1</v>
      </c>
      <c r="U293" s="368">
        <v>1</v>
      </c>
      <c r="V293" s="368">
        <v>1</v>
      </c>
      <c r="W293" s="368">
        <v>1</v>
      </c>
      <c r="X293" s="368">
        <v>0</v>
      </c>
      <c r="Y293" s="368">
        <v>0</v>
      </c>
      <c r="Z293" s="368">
        <v>1</v>
      </c>
      <c r="AA293" s="368">
        <v>1</v>
      </c>
      <c r="AB293" s="368">
        <v>1</v>
      </c>
      <c r="AC293" s="368">
        <v>1</v>
      </c>
      <c r="AD293" s="368">
        <v>0</v>
      </c>
      <c r="AE293" s="368">
        <v>0</v>
      </c>
      <c r="AF293" s="368">
        <v>1</v>
      </c>
      <c r="AG293" s="368">
        <v>1</v>
      </c>
      <c r="AH293" s="368">
        <v>1</v>
      </c>
      <c r="AI293" s="368">
        <v>1</v>
      </c>
      <c r="AJ293" s="368">
        <v>0</v>
      </c>
      <c r="AK293" s="368">
        <v>0</v>
      </c>
      <c r="AL293" s="368">
        <v>1</v>
      </c>
      <c r="AM293" s="368">
        <v>1</v>
      </c>
      <c r="AN293" s="368">
        <v>1</v>
      </c>
      <c r="AO293" s="368">
        <v>1</v>
      </c>
      <c r="AP293" s="368">
        <v>0</v>
      </c>
      <c r="AQ293" s="368">
        <v>0</v>
      </c>
      <c r="AR293" s="368">
        <v>1</v>
      </c>
      <c r="AS293" s="368">
        <v>1</v>
      </c>
      <c r="AT293" s="368">
        <v>1</v>
      </c>
      <c r="AU293" s="368">
        <v>1</v>
      </c>
      <c r="AV293" s="368">
        <v>0</v>
      </c>
      <c r="AW293" s="368">
        <v>0</v>
      </c>
      <c r="AX293" s="368">
        <v>1</v>
      </c>
      <c r="AY293" s="368">
        <v>1</v>
      </c>
      <c r="AZ293" s="368">
        <v>1</v>
      </c>
      <c r="BA293" s="368">
        <v>1</v>
      </c>
      <c r="BB293" s="368">
        <v>0</v>
      </c>
      <c r="BC293" s="368">
        <v>0</v>
      </c>
      <c r="BD293" s="368">
        <v>1</v>
      </c>
      <c r="BE293" s="368">
        <v>1</v>
      </c>
      <c r="BF293" s="368">
        <v>1</v>
      </c>
      <c r="BG293" s="368">
        <v>1</v>
      </c>
      <c r="BH293" s="368">
        <v>0</v>
      </c>
      <c r="BI293" s="368">
        <v>0</v>
      </c>
      <c r="BJ293" s="368">
        <v>1</v>
      </c>
      <c r="BK293" s="368">
        <v>1</v>
      </c>
      <c r="BL293" s="368">
        <v>1</v>
      </c>
      <c r="BM293" s="368">
        <v>1</v>
      </c>
      <c r="BN293" s="368">
        <v>0</v>
      </c>
      <c r="BO293" s="368">
        <v>0</v>
      </c>
      <c r="BP293" s="320"/>
      <c r="BQ293" s="320"/>
      <c r="BR293" s="773"/>
      <c r="BS293" s="768"/>
      <c r="BT293" s="768"/>
      <c r="BU293" s="768"/>
    </row>
    <row r="294" spans="1:73" s="75" customFormat="1" ht="15" outlineLevel="1" x14ac:dyDescent="0.25">
      <c r="A294" s="238"/>
      <c r="B294" s="239"/>
      <c r="C294" s="249"/>
      <c r="D294" s="249"/>
      <c r="E294" s="249"/>
      <c r="F294" s="257"/>
      <c r="G294" s="257" t="str">
        <f t="shared" si="24"/>
        <v>YYNENb</v>
      </c>
      <c r="H294" s="368">
        <v>1</v>
      </c>
      <c r="I294" s="368">
        <v>1</v>
      </c>
      <c r="J294" s="368">
        <v>2</v>
      </c>
      <c r="K294" s="368">
        <v>2</v>
      </c>
      <c r="L294" s="368">
        <v>0</v>
      </c>
      <c r="M294" s="368">
        <v>0</v>
      </c>
      <c r="N294" s="368">
        <v>1</v>
      </c>
      <c r="O294" s="368">
        <v>1</v>
      </c>
      <c r="P294" s="368">
        <v>2</v>
      </c>
      <c r="Q294" s="368">
        <v>2</v>
      </c>
      <c r="R294" s="368">
        <v>0</v>
      </c>
      <c r="S294" s="368">
        <v>0</v>
      </c>
      <c r="T294" s="368">
        <v>1</v>
      </c>
      <c r="U294" s="368">
        <v>1</v>
      </c>
      <c r="V294" s="368">
        <v>2</v>
      </c>
      <c r="W294" s="368">
        <v>2</v>
      </c>
      <c r="X294" s="368">
        <v>0</v>
      </c>
      <c r="Y294" s="368">
        <v>0</v>
      </c>
      <c r="Z294" s="368">
        <v>1</v>
      </c>
      <c r="AA294" s="368">
        <v>1</v>
      </c>
      <c r="AB294" s="368">
        <v>2</v>
      </c>
      <c r="AC294" s="368">
        <v>2</v>
      </c>
      <c r="AD294" s="368">
        <v>0</v>
      </c>
      <c r="AE294" s="368">
        <v>0</v>
      </c>
      <c r="AF294" s="368">
        <v>1</v>
      </c>
      <c r="AG294" s="368">
        <v>1</v>
      </c>
      <c r="AH294" s="368">
        <v>2</v>
      </c>
      <c r="AI294" s="368">
        <v>2</v>
      </c>
      <c r="AJ294" s="368">
        <v>0</v>
      </c>
      <c r="AK294" s="368">
        <v>0</v>
      </c>
      <c r="AL294" s="368">
        <v>1</v>
      </c>
      <c r="AM294" s="368">
        <v>1</v>
      </c>
      <c r="AN294" s="368">
        <v>2</v>
      </c>
      <c r="AO294" s="368">
        <v>2</v>
      </c>
      <c r="AP294" s="368">
        <v>0</v>
      </c>
      <c r="AQ294" s="368">
        <v>0</v>
      </c>
      <c r="AR294" s="368">
        <v>1</v>
      </c>
      <c r="AS294" s="368">
        <v>1</v>
      </c>
      <c r="AT294" s="368">
        <v>2</v>
      </c>
      <c r="AU294" s="368">
        <v>2</v>
      </c>
      <c r="AV294" s="368">
        <v>0</v>
      </c>
      <c r="AW294" s="368">
        <v>0</v>
      </c>
      <c r="AX294" s="368">
        <v>1</v>
      </c>
      <c r="AY294" s="368">
        <v>1</v>
      </c>
      <c r="AZ294" s="368">
        <v>2</v>
      </c>
      <c r="BA294" s="368">
        <v>2</v>
      </c>
      <c r="BB294" s="368">
        <v>0</v>
      </c>
      <c r="BC294" s="368">
        <v>0</v>
      </c>
      <c r="BD294" s="368">
        <v>1</v>
      </c>
      <c r="BE294" s="368">
        <v>1</v>
      </c>
      <c r="BF294" s="368">
        <v>2</v>
      </c>
      <c r="BG294" s="368">
        <v>2</v>
      </c>
      <c r="BH294" s="368">
        <v>0</v>
      </c>
      <c r="BI294" s="368">
        <v>0</v>
      </c>
      <c r="BJ294" s="368">
        <v>1</v>
      </c>
      <c r="BK294" s="368">
        <v>1</v>
      </c>
      <c r="BL294" s="368">
        <v>2</v>
      </c>
      <c r="BM294" s="368">
        <v>2</v>
      </c>
      <c r="BN294" s="368">
        <v>0</v>
      </c>
      <c r="BO294" s="368">
        <v>0</v>
      </c>
      <c r="BP294" s="320"/>
      <c r="BQ294" s="320"/>
      <c r="BR294" s="248"/>
      <c r="BS294" s="240"/>
      <c r="BT294" s="240"/>
      <c r="BU294" s="240"/>
    </row>
    <row r="295" spans="1:73" s="75" customFormat="1" ht="15" outlineLevel="1" x14ac:dyDescent="0.25">
      <c r="A295" s="238"/>
      <c r="B295" s="239"/>
      <c r="C295" s="249"/>
      <c r="D295" s="249"/>
      <c r="E295" s="249"/>
      <c r="F295" s="257"/>
      <c r="G295" s="257" t="str">
        <f t="shared" si="24"/>
        <v>YYENE1z</v>
      </c>
      <c r="H295" s="368">
        <v>1</v>
      </c>
      <c r="I295" s="368">
        <v>1</v>
      </c>
      <c r="J295" s="368">
        <v>2</v>
      </c>
      <c r="K295" s="368">
        <v>0</v>
      </c>
      <c r="L295" s="368">
        <v>1</v>
      </c>
      <c r="M295" s="368">
        <v>0</v>
      </c>
      <c r="N295" s="368">
        <v>1</v>
      </c>
      <c r="O295" s="368">
        <v>1</v>
      </c>
      <c r="P295" s="368">
        <v>2</v>
      </c>
      <c r="Q295" s="368">
        <v>0</v>
      </c>
      <c r="R295" s="368">
        <v>1</v>
      </c>
      <c r="S295" s="368">
        <v>0</v>
      </c>
      <c r="T295" s="368">
        <v>1</v>
      </c>
      <c r="U295" s="368">
        <v>1</v>
      </c>
      <c r="V295" s="368">
        <v>2</v>
      </c>
      <c r="W295" s="368">
        <v>0</v>
      </c>
      <c r="X295" s="368">
        <v>1</v>
      </c>
      <c r="Y295" s="368">
        <v>0</v>
      </c>
      <c r="Z295" s="368">
        <v>1</v>
      </c>
      <c r="AA295" s="368">
        <v>1</v>
      </c>
      <c r="AB295" s="368">
        <v>2</v>
      </c>
      <c r="AC295" s="368">
        <v>0</v>
      </c>
      <c r="AD295" s="368">
        <v>1</v>
      </c>
      <c r="AE295" s="368">
        <v>0</v>
      </c>
      <c r="AF295" s="368">
        <v>1</v>
      </c>
      <c r="AG295" s="368">
        <v>1</v>
      </c>
      <c r="AH295" s="368">
        <v>2</v>
      </c>
      <c r="AI295" s="368">
        <v>0</v>
      </c>
      <c r="AJ295" s="368">
        <v>1</v>
      </c>
      <c r="AK295" s="368">
        <v>0</v>
      </c>
      <c r="AL295" s="368">
        <v>1</v>
      </c>
      <c r="AM295" s="368">
        <v>1</v>
      </c>
      <c r="AN295" s="368">
        <v>2</v>
      </c>
      <c r="AO295" s="368">
        <v>0</v>
      </c>
      <c r="AP295" s="368">
        <v>1</v>
      </c>
      <c r="AQ295" s="368">
        <v>0</v>
      </c>
      <c r="AR295" s="368">
        <v>1</v>
      </c>
      <c r="AS295" s="368">
        <v>1</v>
      </c>
      <c r="AT295" s="368">
        <v>2</v>
      </c>
      <c r="AU295" s="368">
        <v>0</v>
      </c>
      <c r="AV295" s="368">
        <v>1</v>
      </c>
      <c r="AW295" s="368">
        <v>0</v>
      </c>
      <c r="AX295" s="368">
        <v>1</v>
      </c>
      <c r="AY295" s="368">
        <v>1</v>
      </c>
      <c r="AZ295" s="368">
        <v>2</v>
      </c>
      <c r="BA295" s="368">
        <v>0</v>
      </c>
      <c r="BB295" s="368">
        <v>1</v>
      </c>
      <c r="BC295" s="368">
        <v>0</v>
      </c>
      <c r="BD295" s="368">
        <v>1</v>
      </c>
      <c r="BE295" s="368">
        <v>1</v>
      </c>
      <c r="BF295" s="368">
        <v>2</v>
      </c>
      <c r="BG295" s="368">
        <v>0</v>
      </c>
      <c r="BH295" s="368">
        <v>1</v>
      </c>
      <c r="BI295" s="368">
        <v>0</v>
      </c>
      <c r="BJ295" s="368">
        <v>1</v>
      </c>
      <c r="BK295" s="368">
        <v>1</v>
      </c>
      <c r="BL295" s="368">
        <v>2</v>
      </c>
      <c r="BM295" s="368">
        <v>0</v>
      </c>
      <c r="BN295" s="368">
        <v>1</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24"/>
        <v>YYENE1r</v>
      </c>
      <c r="H296" s="368">
        <v>1</v>
      </c>
      <c r="I296" s="368">
        <v>1</v>
      </c>
      <c r="J296" s="368">
        <v>3</v>
      </c>
      <c r="K296" s="368">
        <v>0</v>
      </c>
      <c r="L296" s="368">
        <v>1</v>
      </c>
      <c r="M296" s="368">
        <v>0</v>
      </c>
      <c r="N296" s="368">
        <v>1</v>
      </c>
      <c r="O296" s="368">
        <v>1</v>
      </c>
      <c r="P296" s="368">
        <v>3</v>
      </c>
      <c r="Q296" s="368">
        <v>0</v>
      </c>
      <c r="R296" s="368">
        <v>1</v>
      </c>
      <c r="S296" s="368">
        <v>0</v>
      </c>
      <c r="T296" s="368">
        <v>1</v>
      </c>
      <c r="U296" s="368">
        <v>1</v>
      </c>
      <c r="V296" s="368">
        <v>3</v>
      </c>
      <c r="W296" s="368">
        <v>0</v>
      </c>
      <c r="X296" s="368">
        <v>1</v>
      </c>
      <c r="Y296" s="368">
        <v>0</v>
      </c>
      <c r="Z296" s="368">
        <v>1</v>
      </c>
      <c r="AA296" s="368">
        <v>1</v>
      </c>
      <c r="AB296" s="368">
        <v>3</v>
      </c>
      <c r="AC296" s="368">
        <v>0</v>
      </c>
      <c r="AD296" s="368">
        <v>1</v>
      </c>
      <c r="AE296" s="368">
        <v>0</v>
      </c>
      <c r="AF296" s="368">
        <v>1</v>
      </c>
      <c r="AG296" s="368">
        <v>1</v>
      </c>
      <c r="AH296" s="368">
        <v>3</v>
      </c>
      <c r="AI296" s="368">
        <v>0</v>
      </c>
      <c r="AJ296" s="368">
        <v>1</v>
      </c>
      <c r="AK296" s="368">
        <v>0</v>
      </c>
      <c r="AL296" s="368">
        <v>1</v>
      </c>
      <c r="AM296" s="368">
        <v>1</v>
      </c>
      <c r="AN296" s="368">
        <v>3</v>
      </c>
      <c r="AO296" s="368">
        <v>0</v>
      </c>
      <c r="AP296" s="368">
        <v>1</v>
      </c>
      <c r="AQ296" s="368">
        <v>0</v>
      </c>
      <c r="AR296" s="368">
        <v>1</v>
      </c>
      <c r="AS296" s="368">
        <v>1</v>
      </c>
      <c r="AT296" s="368">
        <v>3</v>
      </c>
      <c r="AU296" s="368">
        <v>0</v>
      </c>
      <c r="AV296" s="368">
        <v>1</v>
      </c>
      <c r="AW296" s="368">
        <v>0</v>
      </c>
      <c r="AX296" s="368">
        <v>1</v>
      </c>
      <c r="AY296" s="368">
        <v>1</v>
      </c>
      <c r="AZ296" s="368">
        <v>3</v>
      </c>
      <c r="BA296" s="368">
        <v>0</v>
      </c>
      <c r="BB296" s="368">
        <v>1</v>
      </c>
      <c r="BC296" s="368">
        <v>0</v>
      </c>
      <c r="BD296" s="368">
        <v>1</v>
      </c>
      <c r="BE296" s="368">
        <v>1</v>
      </c>
      <c r="BF296" s="368">
        <v>3</v>
      </c>
      <c r="BG296" s="368">
        <v>0</v>
      </c>
      <c r="BH296" s="368">
        <v>1</v>
      </c>
      <c r="BI296" s="368">
        <v>0</v>
      </c>
      <c r="BJ296" s="368">
        <v>1</v>
      </c>
      <c r="BK296" s="368">
        <v>1</v>
      </c>
      <c r="BL296" s="368">
        <v>3</v>
      </c>
      <c r="BM296" s="368">
        <v>0</v>
      </c>
      <c r="BN296" s="368">
        <v>1</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24"/>
        <v>YYNEE1r</v>
      </c>
      <c r="H297" s="368">
        <v>1</v>
      </c>
      <c r="I297" s="368">
        <v>1</v>
      </c>
      <c r="J297" s="368">
        <v>3</v>
      </c>
      <c r="K297" s="368">
        <v>0</v>
      </c>
      <c r="L297" s="368">
        <v>1</v>
      </c>
      <c r="M297" s="368">
        <v>0</v>
      </c>
      <c r="N297" s="368">
        <v>1</v>
      </c>
      <c r="O297" s="368">
        <v>1</v>
      </c>
      <c r="P297" s="368">
        <v>3</v>
      </c>
      <c r="Q297" s="368">
        <v>0</v>
      </c>
      <c r="R297" s="368">
        <v>1</v>
      </c>
      <c r="S297" s="368">
        <v>0</v>
      </c>
      <c r="T297" s="368">
        <v>1</v>
      </c>
      <c r="U297" s="368">
        <v>1</v>
      </c>
      <c r="V297" s="368">
        <v>3</v>
      </c>
      <c r="W297" s="368">
        <v>0</v>
      </c>
      <c r="X297" s="368">
        <v>1</v>
      </c>
      <c r="Y297" s="368">
        <v>0</v>
      </c>
      <c r="Z297" s="368">
        <v>1</v>
      </c>
      <c r="AA297" s="368">
        <v>1</v>
      </c>
      <c r="AB297" s="368">
        <v>3</v>
      </c>
      <c r="AC297" s="368">
        <v>0</v>
      </c>
      <c r="AD297" s="368">
        <v>1</v>
      </c>
      <c r="AE297" s="368">
        <v>0</v>
      </c>
      <c r="AF297" s="368">
        <v>1</v>
      </c>
      <c r="AG297" s="368">
        <v>1</v>
      </c>
      <c r="AH297" s="368">
        <v>3</v>
      </c>
      <c r="AI297" s="368">
        <v>0</v>
      </c>
      <c r="AJ297" s="368">
        <v>1</v>
      </c>
      <c r="AK297" s="368">
        <v>0</v>
      </c>
      <c r="AL297" s="368">
        <v>1</v>
      </c>
      <c r="AM297" s="368">
        <v>1</v>
      </c>
      <c r="AN297" s="368">
        <v>3</v>
      </c>
      <c r="AO297" s="368">
        <v>0</v>
      </c>
      <c r="AP297" s="368">
        <v>1</v>
      </c>
      <c r="AQ297" s="368">
        <v>0</v>
      </c>
      <c r="AR297" s="368">
        <v>1</v>
      </c>
      <c r="AS297" s="368">
        <v>1</v>
      </c>
      <c r="AT297" s="368">
        <v>3</v>
      </c>
      <c r="AU297" s="368">
        <v>0</v>
      </c>
      <c r="AV297" s="368">
        <v>1</v>
      </c>
      <c r="AW297" s="368">
        <v>0</v>
      </c>
      <c r="AX297" s="368">
        <v>1</v>
      </c>
      <c r="AY297" s="368">
        <v>1</v>
      </c>
      <c r="AZ297" s="368">
        <v>3</v>
      </c>
      <c r="BA297" s="368">
        <v>0</v>
      </c>
      <c r="BB297" s="368">
        <v>1</v>
      </c>
      <c r="BC297" s="368">
        <v>0</v>
      </c>
      <c r="BD297" s="368">
        <v>1</v>
      </c>
      <c r="BE297" s="368">
        <v>1</v>
      </c>
      <c r="BF297" s="368">
        <v>3</v>
      </c>
      <c r="BG297" s="368">
        <v>0</v>
      </c>
      <c r="BH297" s="368">
        <v>1</v>
      </c>
      <c r="BI297" s="368">
        <v>0</v>
      </c>
      <c r="BJ297" s="368">
        <v>1</v>
      </c>
      <c r="BK297" s="368">
        <v>1</v>
      </c>
      <c r="BL297" s="368">
        <v>3</v>
      </c>
      <c r="BM297" s="368">
        <v>0</v>
      </c>
      <c r="BN297" s="368">
        <v>1</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YYEENw</v>
      </c>
      <c r="H298" s="368">
        <v>1</v>
      </c>
      <c r="I298" s="368">
        <v>1</v>
      </c>
      <c r="J298" s="368">
        <v>1</v>
      </c>
      <c r="K298" s="368">
        <v>1</v>
      </c>
      <c r="L298" s="368">
        <v>0</v>
      </c>
      <c r="M298" s="368">
        <v>0</v>
      </c>
      <c r="N298" s="368">
        <v>1</v>
      </c>
      <c r="O298" s="368">
        <v>1</v>
      </c>
      <c r="P298" s="368">
        <v>1</v>
      </c>
      <c r="Q298" s="368">
        <v>1</v>
      </c>
      <c r="R298" s="368">
        <v>0</v>
      </c>
      <c r="S298" s="368">
        <v>0</v>
      </c>
      <c r="T298" s="368">
        <v>1</v>
      </c>
      <c r="U298" s="368">
        <v>1</v>
      </c>
      <c r="V298" s="368">
        <v>1</v>
      </c>
      <c r="W298" s="368">
        <v>1</v>
      </c>
      <c r="X298" s="368">
        <v>0</v>
      </c>
      <c r="Y298" s="368">
        <v>0</v>
      </c>
      <c r="Z298" s="368">
        <v>1</v>
      </c>
      <c r="AA298" s="368">
        <v>1</v>
      </c>
      <c r="AB298" s="368">
        <v>1</v>
      </c>
      <c r="AC298" s="368">
        <v>1</v>
      </c>
      <c r="AD298" s="368">
        <v>0</v>
      </c>
      <c r="AE298" s="368">
        <v>0</v>
      </c>
      <c r="AF298" s="368">
        <v>1</v>
      </c>
      <c r="AG298" s="368">
        <v>1</v>
      </c>
      <c r="AH298" s="368">
        <v>1</v>
      </c>
      <c r="AI298" s="368">
        <v>1</v>
      </c>
      <c r="AJ298" s="368">
        <v>0</v>
      </c>
      <c r="AK298" s="368">
        <v>0</v>
      </c>
      <c r="AL298" s="368">
        <v>1</v>
      </c>
      <c r="AM298" s="368">
        <v>1</v>
      </c>
      <c r="AN298" s="368">
        <v>1</v>
      </c>
      <c r="AO298" s="368">
        <v>1</v>
      </c>
      <c r="AP298" s="368">
        <v>0</v>
      </c>
      <c r="AQ298" s="368">
        <v>0</v>
      </c>
      <c r="AR298" s="368">
        <v>1</v>
      </c>
      <c r="AS298" s="368">
        <v>1</v>
      </c>
      <c r="AT298" s="368">
        <v>1</v>
      </c>
      <c r="AU298" s="368">
        <v>1</v>
      </c>
      <c r="AV298" s="368">
        <v>0</v>
      </c>
      <c r="AW298" s="368">
        <v>0</v>
      </c>
      <c r="AX298" s="368">
        <v>1</v>
      </c>
      <c r="AY298" s="368">
        <v>1</v>
      </c>
      <c r="AZ298" s="368">
        <v>1</v>
      </c>
      <c r="BA298" s="368">
        <v>1</v>
      </c>
      <c r="BB298" s="368">
        <v>0</v>
      </c>
      <c r="BC298" s="368">
        <v>0</v>
      </c>
      <c r="BD298" s="368">
        <v>1</v>
      </c>
      <c r="BE298" s="368">
        <v>1</v>
      </c>
      <c r="BF298" s="368">
        <v>1</v>
      </c>
      <c r="BG298" s="368">
        <v>1</v>
      </c>
      <c r="BH298" s="368">
        <v>0</v>
      </c>
      <c r="BI298" s="368">
        <v>0</v>
      </c>
      <c r="BJ298" s="368">
        <v>1</v>
      </c>
      <c r="BK298" s="368">
        <v>1</v>
      </c>
      <c r="BL298" s="368">
        <v>1</v>
      </c>
      <c r="BM298" s="368">
        <v>1</v>
      </c>
      <c r="BN298" s="368">
        <v>0</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YYENE1b</v>
      </c>
      <c r="H299" s="368">
        <v>1</v>
      </c>
      <c r="I299" s="368">
        <v>1</v>
      </c>
      <c r="J299" s="368">
        <v>2</v>
      </c>
      <c r="K299" s="368">
        <v>2</v>
      </c>
      <c r="L299" s="368">
        <v>0</v>
      </c>
      <c r="M299" s="368">
        <v>0</v>
      </c>
      <c r="N299" s="368">
        <v>1</v>
      </c>
      <c r="O299" s="368">
        <v>1</v>
      </c>
      <c r="P299" s="368">
        <v>2</v>
      </c>
      <c r="Q299" s="368">
        <v>2</v>
      </c>
      <c r="R299" s="368">
        <v>0</v>
      </c>
      <c r="S299" s="368">
        <v>0</v>
      </c>
      <c r="T299" s="368">
        <v>1</v>
      </c>
      <c r="U299" s="368">
        <v>1</v>
      </c>
      <c r="V299" s="368">
        <v>2</v>
      </c>
      <c r="W299" s="368">
        <v>2</v>
      </c>
      <c r="X299" s="368">
        <v>0</v>
      </c>
      <c r="Y299" s="368">
        <v>0</v>
      </c>
      <c r="Z299" s="368">
        <v>1</v>
      </c>
      <c r="AA299" s="368">
        <v>1</v>
      </c>
      <c r="AB299" s="368">
        <v>2</v>
      </c>
      <c r="AC299" s="368">
        <v>2</v>
      </c>
      <c r="AD299" s="368">
        <v>0</v>
      </c>
      <c r="AE299" s="368">
        <v>0</v>
      </c>
      <c r="AF299" s="368">
        <v>1</v>
      </c>
      <c r="AG299" s="368">
        <v>1</v>
      </c>
      <c r="AH299" s="368">
        <v>2</v>
      </c>
      <c r="AI299" s="368">
        <v>2</v>
      </c>
      <c r="AJ299" s="368">
        <v>0</v>
      </c>
      <c r="AK299" s="368">
        <v>0</v>
      </c>
      <c r="AL299" s="368">
        <v>1</v>
      </c>
      <c r="AM299" s="368">
        <v>1</v>
      </c>
      <c r="AN299" s="368">
        <v>2</v>
      </c>
      <c r="AO299" s="368">
        <v>2</v>
      </c>
      <c r="AP299" s="368">
        <v>0</v>
      </c>
      <c r="AQ299" s="368">
        <v>0</v>
      </c>
      <c r="AR299" s="368">
        <v>1</v>
      </c>
      <c r="AS299" s="368">
        <v>1</v>
      </c>
      <c r="AT299" s="368">
        <v>2</v>
      </c>
      <c r="AU299" s="368">
        <v>2</v>
      </c>
      <c r="AV299" s="368">
        <v>0</v>
      </c>
      <c r="AW299" s="368">
        <v>0</v>
      </c>
      <c r="AX299" s="368">
        <v>1</v>
      </c>
      <c r="AY299" s="368">
        <v>1</v>
      </c>
      <c r="AZ299" s="368">
        <v>2</v>
      </c>
      <c r="BA299" s="368">
        <v>2</v>
      </c>
      <c r="BB299" s="368">
        <v>0</v>
      </c>
      <c r="BC299" s="368">
        <v>0</v>
      </c>
      <c r="BD299" s="368">
        <v>1</v>
      </c>
      <c r="BE299" s="368">
        <v>1</v>
      </c>
      <c r="BF299" s="368">
        <v>2</v>
      </c>
      <c r="BG299" s="368">
        <v>2</v>
      </c>
      <c r="BH299" s="368">
        <v>0</v>
      </c>
      <c r="BI299" s="368">
        <v>0</v>
      </c>
      <c r="BJ299" s="368">
        <v>1</v>
      </c>
      <c r="BK299" s="368">
        <v>1</v>
      </c>
      <c r="BL299" s="368">
        <v>2</v>
      </c>
      <c r="BM299" s="368">
        <v>2</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AAAAAz</v>
      </c>
      <c r="H300" s="368">
        <v>1</v>
      </c>
      <c r="I300" s="368">
        <v>1</v>
      </c>
      <c r="J300" s="368">
        <v>2</v>
      </c>
      <c r="K300" s="368">
        <v>0</v>
      </c>
      <c r="L300" s="368">
        <v>0</v>
      </c>
      <c r="M300" s="368">
        <v>0</v>
      </c>
      <c r="N300" s="368">
        <v>1</v>
      </c>
      <c r="O300" s="368">
        <v>1</v>
      </c>
      <c r="P300" s="368">
        <v>2</v>
      </c>
      <c r="Q300" s="368">
        <v>0</v>
      </c>
      <c r="R300" s="368">
        <v>0</v>
      </c>
      <c r="S300" s="368">
        <v>0</v>
      </c>
      <c r="T300" s="368">
        <v>1</v>
      </c>
      <c r="U300" s="368">
        <v>1</v>
      </c>
      <c r="V300" s="368">
        <v>2</v>
      </c>
      <c r="W300" s="368">
        <v>0</v>
      </c>
      <c r="X300" s="368">
        <v>0</v>
      </c>
      <c r="Y300" s="368">
        <v>0</v>
      </c>
      <c r="Z300" s="368">
        <v>1</v>
      </c>
      <c r="AA300" s="368">
        <v>1</v>
      </c>
      <c r="AB300" s="368">
        <v>2</v>
      </c>
      <c r="AC300" s="368">
        <v>0</v>
      </c>
      <c r="AD300" s="368">
        <v>0</v>
      </c>
      <c r="AE300" s="368">
        <v>0</v>
      </c>
      <c r="AF300" s="368">
        <v>1</v>
      </c>
      <c r="AG300" s="368">
        <v>1</v>
      </c>
      <c r="AH300" s="368">
        <v>2</v>
      </c>
      <c r="AI300" s="368">
        <v>0</v>
      </c>
      <c r="AJ300" s="368">
        <v>0</v>
      </c>
      <c r="AK300" s="368">
        <v>0</v>
      </c>
      <c r="AL300" s="368">
        <v>1</v>
      </c>
      <c r="AM300" s="368">
        <v>1</v>
      </c>
      <c r="AN300" s="368">
        <v>2</v>
      </c>
      <c r="AO300" s="368">
        <v>0</v>
      </c>
      <c r="AP300" s="368">
        <v>0</v>
      </c>
      <c r="AQ300" s="368">
        <v>0</v>
      </c>
      <c r="AR300" s="368">
        <v>1</v>
      </c>
      <c r="AS300" s="368">
        <v>1</v>
      </c>
      <c r="AT300" s="368">
        <v>2</v>
      </c>
      <c r="AU300" s="368">
        <v>0</v>
      </c>
      <c r="AV300" s="368">
        <v>0</v>
      </c>
      <c r="AW300" s="368">
        <v>0</v>
      </c>
      <c r="AX300" s="368">
        <v>1</v>
      </c>
      <c r="AY300" s="368">
        <v>1</v>
      </c>
      <c r="AZ300" s="368">
        <v>2</v>
      </c>
      <c r="BA300" s="368">
        <v>0</v>
      </c>
      <c r="BB300" s="368">
        <v>0</v>
      </c>
      <c r="BC300" s="368">
        <v>0</v>
      </c>
      <c r="BD300" s="368">
        <v>1</v>
      </c>
      <c r="BE300" s="368">
        <v>1</v>
      </c>
      <c r="BF300" s="368">
        <v>2</v>
      </c>
      <c r="BG300" s="368">
        <v>0</v>
      </c>
      <c r="BH300" s="368">
        <v>0</v>
      </c>
      <c r="BI300" s="368">
        <v>0</v>
      </c>
      <c r="BJ300" s="368">
        <v>1</v>
      </c>
      <c r="BK300" s="368">
        <v>1</v>
      </c>
      <c r="BL300" s="368">
        <v>2</v>
      </c>
      <c r="BM300" s="368">
        <v>0</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AAAANw</v>
      </c>
      <c r="H301" s="368">
        <v>1</v>
      </c>
      <c r="I301" s="368">
        <v>1</v>
      </c>
      <c r="J301" s="368">
        <v>1</v>
      </c>
      <c r="K301" s="368">
        <v>1</v>
      </c>
      <c r="L301" s="368">
        <v>0</v>
      </c>
      <c r="M301" s="368">
        <v>0</v>
      </c>
      <c r="N301" s="368">
        <v>1</v>
      </c>
      <c r="O301" s="368">
        <v>1</v>
      </c>
      <c r="P301" s="368">
        <v>1</v>
      </c>
      <c r="Q301" s="368">
        <v>1</v>
      </c>
      <c r="R301" s="368">
        <v>0</v>
      </c>
      <c r="S301" s="368">
        <v>0</v>
      </c>
      <c r="T301" s="368">
        <v>1</v>
      </c>
      <c r="U301" s="368">
        <v>1</v>
      </c>
      <c r="V301" s="368">
        <v>1</v>
      </c>
      <c r="W301" s="368">
        <v>1</v>
      </c>
      <c r="X301" s="368">
        <v>0</v>
      </c>
      <c r="Y301" s="368">
        <v>0</v>
      </c>
      <c r="Z301" s="368">
        <v>1</v>
      </c>
      <c r="AA301" s="368">
        <v>1</v>
      </c>
      <c r="AB301" s="368">
        <v>1</v>
      </c>
      <c r="AC301" s="368">
        <v>1</v>
      </c>
      <c r="AD301" s="368">
        <v>0</v>
      </c>
      <c r="AE301" s="368">
        <v>0</v>
      </c>
      <c r="AF301" s="368">
        <v>1</v>
      </c>
      <c r="AG301" s="368">
        <v>1</v>
      </c>
      <c r="AH301" s="368">
        <v>1</v>
      </c>
      <c r="AI301" s="368">
        <v>1</v>
      </c>
      <c r="AJ301" s="368">
        <v>0</v>
      </c>
      <c r="AK301" s="368">
        <v>0</v>
      </c>
      <c r="AL301" s="368">
        <v>1</v>
      </c>
      <c r="AM301" s="368">
        <v>1</v>
      </c>
      <c r="AN301" s="368">
        <v>1</v>
      </c>
      <c r="AO301" s="368">
        <v>1</v>
      </c>
      <c r="AP301" s="368">
        <v>0</v>
      </c>
      <c r="AQ301" s="368">
        <v>0</v>
      </c>
      <c r="AR301" s="368">
        <v>1</v>
      </c>
      <c r="AS301" s="368">
        <v>1</v>
      </c>
      <c r="AT301" s="368">
        <v>1</v>
      </c>
      <c r="AU301" s="368">
        <v>1</v>
      </c>
      <c r="AV301" s="368">
        <v>0</v>
      </c>
      <c r="AW301" s="368">
        <v>0</v>
      </c>
      <c r="AX301" s="368">
        <v>1</v>
      </c>
      <c r="AY301" s="368">
        <v>1</v>
      </c>
      <c r="AZ301" s="368">
        <v>1</v>
      </c>
      <c r="BA301" s="368">
        <v>1</v>
      </c>
      <c r="BB301" s="368">
        <v>0</v>
      </c>
      <c r="BC301" s="368">
        <v>0</v>
      </c>
      <c r="BD301" s="368">
        <v>1</v>
      </c>
      <c r="BE301" s="368">
        <v>1</v>
      </c>
      <c r="BF301" s="368">
        <v>1</v>
      </c>
      <c r="BG301" s="368">
        <v>1</v>
      </c>
      <c r="BH301" s="368">
        <v>0</v>
      </c>
      <c r="BI301" s="368">
        <v>0</v>
      </c>
      <c r="BJ301" s="368">
        <v>1</v>
      </c>
      <c r="BK301" s="368">
        <v>1</v>
      </c>
      <c r="BL301" s="368">
        <v>1</v>
      </c>
      <c r="BM301" s="368">
        <v>1</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AAANE1b</v>
      </c>
      <c r="H302" s="368">
        <v>1</v>
      </c>
      <c r="I302" s="368">
        <v>1</v>
      </c>
      <c r="J302" s="368">
        <v>1</v>
      </c>
      <c r="K302" s="368">
        <v>1</v>
      </c>
      <c r="L302" s="368">
        <v>0</v>
      </c>
      <c r="M302" s="368">
        <v>0</v>
      </c>
      <c r="N302" s="368">
        <v>1</v>
      </c>
      <c r="O302" s="368">
        <v>1</v>
      </c>
      <c r="P302" s="368">
        <v>1</v>
      </c>
      <c r="Q302" s="368">
        <v>1</v>
      </c>
      <c r="R302" s="368">
        <v>0</v>
      </c>
      <c r="S302" s="368">
        <v>0</v>
      </c>
      <c r="T302" s="368">
        <v>1</v>
      </c>
      <c r="U302" s="368">
        <v>1</v>
      </c>
      <c r="V302" s="368">
        <v>1</v>
      </c>
      <c r="W302" s="368">
        <v>1</v>
      </c>
      <c r="X302" s="368">
        <v>0</v>
      </c>
      <c r="Y302" s="368">
        <v>0</v>
      </c>
      <c r="Z302" s="368">
        <v>1</v>
      </c>
      <c r="AA302" s="368">
        <v>1</v>
      </c>
      <c r="AB302" s="368">
        <v>1</v>
      </c>
      <c r="AC302" s="368">
        <v>1</v>
      </c>
      <c r="AD302" s="368">
        <v>0</v>
      </c>
      <c r="AE302" s="368">
        <v>0</v>
      </c>
      <c r="AF302" s="368">
        <v>1</v>
      </c>
      <c r="AG302" s="368">
        <v>1</v>
      </c>
      <c r="AH302" s="368">
        <v>1</v>
      </c>
      <c r="AI302" s="368">
        <v>1</v>
      </c>
      <c r="AJ302" s="368">
        <v>0</v>
      </c>
      <c r="AK302" s="368">
        <v>0</v>
      </c>
      <c r="AL302" s="368">
        <v>1</v>
      </c>
      <c r="AM302" s="368">
        <v>1</v>
      </c>
      <c r="AN302" s="368">
        <v>1</v>
      </c>
      <c r="AO302" s="368">
        <v>1</v>
      </c>
      <c r="AP302" s="368">
        <v>0</v>
      </c>
      <c r="AQ302" s="368">
        <v>0</v>
      </c>
      <c r="AR302" s="368">
        <v>1</v>
      </c>
      <c r="AS302" s="368">
        <v>1</v>
      </c>
      <c r="AT302" s="368">
        <v>1</v>
      </c>
      <c r="AU302" s="368">
        <v>1</v>
      </c>
      <c r="AV302" s="368">
        <v>0</v>
      </c>
      <c r="AW302" s="368">
        <v>0</v>
      </c>
      <c r="AX302" s="368">
        <v>1</v>
      </c>
      <c r="AY302" s="368">
        <v>1</v>
      </c>
      <c r="AZ302" s="368">
        <v>1</v>
      </c>
      <c r="BA302" s="368">
        <v>1</v>
      </c>
      <c r="BB302" s="368">
        <v>0</v>
      </c>
      <c r="BC302" s="368">
        <v>0</v>
      </c>
      <c r="BD302" s="368">
        <v>1</v>
      </c>
      <c r="BE302" s="368">
        <v>1</v>
      </c>
      <c r="BF302" s="368">
        <v>1</v>
      </c>
      <c r="BG302" s="368">
        <v>1</v>
      </c>
      <c r="BH302" s="368">
        <v>0</v>
      </c>
      <c r="BI302" s="368">
        <v>0</v>
      </c>
      <c r="BJ302" s="368">
        <v>1</v>
      </c>
      <c r="BK302" s="368">
        <v>1</v>
      </c>
      <c r="BL302" s="368">
        <v>1</v>
      </c>
      <c r="BM302" s="368">
        <v>1</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AANEE1a</v>
      </c>
      <c r="H303" s="368">
        <v>0</v>
      </c>
      <c r="I303" s="368">
        <v>0</v>
      </c>
      <c r="J303" s="368">
        <v>0</v>
      </c>
      <c r="K303" s="368">
        <v>0</v>
      </c>
      <c r="L303" s="368">
        <v>0</v>
      </c>
      <c r="M303" s="368">
        <v>0</v>
      </c>
      <c r="N303" s="368">
        <v>0</v>
      </c>
      <c r="O303" s="368">
        <v>0</v>
      </c>
      <c r="P303" s="368">
        <v>0</v>
      </c>
      <c r="Q303" s="368">
        <v>0</v>
      </c>
      <c r="R303" s="368">
        <v>0</v>
      </c>
      <c r="S303" s="368">
        <v>0</v>
      </c>
      <c r="T303" s="368">
        <v>0</v>
      </c>
      <c r="U303" s="368">
        <v>0</v>
      </c>
      <c r="V303" s="368">
        <v>0</v>
      </c>
      <c r="W303" s="368">
        <v>0</v>
      </c>
      <c r="X303" s="368">
        <v>0</v>
      </c>
      <c r="Y303" s="368">
        <v>0</v>
      </c>
      <c r="Z303" s="368">
        <v>0</v>
      </c>
      <c r="AA303" s="368">
        <v>0</v>
      </c>
      <c r="AB303" s="368">
        <v>0</v>
      </c>
      <c r="AC303" s="368">
        <v>0</v>
      </c>
      <c r="AD303" s="368">
        <v>0</v>
      </c>
      <c r="AE303" s="368">
        <v>0</v>
      </c>
      <c r="AF303" s="368">
        <v>0</v>
      </c>
      <c r="AG303" s="368">
        <v>0</v>
      </c>
      <c r="AH303" s="368">
        <v>0</v>
      </c>
      <c r="AI303" s="368">
        <v>0</v>
      </c>
      <c r="AJ303" s="368">
        <v>0</v>
      </c>
      <c r="AK303" s="368">
        <v>0</v>
      </c>
      <c r="AL303" s="368">
        <v>0</v>
      </c>
      <c r="AM303" s="368">
        <v>0</v>
      </c>
      <c r="AN303" s="368">
        <v>0</v>
      </c>
      <c r="AO303" s="368">
        <v>0</v>
      </c>
      <c r="AP303" s="368">
        <v>0</v>
      </c>
      <c r="AQ303" s="368">
        <v>0</v>
      </c>
      <c r="AR303" s="368">
        <v>0</v>
      </c>
      <c r="AS303" s="368">
        <v>0</v>
      </c>
      <c r="AT303" s="368">
        <v>0</v>
      </c>
      <c r="AU303" s="368">
        <v>0</v>
      </c>
      <c r="AV303" s="368">
        <v>0</v>
      </c>
      <c r="AW303" s="368">
        <v>0</v>
      </c>
      <c r="AX303" s="368">
        <v>0</v>
      </c>
      <c r="AY303" s="368">
        <v>0</v>
      </c>
      <c r="AZ303" s="368">
        <v>0</v>
      </c>
      <c r="BA303" s="368">
        <v>0</v>
      </c>
      <c r="BB303" s="368">
        <v>0</v>
      </c>
      <c r="BC303" s="368">
        <v>0</v>
      </c>
      <c r="BD303" s="368">
        <v>0</v>
      </c>
      <c r="BE303" s="368">
        <v>0</v>
      </c>
      <c r="BF303" s="368">
        <v>0</v>
      </c>
      <c r="BG303" s="368">
        <v>0</v>
      </c>
      <c r="BH303" s="368">
        <v>0</v>
      </c>
      <c r="BI303" s="368">
        <v>0</v>
      </c>
      <c r="BJ303" s="368">
        <v>0</v>
      </c>
      <c r="BK303" s="368">
        <v>0</v>
      </c>
      <c r="BL303" s="368">
        <v>0</v>
      </c>
      <c r="BM303" s="368">
        <v>0</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AYEEAa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YYEAAa</v>
      </c>
      <c r="H305" s="368">
        <v>0</v>
      </c>
      <c r="I305" s="368">
        <v>0</v>
      </c>
      <c r="J305" s="368">
        <v>0</v>
      </c>
      <c r="K305" s="368">
        <v>0</v>
      </c>
      <c r="L305" s="368">
        <v>0</v>
      </c>
      <c r="M305" s="368">
        <v>0</v>
      </c>
      <c r="N305" s="368">
        <v>0</v>
      </c>
      <c r="O305" s="368">
        <v>0</v>
      </c>
      <c r="P305" s="368">
        <v>0</v>
      </c>
      <c r="Q305" s="368">
        <v>0</v>
      </c>
      <c r="R305" s="368">
        <v>0</v>
      </c>
      <c r="S305" s="368">
        <v>0</v>
      </c>
      <c r="T305" s="368">
        <v>0</v>
      </c>
      <c r="U305" s="368">
        <v>0</v>
      </c>
      <c r="V305" s="368">
        <v>0</v>
      </c>
      <c r="W305" s="368">
        <v>0</v>
      </c>
      <c r="X305" s="368">
        <v>0</v>
      </c>
      <c r="Y305" s="368">
        <v>0</v>
      </c>
      <c r="Z305" s="368">
        <v>0</v>
      </c>
      <c r="AA305" s="368">
        <v>0</v>
      </c>
      <c r="AB305" s="368">
        <v>0</v>
      </c>
      <c r="AC305" s="368">
        <v>0</v>
      </c>
      <c r="AD305" s="368">
        <v>0</v>
      </c>
      <c r="AE305" s="368">
        <v>0</v>
      </c>
      <c r="AF305" s="368">
        <v>0</v>
      </c>
      <c r="AG305" s="368">
        <v>0</v>
      </c>
      <c r="AH305" s="368">
        <v>0</v>
      </c>
      <c r="AI305" s="368">
        <v>0</v>
      </c>
      <c r="AJ305" s="368">
        <v>0</v>
      </c>
      <c r="AK305" s="368">
        <v>0</v>
      </c>
      <c r="AL305" s="368">
        <v>0</v>
      </c>
      <c r="AM305" s="368">
        <v>0</v>
      </c>
      <c r="AN305" s="368">
        <v>0</v>
      </c>
      <c r="AO305" s="368">
        <v>0</v>
      </c>
      <c r="AP305" s="368">
        <v>0</v>
      </c>
      <c r="AQ305" s="368">
        <v>0</v>
      </c>
      <c r="AR305" s="368">
        <v>0</v>
      </c>
      <c r="AS305" s="368">
        <v>0</v>
      </c>
      <c r="AT305" s="368">
        <v>0</v>
      </c>
      <c r="AU305" s="368">
        <v>0</v>
      </c>
      <c r="AV305" s="368">
        <v>0</v>
      </c>
      <c r="AW305" s="368">
        <v>0</v>
      </c>
      <c r="AX305" s="368">
        <v>0</v>
      </c>
      <c r="AY305" s="368">
        <v>0</v>
      </c>
      <c r="AZ305" s="368">
        <v>0</v>
      </c>
      <c r="BA305" s="368">
        <v>0</v>
      </c>
      <c r="BB305" s="368">
        <v>0</v>
      </c>
      <c r="BC305" s="368">
        <v>0</v>
      </c>
      <c r="BD305" s="368">
        <v>0</v>
      </c>
      <c r="BE305" s="368">
        <v>0</v>
      </c>
      <c r="BF305" s="368">
        <v>0</v>
      </c>
      <c r="BG305" s="368">
        <v>0</v>
      </c>
      <c r="BH305" s="368">
        <v>0</v>
      </c>
      <c r="BI305" s="368">
        <v>0</v>
      </c>
      <c r="BJ305" s="368">
        <v>0</v>
      </c>
      <c r="BK305" s="368">
        <v>0</v>
      </c>
      <c r="BL305" s="368">
        <v>0</v>
      </c>
      <c r="BM305" s="368">
        <v>0</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YYAAAa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YAAAAa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YYENE1l</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YYPENw</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YYEPE1z</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YYNEPw</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AYAAAw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AAEAAa</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AAAEAa</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YAAAE1a</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YAAANw</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AYAAAz</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AYEAAa</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AANEAa</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AAANE1a</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c r="I321" s="257"/>
      <c r="J321" s="257"/>
      <c r="K321" s="257"/>
      <c r="N321" s="707"/>
      <c r="O321" s="313"/>
      <c r="P321" s="313"/>
      <c r="Q321" s="313"/>
      <c r="R321" s="313"/>
      <c r="S321" s="313"/>
      <c r="T321" s="313"/>
      <c r="U321" s="313"/>
      <c r="V321" s="313"/>
      <c r="W321" s="313"/>
      <c r="X321" s="320"/>
      <c r="Y321" s="320"/>
      <c r="Z321" s="320"/>
      <c r="AA321" s="320"/>
      <c r="AB321" s="320"/>
      <c r="AC321" s="320"/>
      <c r="AD321" s="320"/>
      <c r="AE321" s="320"/>
      <c r="AF321" s="320"/>
      <c r="AG321" s="320"/>
      <c r="AH321" s="320"/>
      <c r="AI321" s="320"/>
      <c r="AJ321" s="320"/>
      <c r="AK321" s="320"/>
      <c r="AL321" s="320"/>
      <c r="AM321" s="320"/>
      <c r="AN321" s="320"/>
      <c r="AO321" s="320"/>
      <c r="AP321" s="320"/>
      <c r="AQ321" s="320"/>
      <c r="AR321" s="320"/>
      <c r="AS321" s="320"/>
      <c r="AT321" s="320"/>
      <c r="AU321" s="320"/>
      <c r="AV321" s="320"/>
      <c r="AW321" s="320"/>
      <c r="AX321" s="320"/>
      <c r="AY321" s="320"/>
      <c r="AZ321" s="320"/>
      <c r="BA321" s="320"/>
      <c r="BB321" s="320"/>
      <c r="BC321" s="320"/>
      <c r="BD321" s="320"/>
      <c r="BE321" s="320"/>
      <c r="BF321" s="320"/>
      <c r="BG321" s="320"/>
      <c r="BH321" s="320"/>
      <c r="BI321" s="320"/>
      <c r="BJ321" s="320"/>
      <c r="BK321" s="320"/>
      <c r="BL321" s="320"/>
      <c r="BM321" s="320"/>
      <c r="BN321" s="320"/>
      <c r="BO321" s="320"/>
      <c r="BP321" s="320"/>
      <c r="BQ321" s="320"/>
      <c r="BR321" s="248"/>
      <c r="BS321" s="240"/>
      <c r="BT321" s="240"/>
      <c r="BU321" s="240"/>
    </row>
    <row r="322" spans="1:73" s="75" customFormat="1" ht="15" outlineLevel="1" x14ac:dyDescent="0.25">
      <c r="A322" s="238"/>
      <c r="B322" s="239"/>
      <c r="C322" s="249"/>
      <c r="D322" s="249"/>
      <c r="E322" s="249"/>
      <c r="F322" s="257"/>
      <c r="G322" s="257"/>
      <c r="I322" s="257"/>
      <c r="J322" s="257"/>
      <c r="K322" s="257"/>
      <c r="N322" s="707"/>
      <c r="O322" s="313"/>
      <c r="P322" s="313"/>
      <c r="Q322" s="313"/>
      <c r="R322" s="313"/>
      <c r="S322" s="313"/>
      <c r="T322" s="313"/>
      <c r="U322" s="313"/>
      <c r="V322" s="313"/>
      <c r="W322" s="313"/>
      <c r="X322" s="320"/>
      <c r="Y322" s="320"/>
      <c r="Z322" s="320"/>
      <c r="AA322" s="320"/>
      <c r="AB322" s="320"/>
      <c r="AC322" s="320"/>
      <c r="AD322" s="320"/>
      <c r="AE322" s="320"/>
      <c r="AF322" s="320"/>
      <c r="AG322" s="320"/>
      <c r="AH322" s="320"/>
      <c r="AI322" s="320"/>
      <c r="AJ322" s="320"/>
      <c r="AK322" s="320"/>
      <c r="AL322" s="320"/>
      <c r="AM322" s="320"/>
      <c r="AN322" s="320"/>
      <c r="AO322" s="320"/>
      <c r="AP322" s="320"/>
      <c r="AQ322" s="320"/>
      <c r="AR322" s="320"/>
      <c r="AS322" s="320"/>
      <c r="AT322" s="320"/>
      <c r="AU322" s="320"/>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708" t="s">
        <v>911</v>
      </c>
      <c r="N323" s="707"/>
      <c r="O323" s="313"/>
      <c r="P323" s="313"/>
      <c r="Q323" s="313"/>
      <c r="R323" s="313"/>
      <c r="S323" s="313"/>
      <c r="T323" s="313"/>
      <c r="U323" s="313"/>
      <c r="V323" s="313"/>
      <c r="W323" s="313"/>
      <c r="X323" s="320"/>
      <c r="Y323" s="320"/>
      <c r="Z323" s="320"/>
      <c r="AA323" s="320"/>
      <c r="AB323" s="320"/>
      <c r="AC323" s="320"/>
      <c r="AD323" s="320"/>
      <c r="AE323" s="320"/>
      <c r="AF323" s="320"/>
      <c r="AG323" s="320"/>
      <c r="AH323" s="320"/>
      <c r="AI323" s="320"/>
      <c r="AJ323" s="320"/>
      <c r="AK323" s="320"/>
      <c r="AL323" s="320"/>
      <c r="AM323" s="320"/>
      <c r="AN323" s="320"/>
      <c r="AO323" s="320"/>
      <c r="AP323" s="320"/>
      <c r="AQ323" s="320"/>
      <c r="AR323" s="320"/>
      <c r="AS323" s="320"/>
      <c r="AT323" s="320"/>
      <c r="AU323" s="320"/>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257" t="s">
        <v>914</v>
      </c>
      <c r="H324" s="75" t="s">
        <v>933</v>
      </c>
      <c r="I324" s="75" t="s">
        <v>933</v>
      </c>
      <c r="J324" s="75" t="s">
        <v>933</v>
      </c>
      <c r="K324" s="75" t="s">
        <v>933</v>
      </c>
      <c r="L324" s="75" t="s">
        <v>460</v>
      </c>
      <c r="M324" s="75" t="s">
        <v>460</v>
      </c>
      <c r="N324" s="75" t="s">
        <v>460</v>
      </c>
      <c r="O324" s="75" t="s">
        <v>460</v>
      </c>
      <c r="P324" s="75" t="s">
        <v>899</v>
      </c>
      <c r="Q324" s="75" t="s">
        <v>899</v>
      </c>
      <c r="R324" s="75" t="s">
        <v>899</v>
      </c>
      <c r="S324" s="75" t="s">
        <v>899</v>
      </c>
      <c r="T324" s="75" t="s">
        <v>900</v>
      </c>
      <c r="U324" s="75" t="s">
        <v>900</v>
      </c>
      <c r="V324" s="75" t="s">
        <v>900</v>
      </c>
      <c r="W324" s="75" t="s">
        <v>900</v>
      </c>
      <c r="X324" s="75" t="s">
        <v>901</v>
      </c>
      <c r="Y324" s="75" t="s">
        <v>901</v>
      </c>
      <c r="Z324" s="75" t="s">
        <v>901</v>
      </c>
      <c r="AA324" s="75" t="s">
        <v>901</v>
      </c>
      <c r="AB324" s="75" t="s">
        <v>902</v>
      </c>
      <c r="AC324" s="75" t="s">
        <v>902</v>
      </c>
      <c r="AD324" s="75" t="s">
        <v>902</v>
      </c>
      <c r="AE324" s="75" t="s">
        <v>902</v>
      </c>
      <c r="AF324" s="75" t="s">
        <v>903</v>
      </c>
      <c r="AG324" s="75" t="s">
        <v>903</v>
      </c>
      <c r="AH324" s="75" t="s">
        <v>903</v>
      </c>
      <c r="AI324" s="75" t="s">
        <v>903</v>
      </c>
      <c r="AJ324" s="75" t="s">
        <v>904</v>
      </c>
      <c r="AK324" s="75" t="s">
        <v>904</v>
      </c>
      <c r="AL324" s="75" t="s">
        <v>904</v>
      </c>
      <c r="AM324" s="75" t="s">
        <v>904</v>
      </c>
      <c r="AN324" s="75" t="s">
        <v>905</v>
      </c>
      <c r="AO324" s="75" t="s">
        <v>905</v>
      </c>
      <c r="AP324" s="75" t="s">
        <v>905</v>
      </c>
      <c r="AQ324" s="75" t="s">
        <v>905</v>
      </c>
      <c r="AR324" s="75" t="s">
        <v>906</v>
      </c>
      <c r="AS324" s="75" t="s">
        <v>906</v>
      </c>
      <c r="AT324" s="75" t="s">
        <v>906</v>
      </c>
      <c r="AU324" s="75" t="s">
        <v>906</v>
      </c>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
        <v>67</v>
      </c>
      <c r="H325" s="75" t="s">
        <v>405</v>
      </c>
      <c r="I325" s="75" t="s">
        <v>406</v>
      </c>
      <c r="J325" s="75" t="s">
        <v>68</v>
      </c>
      <c r="K325" s="75" t="s">
        <v>407</v>
      </c>
      <c r="L325" s="75" t="s">
        <v>405</v>
      </c>
      <c r="M325" s="75" t="s">
        <v>406</v>
      </c>
      <c r="N325" s="75" t="s">
        <v>68</v>
      </c>
      <c r="O325" s="75" t="s">
        <v>407</v>
      </c>
      <c r="P325" s="75" t="s">
        <v>405</v>
      </c>
      <c r="Q325" s="75" t="s">
        <v>406</v>
      </c>
      <c r="R325" s="75" t="s">
        <v>68</v>
      </c>
      <c r="S325" s="75" t="s">
        <v>407</v>
      </c>
      <c r="T325" s="75" t="s">
        <v>405</v>
      </c>
      <c r="U325" s="75" t="s">
        <v>406</v>
      </c>
      <c r="V325" s="75" t="s">
        <v>68</v>
      </c>
      <c r="W325" s="75" t="s">
        <v>407</v>
      </c>
      <c r="X325" s="75" t="s">
        <v>405</v>
      </c>
      <c r="Y325" s="75" t="s">
        <v>406</v>
      </c>
      <c r="Z325" s="75" t="s">
        <v>68</v>
      </c>
      <c r="AA325" s="75" t="s">
        <v>407</v>
      </c>
      <c r="AB325" s="75" t="s">
        <v>405</v>
      </c>
      <c r="AC325" s="75" t="s">
        <v>406</v>
      </c>
      <c r="AD325" s="75" t="s">
        <v>68</v>
      </c>
      <c r="AE325" s="75" t="s">
        <v>407</v>
      </c>
      <c r="AF325" s="75" t="s">
        <v>405</v>
      </c>
      <c r="AG325" s="75" t="s">
        <v>406</v>
      </c>
      <c r="AH325" s="75" t="s">
        <v>68</v>
      </c>
      <c r="AI325" s="75" t="s">
        <v>407</v>
      </c>
      <c r="AJ325" s="75" t="s">
        <v>405</v>
      </c>
      <c r="AK325" s="75" t="s">
        <v>406</v>
      </c>
      <c r="AL325" s="75" t="s">
        <v>68</v>
      </c>
      <c r="AM325" s="75" t="s">
        <v>407</v>
      </c>
      <c r="AN325" s="75" t="s">
        <v>405</v>
      </c>
      <c r="AO325" s="75" t="s">
        <v>406</v>
      </c>
      <c r="AP325" s="75" t="s">
        <v>68</v>
      </c>
      <c r="AQ325" s="75" t="s">
        <v>407</v>
      </c>
      <c r="AR325" s="75" t="s">
        <v>405</v>
      </c>
      <c r="AS325" s="75" t="s">
        <v>406</v>
      </c>
      <c r="AT325" s="75" t="s">
        <v>68</v>
      </c>
      <c r="AU325" s="75" t="s">
        <v>407</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tr">
        <f>_xlfn.CONCAT(H213:M213)</f>
        <v>AAAAAa</v>
      </c>
      <c r="H326" s="368">
        <v>0</v>
      </c>
      <c r="I326" s="368">
        <v>0</v>
      </c>
      <c r="J326" s="368">
        <v>0</v>
      </c>
      <c r="K326" s="368">
        <v>0</v>
      </c>
      <c r="L326" s="368">
        <v>0</v>
      </c>
      <c r="M326" s="368">
        <v>0</v>
      </c>
      <c r="N326" s="368">
        <v>0</v>
      </c>
      <c r="O326" s="368">
        <v>0</v>
      </c>
      <c r="P326" s="368">
        <v>0</v>
      </c>
      <c r="Q326" s="368">
        <v>0</v>
      </c>
      <c r="R326" s="368">
        <v>0</v>
      </c>
      <c r="S326" s="368">
        <v>0</v>
      </c>
      <c r="T326" s="368">
        <v>0</v>
      </c>
      <c r="U326" s="368">
        <v>0</v>
      </c>
      <c r="V326" s="368">
        <v>0</v>
      </c>
      <c r="W326" s="368">
        <v>0</v>
      </c>
      <c r="X326" s="368">
        <v>0</v>
      </c>
      <c r="Y326" s="368">
        <v>0</v>
      </c>
      <c r="Z326" s="368">
        <v>0</v>
      </c>
      <c r="AA326" s="368">
        <v>0</v>
      </c>
      <c r="AB326" s="368">
        <v>0</v>
      </c>
      <c r="AC326" s="368">
        <v>0</v>
      </c>
      <c r="AD326" s="368">
        <v>0</v>
      </c>
      <c r="AE326" s="368">
        <v>0</v>
      </c>
      <c r="AF326" s="368">
        <v>0</v>
      </c>
      <c r="AG326" s="368">
        <v>0</v>
      </c>
      <c r="AH326" s="368">
        <v>0</v>
      </c>
      <c r="AI326" s="368">
        <v>0</v>
      </c>
      <c r="AJ326" s="368">
        <v>0</v>
      </c>
      <c r="AK326" s="368">
        <v>0</v>
      </c>
      <c r="AL326" s="368">
        <v>0</v>
      </c>
      <c r="AM326" s="368">
        <v>0</v>
      </c>
      <c r="AN326" s="368">
        <v>0</v>
      </c>
      <c r="AO326" s="368">
        <v>0</v>
      </c>
      <c r="AP326" s="368">
        <v>0</v>
      </c>
      <c r="AQ326" s="368">
        <v>0</v>
      </c>
      <c r="AR326" s="368">
        <v>0</v>
      </c>
      <c r="AS326" s="368">
        <v>0</v>
      </c>
      <c r="AT326" s="368">
        <v>0</v>
      </c>
      <c r="AU326" s="368">
        <v>0</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782" t="str">
        <f t="shared" ref="G327:G358" si="25">_xlfn.CONCAT(H214:M214)</f>
        <v>YAEAE1a</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782" t="str">
        <f t="shared" si="25"/>
        <v>AYAEAb</v>
      </c>
      <c r="H328" s="368">
        <v>100</v>
      </c>
      <c r="I328" s="368">
        <v>100</v>
      </c>
      <c r="J328" s="368">
        <v>40</v>
      </c>
      <c r="K328" s="368">
        <v>0</v>
      </c>
      <c r="L328" s="368">
        <v>100</v>
      </c>
      <c r="M328" s="368">
        <v>100</v>
      </c>
      <c r="N328" s="368">
        <v>40</v>
      </c>
      <c r="O328" s="368">
        <v>0</v>
      </c>
      <c r="P328" s="368">
        <v>100</v>
      </c>
      <c r="Q328" s="368">
        <v>100</v>
      </c>
      <c r="R328" s="368">
        <v>40</v>
      </c>
      <c r="S328" s="368">
        <v>0</v>
      </c>
      <c r="T328" s="368">
        <v>100</v>
      </c>
      <c r="U328" s="368">
        <v>100</v>
      </c>
      <c r="V328" s="368">
        <v>40</v>
      </c>
      <c r="W328" s="368">
        <v>0</v>
      </c>
      <c r="X328" s="368">
        <v>100</v>
      </c>
      <c r="Y328" s="368">
        <v>100</v>
      </c>
      <c r="Z328" s="368">
        <v>40</v>
      </c>
      <c r="AA328" s="368">
        <v>0</v>
      </c>
      <c r="AB328" s="368">
        <v>100</v>
      </c>
      <c r="AC328" s="368">
        <v>100</v>
      </c>
      <c r="AD328" s="368">
        <v>40</v>
      </c>
      <c r="AE328" s="368">
        <v>0</v>
      </c>
      <c r="AF328" s="368">
        <v>100</v>
      </c>
      <c r="AG328" s="368">
        <v>100</v>
      </c>
      <c r="AH328" s="368">
        <v>40</v>
      </c>
      <c r="AI328" s="368">
        <v>0</v>
      </c>
      <c r="AJ328" s="368">
        <v>100</v>
      </c>
      <c r="AK328" s="368">
        <v>100</v>
      </c>
      <c r="AL328" s="368">
        <v>40</v>
      </c>
      <c r="AM328" s="368">
        <v>0</v>
      </c>
      <c r="AN328" s="368">
        <v>100</v>
      </c>
      <c r="AO328" s="368">
        <v>100</v>
      </c>
      <c r="AP328" s="368">
        <v>40</v>
      </c>
      <c r="AQ328" s="368">
        <v>0</v>
      </c>
      <c r="AR328" s="368">
        <v>100</v>
      </c>
      <c r="AS328" s="368">
        <v>100</v>
      </c>
      <c r="AT328" s="368">
        <v>40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65" customFormat="1" ht="15" outlineLevel="1" x14ac:dyDescent="0.25">
      <c r="A329" s="769"/>
      <c r="B329" s="766"/>
      <c r="C329" s="778"/>
      <c r="D329" s="778"/>
      <c r="E329" s="778"/>
      <c r="F329" s="782"/>
      <c r="G329" s="782" t="str">
        <f t="shared" si="25"/>
        <v>AYAEAbd</v>
      </c>
      <c r="H329" s="368">
        <v>100</v>
      </c>
      <c r="I329" s="368">
        <v>100</v>
      </c>
      <c r="J329" s="368">
        <v>40</v>
      </c>
      <c r="K329" s="368">
        <v>0</v>
      </c>
      <c r="L329" s="368">
        <v>100</v>
      </c>
      <c r="M329" s="368">
        <v>100</v>
      </c>
      <c r="N329" s="368">
        <v>40</v>
      </c>
      <c r="O329" s="368">
        <v>0</v>
      </c>
      <c r="P329" s="368">
        <v>100</v>
      </c>
      <c r="Q329" s="368">
        <v>100</v>
      </c>
      <c r="R329" s="368">
        <v>40</v>
      </c>
      <c r="S329" s="368">
        <v>0</v>
      </c>
      <c r="T329" s="368">
        <v>100</v>
      </c>
      <c r="U329" s="368">
        <v>100</v>
      </c>
      <c r="V329" s="368">
        <v>40</v>
      </c>
      <c r="W329" s="368">
        <v>0</v>
      </c>
      <c r="X329" s="368">
        <v>100</v>
      </c>
      <c r="Y329" s="368">
        <v>100</v>
      </c>
      <c r="Z329" s="368">
        <v>40</v>
      </c>
      <c r="AA329" s="368">
        <v>0</v>
      </c>
      <c r="AB329" s="368">
        <v>100</v>
      </c>
      <c r="AC329" s="368">
        <v>100</v>
      </c>
      <c r="AD329" s="368">
        <v>40</v>
      </c>
      <c r="AE329" s="368">
        <v>0</v>
      </c>
      <c r="AF329" s="368">
        <v>100</v>
      </c>
      <c r="AG329" s="368">
        <v>100</v>
      </c>
      <c r="AH329" s="368">
        <v>40</v>
      </c>
      <c r="AI329" s="368">
        <v>0</v>
      </c>
      <c r="AJ329" s="368">
        <v>100</v>
      </c>
      <c r="AK329" s="368">
        <v>100</v>
      </c>
      <c r="AL329" s="368">
        <v>40</v>
      </c>
      <c r="AM329" s="368">
        <v>0</v>
      </c>
      <c r="AN329" s="368">
        <v>100</v>
      </c>
      <c r="AO329" s="368">
        <v>100</v>
      </c>
      <c r="AP329" s="368">
        <v>40</v>
      </c>
      <c r="AQ329" s="368">
        <v>0</v>
      </c>
      <c r="AR329" s="368">
        <v>100</v>
      </c>
      <c r="AS329" s="368">
        <v>100</v>
      </c>
      <c r="AT329" s="368">
        <v>40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773"/>
      <c r="BS329" s="768"/>
      <c r="BT329" s="768"/>
      <c r="BU329" s="768"/>
    </row>
    <row r="330" spans="1:73" s="765" customFormat="1" ht="15" outlineLevel="1" x14ac:dyDescent="0.25">
      <c r="A330" s="769"/>
      <c r="B330" s="766"/>
      <c r="C330" s="778"/>
      <c r="D330" s="778"/>
      <c r="E330" s="778"/>
      <c r="F330" s="782"/>
      <c r="G330" s="782" t="str">
        <f t="shared" si="25"/>
        <v>YAEAOFa</v>
      </c>
      <c r="H330" s="368">
        <v>0</v>
      </c>
      <c r="I330" s="368">
        <v>0</v>
      </c>
      <c r="J330" s="368">
        <v>0</v>
      </c>
      <c r="K330" s="368">
        <v>0</v>
      </c>
      <c r="L330" s="368">
        <v>0</v>
      </c>
      <c r="M330" s="368">
        <v>0</v>
      </c>
      <c r="N330" s="368">
        <v>0</v>
      </c>
      <c r="O330" s="368">
        <v>0</v>
      </c>
      <c r="P330" s="368">
        <v>0</v>
      </c>
      <c r="Q330" s="368">
        <v>0</v>
      </c>
      <c r="R330" s="368">
        <v>0</v>
      </c>
      <c r="S330" s="368">
        <v>0</v>
      </c>
      <c r="T330" s="368">
        <v>0</v>
      </c>
      <c r="U330" s="368">
        <v>0</v>
      </c>
      <c r="V330" s="368">
        <v>0</v>
      </c>
      <c r="W330" s="368">
        <v>0</v>
      </c>
      <c r="X330" s="368">
        <v>0</v>
      </c>
      <c r="Y330" s="368">
        <v>0</v>
      </c>
      <c r="Z330" s="368">
        <v>0</v>
      </c>
      <c r="AA330" s="368">
        <v>0</v>
      </c>
      <c r="AB330" s="368">
        <v>0</v>
      </c>
      <c r="AC330" s="368">
        <v>0</v>
      </c>
      <c r="AD330" s="368">
        <v>0</v>
      </c>
      <c r="AE330" s="368">
        <v>0</v>
      </c>
      <c r="AF330" s="368">
        <v>0</v>
      </c>
      <c r="AG330" s="368">
        <v>0</v>
      </c>
      <c r="AH330" s="368">
        <v>0</v>
      </c>
      <c r="AI330" s="368">
        <v>0</v>
      </c>
      <c r="AJ330" s="368">
        <v>0</v>
      </c>
      <c r="AK330" s="368">
        <v>0</v>
      </c>
      <c r="AL330" s="368">
        <v>0</v>
      </c>
      <c r="AM330" s="368">
        <v>0</v>
      </c>
      <c r="AN330" s="368">
        <v>0</v>
      </c>
      <c r="AO330" s="368">
        <v>0</v>
      </c>
      <c r="AP330" s="368">
        <v>0</v>
      </c>
      <c r="AQ330" s="368">
        <v>0</v>
      </c>
      <c r="AR330" s="368">
        <v>0</v>
      </c>
      <c r="AS330" s="368">
        <v>0</v>
      </c>
      <c r="AT330" s="368">
        <v>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773"/>
      <c r="BS330" s="768"/>
      <c r="BT330" s="768"/>
      <c r="BU330" s="768"/>
    </row>
    <row r="331" spans="1:73" s="765" customFormat="1" ht="15" outlineLevel="1" x14ac:dyDescent="0.25">
      <c r="A331" s="769"/>
      <c r="B331" s="766"/>
      <c r="C331" s="778"/>
      <c r="D331" s="778"/>
      <c r="E331" s="778"/>
      <c r="F331" s="782"/>
      <c r="G331" s="782" t="str">
        <f t="shared" si="25"/>
        <v>AYAEAof</v>
      </c>
      <c r="H331" s="368">
        <v>100</v>
      </c>
      <c r="I331" s="368">
        <v>100</v>
      </c>
      <c r="J331" s="368">
        <v>40</v>
      </c>
      <c r="K331" s="368">
        <v>0</v>
      </c>
      <c r="L331" s="368">
        <v>100</v>
      </c>
      <c r="M331" s="368">
        <v>100</v>
      </c>
      <c r="N331" s="368">
        <v>40</v>
      </c>
      <c r="O331" s="368">
        <v>0</v>
      </c>
      <c r="P331" s="368">
        <v>100</v>
      </c>
      <c r="Q331" s="368">
        <v>100</v>
      </c>
      <c r="R331" s="368">
        <v>40</v>
      </c>
      <c r="S331" s="368">
        <v>0</v>
      </c>
      <c r="T331" s="368">
        <v>100</v>
      </c>
      <c r="U331" s="368">
        <v>100</v>
      </c>
      <c r="V331" s="368">
        <v>40</v>
      </c>
      <c r="W331" s="368">
        <v>0</v>
      </c>
      <c r="X331" s="368">
        <v>100</v>
      </c>
      <c r="Y331" s="368">
        <v>100</v>
      </c>
      <c r="Z331" s="368">
        <v>40</v>
      </c>
      <c r="AA331" s="368">
        <v>0</v>
      </c>
      <c r="AB331" s="368">
        <v>100</v>
      </c>
      <c r="AC331" s="368">
        <v>100</v>
      </c>
      <c r="AD331" s="368">
        <v>40</v>
      </c>
      <c r="AE331" s="368">
        <v>0</v>
      </c>
      <c r="AF331" s="368">
        <v>100</v>
      </c>
      <c r="AG331" s="368">
        <v>100</v>
      </c>
      <c r="AH331" s="368">
        <v>40</v>
      </c>
      <c r="AI331" s="368">
        <v>0</v>
      </c>
      <c r="AJ331" s="368">
        <v>100</v>
      </c>
      <c r="AK331" s="368">
        <v>100</v>
      </c>
      <c r="AL331" s="368">
        <v>40</v>
      </c>
      <c r="AM331" s="368">
        <v>0</v>
      </c>
      <c r="AN331" s="368">
        <v>100</v>
      </c>
      <c r="AO331" s="368">
        <v>100</v>
      </c>
      <c r="AP331" s="368">
        <v>40</v>
      </c>
      <c r="AQ331" s="368">
        <v>0</v>
      </c>
      <c r="AR331" s="368">
        <v>100</v>
      </c>
      <c r="AS331" s="368">
        <v>100</v>
      </c>
      <c r="AT331" s="368">
        <v>40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773"/>
      <c r="BS331" s="768"/>
      <c r="BT331" s="768"/>
      <c r="BU331" s="768"/>
    </row>
    <row r="332" spans="1:73" s="75" customFormat="1" ht="15" outlineLevel="1" x14ac:dyDescent="0.25">
      <c r="A332" s="238"/>
      <c r="B332" s="239"/>
      <c r="C332" s="249"/>
      <c r="D332" s="249"/>
      <c r="E332" s="249"/>
      <c r="F332" s="257"/>
      <c r="G332" s="782" t="str">
        <f t="shared" si="25"/>
        <v>YYNENb</v>
      </c>
      <c r="H332" s="368">
        <v>100</v>
      </c>
      <c r="I332" s="368">
        <v>120</v>
      </c>
      <c r="J332" s="368">
        <v>100</v>
      </c>
      <c r="K332" s="368">
        <v>0</v>
      </c>
      <c r="L332" s="368">
        <v>100</v>
      </c>
      <c r="M332" s="368">
        <v>120</v>
      </c>
      <c r="N332" s="368">
        <v>100</v>
      </c>
      <c r="O332" s="368">
        <v>0</v>
      </c>
      <c r="P332" s="368">
        <v>100</v>
      </c>
      <c r="Q332" s="368">
        <v>120</v>
      </c>
      <c r="R332" s="368">
        <v>100</v>
      </c>
      <c r="S332" s="368">
        <v>0</v>
      </c>
      <c r="T332" s="368">
        <v>100</v>
      </c>
      <c r="U332" s="368">
        <v>120</v>
      </c>
      <c r="V332" s="368">
        <v>100</v>
      </c>
      <c r="W332" s="368">
        <v>0</v>
      </c>
      <c r="X332" s="368">
        <v>100</v>
      </c>
      <c r="Y332" s="368">
        <v>120</v>
      </c>
      <c r="Z332" s="368">
        <v>100</v>
      </c>
      <c r="AA332" s="368">
        <v>0</v>
      </c>
      <c r="AB332" s="368">
        <v>100</v>
      </c>
      <c r="AC332" s="368">
        <v>120</v>
      </c>
      <c r="AD332" s="368">
        <v>100</v>
      </c>
      <c r="AE332" s="368">
        <v>0</v>
      </c>
      <c r="AF332" s="368">
        <v>100</v>
      </c>
      <c r="AG332" s="368">
        <v>120</v>
      </c>
      <c r="AH332" s="368">
        <v>100</v>
      </c>
      <c r="AI332" s="368">
        <v>0</v>
      </c>
      <c r="AJ332" s="368">
        <v>100</v>
      </c>
      <c r="AK332" s="368">
        <v>120</v>
      </c>
      <c r="AL332" s="368">
        <v>100</v>
      </c>
      <c r="AM332" s="368">
        <v>0</v>
      </c>
      <c r="AN332" s="368">
        <v>100</v>
      </c>
      <c r="AO332" s="368">
        <v>120</v>
      </c>
      <c r="AP332" s="368">
        <v>100</v>
      </c>
      <c r="AQ332" s="368">
        <v>0</v>
      </c>
      <c r="AR332" s="368">
        <v>100</v>
      </c>
      <c r="AS332" s="368">
        <v>120</v>
      </c>
      <c r="AT332" s="368">
        <v>100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248"/>
      <c r="BS332" s="240"/>
      <c r="BT332" s="240"/>
      <c r="BU332" s="240"/>
    </row>
    <row r="333" spans="1:73" s="75" customFormat="1" ht="15" outlineLevel="1" x14ac:dyDescent="0.25">
      <c r="A333" s="238"/>
      <c r="B333" s="239"/>
      <c r="C333" s="249"/>
      <c r="D333" s="249"/>
      <c r="E333" s="249"/>
      <c r="F333" s="257"/>
      <c r="G333" s="782" t="str">
        <f t="shared" si="25"/>
        <v>YYENE1z</v>
      </c>
      <c r="H333" s="368">
        <v>100</v>
      </c>
      <c r="I333" s="368">
        <v>150</v>
      </c>
      <c r="J333" s="368">
        <v>0</v>
      </c>
      <c r="K333" s="368">
        <v>150</v>
      </c>
      <c r="L333" s="368">
        <v>100</v>
      </c>
      <c r="M333" s="368">
        <v>150</v>
      </c>
      <c r="N333" s="368">
        <v>0</v>
      </c>
      <c r="O333" s="368">
        <v>150</v>
      </c>
      <c r="P333" s="368">
        <v>100</v>
      </c>
      <c r="Q333" s="368">
        <v>150</v>
      </c>
      <c r="R333" s="368">
        <v>0</v>
      </c>
      <c r="S333" s="368">
        <v>150</v>
      </c>
      <c r="T333" s="368">
        <v>100</v>
      </c>
      <c r="U333" s="368">
        <v>150</v>
      </c>
      <c r="V333" s="368">
        <v>0</v>
      </c>
      <c r="W333" s="368">
        <v>150</v>
      </c>
      <c r="X333" s="368">
        <v>100</v>
      </c>
      <c r="Y333" s="368">
        <v>150</v>
      </c>
      <c r="Z333" s="368">
        <v>0</v>
      </c>
      <c r="AA333" s="368">
        <v>150</v>
      </c>
      <c r="AB333" s="368">
        <v>100</v>
      </c>
      <c r="AC333" s="368">
        <v>150</v>
      </c>
      <c r="AD333" s="368">
        <v>0</v>
      </c>
      <c r="AE333" s="368">
        <v>150</v>
      </c>
      <c r="AF333" s="368">
        <v>100</v>
      </c>
      <c r="AG333" s="368">
        <v>150</v>
      </c>
      <c r="AH333" s="368">
        <v>0</v>
      </c>
      <c r="AI333" s="368">
        <v>150</v>
      </c>
      <c r="AJ333" s="368">
        <v>100</v>
      </c>
      <c r="AK333" s="368">
        <v>150</v>
      </c>
      <c r="AL333" s="368">
        <v>0</v>
      </c>
      <c r="AM333" s="368">
        <v>150</v>
      </c>
      <c r="AN333" s="368">
        <v>100</v>
      </c>
      <c r="AO333" s="368">
        <v>150</v>
      </c>
      <c r="AP333" s="368">
        <v>0</v>
      </c>
      <c r="AQ333" s="368">
        <v>150</v>
      </c>
      <c r="AR333" s="368">
        <v>100</v>
      </c>
      <c r="AS333" s="368">
        <v>150</v>
      </c>
      <c r="AT333" s="368">
        <v>0</v>
      </c>
      <c r="AU333" s="368">
        <v>150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782" t="str">
        <f t="shared" si="25"/>
        <v>YYENE1r</v>
      </c>
      <c r="H334" s="368">
        <v>100</v>
      </c>
      <c r="I334" s="368">
        <v>150</v>
      </c>
      <c r="J334" s="368">
        <v>0</v>
      </c>
      <c r="K334" s="368">
        <v>150</v>
      </c>
      <c r="L334" s="368">
        <v>100</v>
      </c>
      <c r="M334" s="368">
        <v>150</v>
      </c>
      <c r="N334" s="368">
        <v>0</v>
      </c>
      <c r="O334" s="368">
        <v>150</v>
      </c>
      <c r="P334" s="368">
        <v>100</v>
      </c>
      <c r="Q334" s="368">
        <v>150</v>
      </c>
      <c r="R334" s="368">
        <v>0</v>
      </c>
      <c r="S334" s="368">
        <v>150</v>
      </c>
      <c r="T334" s="368">
        <v>100</v>
      </c>
      <c r="U334" s="368">
        <v>150</v>
      </c>
      <c r="V334" s="368">
        <v>0</v>
      </c>
      <c r="W334" s="368">
        <v>150</v>
      </c>
      <c r="X334" s="368">
        <v>100</v>
      </c>
      <c r="Y334" s="368">
        <v>150</v>
      </c>
      <c r="Z334" s="368">
        <v>0</v>
      </c>
      <c r="AA334" s="368">
        <v>150</v>
      </c>
      <c r="AB334" s="368">
        <v>100</v>
      </c>
      <c r="AC334" s="368">
        <v>150</v>
      </c>
      <c r="AD334" s="368">
        <v>0</v>
      </c>
      <c r="AE334" s="368">
        <v>150</v>
      </c>
      <c r="AF334" s="368">
        <v>100</v>
      </c>
      <c r="AG334" s="368">
        <v>150</v>
      </c>
      <c r="AH334" s="368">
        <v>0</v>
      </c>
      <c r="AI334" s="368">
        <v>150</v>
      </c>
      <c r="AJ334" s="368">
        <v>100</v>
      </c>
      <c r="AK334" s="368">
        <v>150</v>
      </c>
      <c r="AL334" s="368">
        <v>0</v>
      </c>
      <c r="AM334" s="368">
        <v>150</v>
      </c>
      <c r="AN334" s="368">
        <v>100</v>
      </c>
      <c r="AO334" s="368">
        <v>150</v>
      </c>
      <c r="AP334" s="368">
        <v>0</v>
      </c>
      <c r="AQ334" s="368">
        <v>150</v>
      </c>
      <c r="AR334" s="368">
        <v>100</v>
      </c>
      <c r="AS334" s="368">
        <v>150</v>
      </c>
      <c r="AT334" s="368">
        <v>0</v>
      </c>
      <c r="AU334" s="368">
        <v>150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782" t="str">
        <f t="shared" si="25"/>
        <v>YYNEE1r</v>
      </c>
      <c r="H335" s="368">
        <v>100</v>
      </c>
      <c r="I335" s="368">
        <v>150</v>
      </c>
      <c r="J335" s="368">
        <v>0</v>
      </c>
      <c r="K335" s="368">
        <v>150</v>
      </c>
      <c r="L335" s="368">
        <v>100</v>
      </c>
      <c r="M335" s="368">
        <v>150</v>
      </c>
      <c r="N335" s="368">
        <v>0</v>
      </c>
      <c r="O335" s="368">
        <v>150</v>
      </c>
      <c r="P335" s="368">
        <v>100</v>
      </c>
      <c r="Q335" s="368">
        <v>150</v>
      </c>
      <c r="R335" s="368">
        <v>0</v>
      </c>
      <c r="S335" s="368">
        <v>150</v>
      </c>
      <c r="T335" s="368">
        <v>100</v>
      </c>
      <c r="U335" s="368">
        <v>150</v>
      </c>
      <c r="V335" s="368">
        <v>0</v>
      </c>
      <c r="W335" s="368">
        <v>150</v>
      </c>
      <c r="X335" s="368">
        <v>100</v>
      </c>
      <c r="Y335" s="368">
        <v>150</v>
      </c>
      <c r="Z335" s="368">
        <v>0</v>
      </c>
      <c r="AA335" s="368">
        <v>150</v>
      </c>
      <c r="AB335" s="368">
        <v>100</v>
      </c>
      <c r="AC335" s="368">
        <v>150</v>
      </c>
      <c r="AD335" s="368">
        <v>0</v>
      </c>
      <c r="AE335" s="368">
        <v>150</v>
      </c>
      <c r="AF335" s="368">
        <v>100</v>
      </c>
      <c r="AG335" s="368">
        <v>150</v>
      </c>
      <c r="AH335" s="368">
        <v>0</v>
      </c>
      <c r="AI335" s="368">
        <v>150</v>
      </c>
      <c r="AJ335" s="368">
        <v>100</v>
      </c>
      <c r="AK335" s="368">
        <v>150</v>
      </c>
      <c r="AL335" s="368">
        <v>0</v>
      </c>
      <c r="AM335" s="368">
        <v>150</v>
      </c>
      <c r="AN335" s="368">
        <v>100</v>
      </c>
      <c r="AO335" s="368">
        <v>150</v>
      </c>
      <c r="AP335" s="368">
        <v>0</v>
      </c>
      <c r="AQ335" s="368">
        <v>150</v>
      </c>
      <c r="AR335" s="368">
        <v>100</v>
      </c>
      <c r="AS335" s="368">
        <v>150</v>
      </c>
      <c r="AT335" s="368">
        <v>0</v>
      </c>
      <c r="AU335" s="368">
        <v>150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82" t="str">
        <f t="shared" si="25"/>
        <v>YYEENw</v>
      </c>
      <c r="H336" s="368">
        <v>100</v>
      </c>
      <c r="I336" s="368">
        <v>120</v>
      </c>
      <c r="J336" s="368">
        <v>100</v>
      </c>
      <c r="K336" s="368">
        <v>0</v>
      </c>
      <c r="L336" s="368">
        <v>100</v>
      </c>
      <c r="M336" s="368">
        <v>120</v>
      </c>
      <c r="N336" s="368">
        <v>100</v>
      </c>
      <c r="O336" s="368">
        <v>0</v>
      </c>
      <c r="P336" s="368">
        <v>100</v>
      </c>
      <c r="Q336" s="368">
        <v>120</v>
      </c>
      <c r="R336" s="368">
        <v>100</v>
      </c>
      <c r="S336" s="368">
        <v>0</v>
      </c>
      <c r="T336" s="368">
        <v>100</v>
      </c>
      <c r="U336" s="368">
        <v>120</v>
      </c>
      <c r="V336" s="368">
        <v>100</v>
      </c>
      <c r="W336" s="368">
        <v>0</v>
      </c>
      <c r="X336" s="368">
        <v>100</v>
      </c>
      <c r="Y336" s="368">
        <v>120</v>
      </c>
      <c r="Z336" s="368">
        <v>100</v>
      </c>
      <c r="AA336" s="368">
        <v>0</v>
      </c>
      <c r="AB336" s="368">
        <v>100</v>
      </c>
      <c r="AC336" s="368">
        <v>120</v>
      </c>
      <c r="AD336" s="368">
        <v>100</v>
      </c>
      <c r="AE336" s="368">
        <v>0</v>
      </c>
      <c r="AF336" s="368">
        <v>100</v>
      </c>
      <c r="AG336" s="368">
        <v>120</v>
      </c>
      <c r="AH336" s="368">
        <v>100</v>
      </c>
      <c r="AI336" s="368">
        <v>0</v>
      </c>
      <c r="AJ336" s="368">
        <v>100</v>
      </c>
      <c r="AK336" s="368">
        <v>120</v>
      </c>
      <c r="AL336" s="368">
        <v>100</v>
      </c>
      <c r="AM336" s="368">
        <v>0</v>
      </c>
      <c r="AN336" s="368">
        <v>100</v>
      </c>
      <c r="AO336" s="368">
        <v>120</v>
      </c>
      <c r="AP336" s="368">
        <v>100</v>
      </c>
      <c r="AQ336" s="368">
        <v>0</v>
      </c>
      <c r="AR336" s="368">
        <v>100</v>
      </c>
      <c r="AS336" s="368">
        <v>120</v>
      </c>
      <c r="AT336" s="368">
        <v>100</v>
      </c>
      <c r="AU336" s="368">
        <v>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82" t="str">
        <f t="shared" si="25"/>
        <v>YYENE1b</v>
      </c>
      <c r="H337" s="368">
        <v>100</v>
      </c>
      <c r="I337" s="368">
        <v>120</v>
      </c>
      <c r="J337" s="368">
        <v>100</v>
      </c>
      <c r="K337" s="368">
        <v>0</v>
      </c>
      <c r="L337" s="368">
        <v>100</v>
      </c>
      <c r="M337" s="368">
        <v>120</v>
      </c>
      <c r="N337" s="368">
        <v>100</v>
      </c>
      <c r="O337" s="368">
        <v>0</v>
      </c>
      <c r="P337" s="368">
        <v>100</v>
      </c>
      <c r="Q337" s="368">
        <v>120</v>
      </c>
      <c r="R337" s="368">
        <v>100</v>
      </c>
      <c r="S337" s="368">
        <v>0</v>
      </c>
      <c r="T337" s="368">
        <v>100</v>
      </c>
      <c r="U337" s="368">
        <v>120</v>
      </c>
      <c r="V337" s="368">
        <v>100</v>
      </c>
      <c r="W337" s="368">
        <v>0</v>
      </c>
      <c r="X337" s="368">
        <v>100</v>
      </c>
      <c r="Y337" s="368">
        <v>120</v>
      </c>
      <c r="Z337" s="368">
        <v>100</v>
      </c>
      <c r="AA337" s="368">
        <v>0</v>
      </c>
      <c r="AB337" s="368">
        <v>100</v>
      </c>
      <c r="AC337" s="368">
        <v>120</v>
      </c>
      <c r="AD337" s="368">
        <v>100</v>
      </c>
      <c r="AE337" s="368">
        <v>0</v>
      </c>
      <c r="AF337" s="368">
        <v>100</v>
      </c>
      <c r="AG337" s="368">
        <v>120</v>
      </c>
      <c r="AH337" s="368">
        <v>100</v>
      </c>
      <c r="AI337" s="368">
        <v>0</v>
      </c>
      <c r="AJ337" s="368">
        <v>100</v>
      </c>
      <c r="AK337" s="368">
        <v>120</v>
      </c>
      <c r="AL337" s="368">
        <v>100</v>
      </c>
      <c r="AM337" s="368">
        <v>0</v>
      </c>
      <c r="AN337" s="368">
        <v>100</v>
      </c>
      <c r="AO337" s="368">
        <v>120</v>
      </c>
      <c r="AP337" s="368">
        <v>100</v>
      </c>
      <c r="AQ337" s="368">
        <v>0</v>
      </c>
      <c r="AR337" s="368">
        <v>100</v>
      </c>
      <c r="AS337" s="368">
        <v>120</v>
      </c>
      <c r="AT337" s="368">
        <v>100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82" t="str">
        <f t="shared" si="25"/>
        <v>AAAAAz</v>
      </c>
      <c r="H338" s="368">
        <v>100</v>
      </c>
      <c r="I338" s="368">
        <v>100</v>
      </c>
      <c r="J338" s="368">
        <v>0</v>
      </c>
      <c r="K338" s="368">
        <v>50</v>
      </c>
      <c r="L338" s="368">
        <v>100</v>
      </c>
      <c r="M338" s="368">
        <v>100</v>
      </c>
      <c r="N338" s="368">
        <v>0</v>
      </c>
      <c r="O338" s="368">
        <v>50</v>
      </c>
      <c r="P338" s="368">
        <v>100</v>
      </c>
      <c r="Q338" s="368">
        <v>100</v>
      </c>
      <c r="R338" s="368">
        <v>0</v>
      </c>
      <c r="S338" s="368">
        <v>50</v>
      </c>
      <c r="T338" s="368">
        <v>100</v>
      </c>
      <c r="U338" s="368">
        <v>100</v>
      </c>
      <c r="V338" s="368">
        <v>0</v>
      </c>
      <c r="W338" s="368">
        <v>50</v>
      </c>
      <c r="X338" s="368">
        <v>100</v>
      </c>
      <c r="Y338" s="368">
        <v>100</v>
      </c>
      <c r="Z338" s="368">
        <v>0</v>
      </c>
      <c r="AA338" s="368">
        <v>50</v>
      </c>
      <c r="AB338" s="368">
        <v>100</v>
      </c>
      <c r="AC338" s="368">
        <v>100</v>
      </c>
      <c r="AD338" s="368">
        <v>0</v>
      </c>
      <c r="AE338" s="368">
        <v>50</v>
      </c>
      <c r="AF338" s="368">
        <v>100</v>
      </c>
      <c r="AG338" s="368">
        <v>100</v>
      </c>
      <c r="AH338" s="368">
        <v>0</v>
      </c>
      <c r="AI338" s="368">
        <v>50</v>
      </c>
      <c r="AJ338" s="368">
        <v>100</v>
      </c>
      <c r="AK338" s="368">
        <v>100</v>
      </c>
      <c r="AL338" s="368">
        <v>0</v>
      </c>
      <c r="AM338" s="368">
        <v>50</v>
      </c>
      <c r="AN338" s="368">
        <v>100</v>
      </c>
      <c r="AO338" s="368">
        <v>100</v>
      </c>
      <c r="AP338" s="368">
        <v>0</v>
      </c>
      <c r="AQ338" s="368">
        <v>50</v>
      </c>
      <c r="AR338" s="368">
        <v>100</v>
      </c>
      <c r="AS338" s="368">
        <v>100</v>
      </c>
      <c r="AT338" s="368">
        <v>0</v>
      </c>
      <c r="AU338" s="368">
        <v>50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82" t="str">
        <f t="shared" si="25"/>
        <v>AAAANw</v>
      </c>
      <c r="H339" s="368">
        <v>100</v>
      </c>
      <c r="I339" s="368">
        <v>100</v>
      </c>
      <c r="J339" s="368">
        <v>60</v>
      </c>
      <c r="K339" s="368">
        <v>0</v>
      </c>
      <c r="L339" s="368">
        <v>100</v>
      </c>
      <c r="M339" s="368">
        <v>100</v>
      </c>
      <c r="N339" s="368">
        <v>60</v>
      </c>
      <c r="O339" s="368">
        <v>0</v>
      </c>
      <c r="P339" s="368">
        <v>100</v>
      </c>
      <c r="Q339" s="368">
        <v>100</v>
      </c>
      <c r="R339" s="368">
        <v>60</v>
      </c>
      <c r="S339" s="368">
        <v>0</v>
      </c>
      <c r="T339" s="368">
        <v>100</v>
      </c>
      <c r="U339" s="368">
        <v>100</v>
      </c>
      <c r="V339" s="368">
        <v>60</v>
      </c>
      <c r="W339" s="368">
        <v>0</v>
      </c>
      <c r="X339" s="368">
        <v>100</v>
      </c>
      <c r="Y339" s="368">
        <v>100</v>
      </c>
      <c r="Z339" s="368">
        <v>60</v>
      </c>
      <c r="AA339" s="368">
        <v>0</v>
      </c>
      <c r="AB339" s="368">
        <v>100</v>
      </c>
      <c r="AC339" s="368">
        <v>100</v>
      </c>
      <c r="AD339" s="368">
        <v>60</v>
      </c>
      <c r="AE339" s="368">
        <v>0</v>
      </c>
      <c r="AF339" s="368">
        <v>100</v>
      </c>
      <c r="AG339" s="368">
        <v>100</v>
      </c>
      <c r="AH339" s="368">
        <v>60</v>
      </c>
      <c r="AI339" s="368">
        <v>0</v>
      </c>
      <c r="AJ339" s="368">
        <v>100</v>
      </c>
      <c r="AK339" s="368">
        <v>100</v>
      </c>
      <c r="AL339" s="368">
        <v>60</v>
      </c>
      <c r="AM339" s="368">
        <v>0</v>
      </c>
      <c r="AN339" s="368">
        <v>100</v>
      </c>
      <c r="AO339" s="368">
        <v>100</v>
      </c>
      <c r="AP339" s="368">
        <v>60</v>
      </c>
      <c r="AQ339" s="368">
        <v>0</v>
      </c>
      <c r="AR339" s="368">
        <v>100</v>
      </c>
      <c r="AS339" s="368">
        <v>100</v>
      </c>
      <c r="AT339" s="368">
        <v>60</v>
      </c>
      <c r="AU339" s="368">
        <v>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82" t="str">
        <f t="shared" si="25"/>
        <v>AAANE1b</v>
      </c>
      <c r="H340" s="368">
        <v>100</v>
      </c>
      <c r="I340" s="368">
        <v>120</v>
      </c>
      <c r="J340" s="368">
        <v>80</v>
      </c>
      <c r="K340" s="368">
        <v>0</v>
      </c>
      <c r="L340" s="368">
        <v>100</v>
      </c>
      <c r="M340" s="368">
        <v>120</v>
      </c>
      <c r="N340" s="368">
        <v>80</v>
      </c>
      <c r="O340" s="368">
        <v>0</v>
      </c>
      <c r="P340" s="368">
        <v>100</v>
      </c>
      <c r="Q340" s="368">
        <v>120</v>
      </c>
      <c r="R340" s="368">
        <v>80</v>
      </c>
      <c r="S340" s="368">
        <v>0</v>
      </c>
      <c r="T340" s="368">
        <v>100</v>
      </c>
      <c r="U340" s="368">
        <v>120</v>
      </c>
      <c r="V340" s="368">
        <v>80</v>
      </c>
      <c r="W340" s="368">
        <v>0</v>
      </c>
      <c r="X340" s="368">
        <v>100</v>
      </c>
      <c r="Y340" s="368">
        <v>120</v>
      </c>
      <c r="Z340" s="368">
        <v>80</v>
      </c>
      <c r="AA340" s="368">
        <v>0</v>
      </c>
      <c r="AB340" s="368">
        <v>100</v>
      </c>
      <c r="AC340" s="368">
        <v>120</v>
      </c>
      <c r="AD340" s="368">
        <v>80</v>
      </c>
      <c r="AE340" s="368">
        <v>0</v>
      </c>
      <c r="AF340" s="368">
        <v>100</v>
      </c>
      <c r="AG340" s="368">
        <v>120</v>
      </c>
      <c r="AH340" s="368">
        <v>80</v>
      </c>
      <c r="AI340" s="368">
        <v>0</v>
      </c>
      <c r="AJ340" s="368">
        <v>100</v>
      </c>
      <c r="AK340" s="368">
        <v>120</v>
      </c>
      <c r="AL340" s="368">
        <v>80</v>
      </c>
      <c r="AM340" s="368">
        <v>0</v>
      </c>
      <c r="AN340" s="368">
        <v>100</v>
      </c>
      <c r="AO340" s="368">
        <v>120</v>
      </c>
      <c r="AP340" s="368">
        <v>80</v>
      </c>
      <c r="AQ340" s="368">
        <v>0</v>
      </c>
      <c r="AR340" s="368">
        <v>100</v>
      </c>
      <c r="AS340" s="368">
        <v>120</v>
      </c>
      <c r="AT340" s="368">
        <v>80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82" t="str">
        <f t="shared" si="25"/>
        <v>AANEE1a</v>
      </c>
      <c r="H341" s="368">
        <v>0</v>
      </c>
      <c r="I341" s="368">
        <v>0</v>
      </c>
      <c r="J341" s="368">
        <v>0</v>
      </c>
      <c r="K341" s="368">
        <v>0</v>
      </c>
      <c r="L341" s="368">
        <v>0</v>
      </c>
      <c r="M341" s="368">
        <v>0</v>
      </c>
      <c r="N341" s="368">
        <v>0</v>
      </c>
      <c r="O341" s="368">
        <v>0</v>
      </c>
      <c r="P341" s="368">
        <v>0</v>
      </c>
      <c r="Q341" s="368">
        <v>0</v>
      </c>
      <c r="R341" s="368">
        <v>0</v>
      </c>
      <c r="S341" s="368">
        <v>0</v>
      </c>
      <c r="T341" s="368">
        <v>0</v>
      </c>
      <c r="U341" s="368">
        <v>0</v>
      </c>
      <c r="V341" s="368">
        <v>0</v>
      </c>
      <c r="W341" s="368">
        <v>0</v>
      </c>
      <c r="X341" s="368">
        <v>0</v>
      </c>
      <c r="Y341" s="368">
        <v>0</v>
      </c>
      <c r="Z341" s="368">
        <v>0</v>
      </c>
      <c r="AA341" s="368">
        <v>0</v>
      </c>
      <c r="AB341" s="368">
        <v>0</v>
      </c>
      <c r="AC341" s="368">
        <v>0</v>
      </c>
      <c r="AD341" s="368">
        <v>0</v>
      </c>
      <c r="AE341" s="368">
        <v>0</v>
      </c>
      <c r="AF341" s="368">
        <v>0</v>
      </c>
      <c r="AG341" s="368">
        <v>0</v>
      </c>
      <c r="AH341" s="368">
        <v>0</v>
      </c>
      <c r="AI341" s="368">
        <v>0</v>
      </c>
      <c r="AJ341" s="368">
        <v>0</v>
      </c>
      <c r="AK341" s="368">
        <v>0</v>
      </c>
      <c r="AL341" s="368">
        <v>0</v>
      </c>
      <c r="AM341" s="368">
        <v>0</v>
      </c>
      <c r="AN341" s="368">
        <v>0</v>
      </c>
      <c r="AO341" s="368">
        <v>0</v>
      </c>
      <c r="AP341" s="368">
        <v>0</v>
      </c>
      <c r="AQ341" s="368">
        <v>0</v>
      </c>
      <c r="AR341" s="368">
        <v>0</v>
      </c>
      <c r="AS341" s="368">
        <v>0</v>
      </c>
      <c r="AT341" s="368">
        <v>0</v>
      </c>
      <c r="AU341" s="368">
        <v>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82" t="str">
        <f t="shared" si="25"/>
        <v>AYEEAa</v>
      </c>
      <c r="H342" s="368">
        <v>0</v>
      </c>
      <c r="I342" s="368">
        <v>0</v>
      </c>
      <c r="J342" s="368">
        <v>0</v>
      </c>
      <c r="K342" s="368">
        <v>0</v>
      </c>
      <c r="L342" s="368">
        <v>0</v>
      </c>
      <c r="M342" s="368">
        <v>0</v>
      </c>
      <c r="N342" s="368">
        <v>0</v>
      </c>
      <c r="O342" s="368">
        <v>0</v>
      </c>
      <c r="P342" s="368">
        <v>0</v>
      </c>
      <c r="Q342" s="368">
        <v>0</v>
      </c>
      <c r="R342" s="368">
        <v>0</v>
      </c>
      <c r="S342" s="368">
        <v>0</v>
      </c>
      <c r="T342" s="368">
        <v>0</v>
      </c>
      <c r="U342" s="368">
        <v>0</v>
      </c>
      <c r="V342" s="368">
        <v>0</v>
      </c>
      <c r="W342" s="368">
        <v>0</v>
      </c>
      <c r="X342" s="368">
        <v>0</v>
      </c>
      <c r="Y342" s="368">
        <v>0</v>
      </c>
      <c r="Z342" s="368">
        <v>0</v>
      </c>
      <c r="AA342" s="368">
        <v>0</v>
      </c>
      <c r="AB342" s="368">
        <v>0</v>
      </c>
      <c r="AC342" s="368">
        <v>0</v>
      </c>
      <c r="AD342" s="368">
        <v>0</v>
      </c>
      <c r="AE342" s="368">
        <v>0</v>
      </c>
      <c r="AF342" s="368">
        <v>0</v>
      </c>
      <c r="AG342" s="368">
        <v>0</v>
      </c>
      <c r="AH342" s="368">
        <v>0</v>
      </c>
      <c r="AI342" s="368">
        <v>0</v>
      </c>
      <c r="AJ342" s="368">
        <v>0</v>
      </c>
      <c r="AK342" s="368">
        <v>0</v>
      </c>
      <c r="AL342" s="368">
        <v>0</v>
      </c>
      <c r="AM342" s="368">
        <v>0</v>
      </c>
      <c r="AN342" s="368">
        <v>0</v>
      </c>
      <c r="AO342" s="368">
        <v>0</v>
      </c>
      <c r="AP342" s="368">
        <v>0</v>
      </c>
      <c r="AQ342" s="368">
        <v>0</v>
      </c>
      <c r="AR342" s="368">
        <v>0</v>
      </c>
      <c r="AS342" s="368">
        <v>0</v>
      </c>
      <c r="AT342" s="368">
        <v>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82" t="str">
        <f t="shared" si="25"/>
        <v>YYEAAa</v>
      </c>
      <c r="H343" s="368">
        <v>0</v>
      </c>
      <c r="I343" s="368">
        <v>0</v>
      </c>
      <c r="J343" s="368">
        <v>0</v>
      </c>
      <c r="K343" s="368">
        <v>0</v>
      </c>
      <c r="L343" s="368">
        <v>0</v>
      </c>
      <c r="M343" s="368">
        <v>0</v>
      </c>
      <c r="N343" s="368">
        <v>0</v>
      </c>
      <c r="O343" s="368">
        <v>0</v>
      </c>
      <c r="P343" s="368">
        <v>0</v>
      </c>
      <c r="Q343" s="368">
        <v>0</v>
      </c>
      <c r="R343" s="368">
        <v>0</v>
      </c>
      <c r="S343" s="368">
        <v>0</v>
      </c>
      <c r="T343" s="368">
        <v>0</v>
      </c>
      <c r="U343" s="368">
        <v>0</v>
      </c>
      <c r="V343" s="368">
        <v>0</v>
      </c>
      <c r="W343" s="368">
        <v>0</v>
      </c>
      <c r="X343" s="368">
        <v>0</v>
      </c>
      <c r="Y343" s="368">
        <v>0</v>
      </c>
      <c r="Z343" s="368">
        <v>0</v>
      </c>
      <c r="AA343" s="368">
        <v>0</v>
      </c>
      <c r="AB343" s="368">
        <v>0</v>
      </c>
      <c r="AC343" s="368">
        <v>0</v>
      </c>
      <c r="AD343" s="368">
        <v>0</v>
      </c>
      <c r="AE343" s="368">
        <v>0</v>
      </c>
      <c r="AF343" s="368">
        <v>0</v>
      </c>
      <c r="AG343" s="368">
        <v>0</v>
      </c>
      <c r="AH343" s="368">
        <v>0</v>
      </c>
      <c r="AI343" s="368">
        <v>0</v>
      </c>
      <c r="AJ343" s="368">
        <v>0</v>
      </c>
      <c r="AK343" s="368">
        <v>0</v>
      </c>
      <c r="AL343" s="368">
        <v>0</v>
      </c>
      <c r="AM343" s="368">
        <v>0</v>
      </c>
      <c r="AN343" s="368">
        <v>0</v>
      </c>
      <c r="AO343" s="368">
        <v>0</v>
      </c>
      <c r="AP343" s="368">
        <v>0</v>
      </c>
      <c r="AQ343" s="368">
        <v>0</v>
      </c>
      <c r="AR343" s="368">
        <v>0</v>
      </c>
      <c r="AS343" s="368">
        <v>0</v>
      </c>
      <c r="AT343" s="368">
        <v>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82" t="str">
        <f t="shared" si="25"/>
        <v>YYAAAa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82" t="str">
        <f t="shared" si="25"/>
        <v>YAAAAa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82" t="str">
        <f t="shared" si="25"/>
        <v>YYENE1l</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82" t="str">
        <f t="shared" si="25"/>
        <v>YYPENw</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82" t="str">
        <f t="shared" si="25"/>
        <v>YYEPE1z</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82" t="str">
        <f t="shared" si="25"/>
        <v>YYNEPw</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82" t="str">
        <f t="shared" si="25"/>
        <v>AYAAAw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82" t="str">
        <f t="shared" si="25"/>
        <v>AAEAAa</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82" t="str">
        <f t="shared" si="25"/>
        <v>AAAEAa</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82" t="str">
        <f t="shared" si="25"/>
        <v>YAAAE1a</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82" t="str">
        <f t="shared" si="25"/>
        <v>YAAANw</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82" t="str">
        <f t="shared" si="25"/>
        <v>AYAAAz</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82" t="str">
        <f t="shared" si="25"/>
        <v>AYEAAa</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82" t="str">
        <f t="shared" si="25"/>
        <v>AANEAa</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82" t="str">
        <f t="shared" si="25"/>
        <v>AAANE1a</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257"/>
      <c r="I359" s="257"/>
      <c r="J359" s="257"/>
      <c r="K359" s="257"/>
      <c r="L359" s="257"/>
      <c r="M359" s="257"/>
      <c r="N359" s="257"/>
      <c r="O359" s="257"/>
      <c r="P359" s="257"/>
      <c r="Q359" s="257"/>
      <c r="R359" s="257"/>
      <c r="S359" s="257"/>
      <c r="T359" s="257"/>
      <c r="U359" s="257"/>
      <c r="V359" s="257"/>
      <c r="W359" s="257"/>
      <c r="X359" s="257"/>
      <c r="Y359" s="320"/>
      <c r="Z359" s="320"/>
      <c r="AA359" s="320"/>
      <c r="AB359" s="320"/>
      <c r="AC359" s="320"/>
      <c r="AD359" s="320"/>
      <c r="AE359" s="320"/>
      <c r="AF359" s="320"/>
      <c r="AG359" s="320"/>
      <c r="AH359" s="320"/>
      <c r="AI359" s="320"/>
      <c r="AJ359" s="320"/>
      <c r="AK359" s="320"/>
      <c r="AL359" s="320"/>
      <c r="AM359" s="320"/>
      <c r="AN359" s="320"/>
      <c r="AO359" s="320"/>
      <c r="AP359" s="320"/>
      <c r="AQ359" s="320"/>
      <c r="AR359" s="320"/>
      <c r="AS359" s="320"/>
      <c r="AT359" s="320"/>
      <c r="AU359" s="320"/>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c r="I360" s="257"/>
      <c r="J360" s="257"/>
      <c r="K360" s="257"/>
      <c r="L360" s="257"/>
      <c r="M360" s="257"/>
      <c r="N360" s="257"/>
      <c r="O360" s="257"/>
      <c r="P360" s="257"/>
      <c r="Q360" s="257"/>
      <c r="R360" s="257"/>
      <c r="S360" s="257"/>
      <c r="T360" s="257"/>
      <c r="U360" s="257"/>
      <c r="V360" s="257"/>
      <c r="W360" s="257"/>
      <c r="X360" s="257"/>
      <c r="Y360" s="320"/>
      <c r="Z360" s="320"/>
      <c r="AA360" s="320"/>
      <c r="AB360" s="320"/>
      <c r="AC360" s="320"/>
      <c r="AD360" s="320"/>
      <c r="AE360" s="320"/>
      <c r="AF360" s="320"/>
      <c r="AG360" s="320"/>
      <c r="AH360" s="320"/>
      <c r="AI360" s="320"/>
      <c r="AJ360" s="320"/>
      <c r="AK360" s="320"/>
      <c r="AL360" s="320"/>
      <c r="AM360" s="320"/>
      <c r="AN360" s="320"/>
      <c r="AO360" s="320"/>
      <c r="AP360" s="320"/>
      <c r="AQ360" s="320"/>
      <c r="AR360" s="320"/>
      <c r="AS360" s="320"/>
      <c r="AT360" s="320"/>
      <c r="AU360" s="320"/>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708" t="s">
        <v>912</v>
      </c>
      <c r="I361" s="257"/>
      <c r="J361" s="257"/>
      <c r="K361" s="257"/>
      <c r="L361" s="257"/>
      <c r="M361" s="257"/>
      <c r="N361" s="257"/>
      <c r="O361" s="257"/>
      <c r="P361" s="257"/>
      <c r="Q361" s="257"/>
      <c r="R361" s="257"/>
      <c r="S361" s="257"/>
      <c r="T361" s="257"/>
      <c r="U361" s="257"/>
      <c r="V361" s="257"/>
      <c r="W361" s="257"/>
      <c r="X361" s="257"/>
      <c r="Y361" s="320"/>
      <c r="Z361" s="320"/>
      <c r="AA361" s="320"/>
      <c r="AB361" s="320"/>
      <c r="AC361" s="320"/>
      <c r="AD361" s="320"/>
      <c r="AE361" s="320"/>
      <c r="AF361" s="320"/>
      <c r="AG361" s="320"/>
      <c r="AH361" s="320"/>
      <c r="AI361" s="320"/>
      <c r="AJ361" s="320"/>
      <c r="AK361" s="320"/>
      <c r="AL361" s="320"/>
      <c r="AM361" s="320"/>
      <c r="AN361" s="320"/>
      <c r="AO361" s="320"/>
      <c r="AP361" s="320"/>
      <c r="AQ361" s="320"/>
      <c r="AR361" s="320"/>
      <c r="AS361" s="320"/>
      <c r="AT361" s="320"/>
      <c r="AU361" s="320"/>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257" t="s">
        <v>914</v>
      </c>
      <c r="H362" s="75" t="s">
        <v>933</v>
      </c>
      <c r="I362" s="75" t="s">
        <v>933</v>
      </c>
      <c r="J362" s="75" t="s">
        <v>933</v>
      </c>
      <c r="K362" s="75" t="s">
        <v>933</v>
      </c>
      <c r="L362" s="75" t="s">
        <v>460</v>
      </c>
      <c r="M362" s="75" t="s">
        <v>460</v>
      </c>
      <c r="N362" s="75" t="s">
        <v>460</v>
      </c>
      <c r="O362" s="75" t="s">
        <v>460</v>
      </c>
      <c r="P362" s="75" t="s">
        <v>899</v>
      </c>
      <c r="Q362" s="75" t="s">
        <v>899</v>
      </c>
      <c r="R362" s="75" t="s">
        <v>899</v>
      </c>
      <c r="S362" s="75" t="s">
        <v>899</v>
      </c>
      <c r="T362" s="75" t="s">
        <v>900</v>
      </c>
      <c r="U362" s="75" t="s">
        <v>900</v>
      </c>
      <c r="V362" s="75" t="s">
        <v>900</v>
      </c>
      <c r="W362" s="75" t="s">
        <v>900</v>
      </c>
      <c r="X362" s="75" t="s">
        <v>901</v>
      </c>
      <c r="Y362" s="75" t="s">
        <v>901</v>
      </c>
      <c r="Z362" s="75" t="s">
        <v>901</v>
      </c>
      <c r="AA362" s="75" t="s">
        <v>901</v>
      </c>
      <c r="AB362" s="75" t="s">
        <v>902</v>
      </c>
      <c r="AC362" s="75" t="s">
        <v>902</v>
      </c>
      <c r="AD362" s="75" t="s">
        <v>902</v>
      </c>
      <c r="AE362" s="75" t="s">
        <v>902</v>
      </c>
      <c r="AF362" s="75" t="s">
        <v>903</v>
      </c>
      <c r="AG362" s="75" t="s">
        <v>903</v>
      </c>
      <c r="AH362" s="75" t="s">
        <v>903</v>
      </c>
      <c r="AI362" s="75" t="s">
        <v>903</v>
      </c>
      <c r="AJ362" s="75" t="s">
        <v>904</v>
      </c>
      <c r="AK362" s="75" t="s">
        <v>904</v>
      </c>
      <c r="AL362" s="75" t="s">
        <v>904</v>
      </c>
      <c r="AM362" s="75" t="s">
        <v>904</v>
      </c>
      <c r="AN362" s="75" t="s">
        <v>905</v>
      </c>
      <c r="AO362" s="75" t="s">
        <v>905</v>
      </c>
      <c r="AP362" s="75" t="s">
        <v>905</v>
      </c>
      <c r="AQ362" s="75" t="s">
        <v>905</v>
      </c>
      <c r="AR362" s="75" t="s">
        <v>906</v>
      </c>
      <c r="AS362" s="75" t="s">
        <v>906</v>
      </c>
      <c r="AT362" s="75" t="s">
        <v>906</v>
      </c>
      <c r="AU362" s="75" t="s">
        <v>906</v>
      </c>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
        <v>915</v>
      </c>
      <c r="H363" s="75" t="s">
        <v>405</v>
      </c>
      <c r="I363" s="75" t="s">
        <v>406</v>
      </c>
      <c r="J363" s="75" t="s">
        <v>68</v>
      </c>
      <c r="K363" s="75" t="s">
        <v>407</v>
      </c>
      <c r="L363" s="75" t="s">
        <v>405</v>
      </c>
      <c r="M363" s="75" t="s">
        <v>406</v>
      </c>
      <c r="N363" s="75" t="s">
        <v>68</v>
      </c>
      <c r="O363" s="75" t="s">
        <v>407</v>
      </c>
      <c r="P363" s="75" t="s">
        <v>405</v>
      </c>
      <c r="Q363" s="75" t="s">
        <v>406</v>
      </c>
      <c r="R363" s="75" t="s">
        <v>68</v>
      </c>
      <c r="S363" s="75" t="s">
        <v>407</v>
      </c>
      <c r="T363" s="75" t="s">
        <v>405</v>
      </c>
      <c r="U363" s="75" t="s">
        <v>406</v>
      </c>
      <c r="V363" s="75" t="s">
        <v>68</v>
      </c>
      <c r="W363" s="75" t="s">
        <v>407</v>
      </c>
      <c r="X363" s="75" t="s">
        <v>405</v>
      </c>
      <c r="Y363" s="75" t="s">
        <v>406</v>
      </c>
      <c r="Z363" s="75" t="s">
        <v>68</v>
      </c>
      <c r="AA363" s="75" t="s">
        <v>407</v>
      </c>
      <c r="AB363" s="75" t="s">
        <v>405</v>
      </c>
      <c r="AC363" s="75" t="s">
        <v>406</v>
      </c>
      <c r="AD363" s="75" t="s">
        <v>68</v>
      </c>
      <c r="AE363" s="75" t="s">
        <v>407</v>
      </c>
      <c r="AF363" s="75" t="s">
        <v>405</v>
      </c>
      <c r="AG363" s="75" t="s">
        <v>406</v>
      </c>
      <c r="AH363" s="75" t="s">
        <v>68</v>
      </c>
      <c r="AI363" s="75" t="s">
        <v>407</v>
      </c>
      <c r="AJ363" s="75" t="s">
        <v>405</v>
      </c>
      <c r="AK363" s="75" t="s">
        <v>406</v>
      </c>
      <c r="AL363" s="75" t="s">
        <v>68</v>
      </c>
      <c r="AM363" s="75" t="s">
        <v>407</v>
      </c>
      <c r="AN363" s="75" t="s">
        <v>405</v>
      </c>
      <c r="AO363" s="75" t="s">
        <v>406</v>
      </c>
      <c r="AP363" s="75" t="s">
        <v>68</v>
      </c>
      <c r="AQ363" s="75" t="s">
        <v>407</v>
      </c>
      <c r="AR363" s="75" t="s">
        <v>405</v>
      </c>
      <c r="AS363" s="75" t="s">
        <v>406</v>
      </c>
      <c r="AT363" s="75" t="s">
        <v>68</v>
      </c>
      <c r="AU363" s="75" t="s">
        <v>407</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tr">
        <f>_xlfn.CONCAT(H213:M213)</f>
        <v>AAAAAa</v>
      </c>
      <c r="H364" s="368">
        <f t="shared" ref="H364:AU364" si="26">IF(H326&gt;0,1,0)</f>
        <v>0</v>
      </c>
      <c r="I364" s="368">
        <f t="shared" si="26"/>
        <v>0</v>
      </c>
      <c r="J364" s="368">
        <f t="shared" si="26"/>
        <v>0</v>
      </c>
      <c r="K364" s="368">
        <f t="shared" si="26"/>
        <v>0</v>
      </c>
      <c r="L364" s="368">
        <f t="shared" si="26"/>
        <v>0</v>
      </c>
      <c r="M364" s="368">
        <f t="shared" si="26"/>
        <v>0</v>
      </c>
      <c r="N364" s="368">
        <f t="shared" si="26"/>
        <v>0</v>
      </c>
      <c r="O364" s="368">
        <f t="shared" si="26"/>
        <v>0</v>
      </c>
      <c r="P364" s="368">
        <f t="shared" si="26"/>
        <v>0</v>
      </c>
      <c r="Q364" s="368">
        <f t="shared" si="26"/>
        <v>0</v>
      </c>
      <c r="R364" s="368">
        <f t="shared" si="26"/>
        <v>0</v>
      </c>
      <c r="S364" s="368">
        <f t="shared" si="26"/>
        <v>0</v>
      </c>
      <c r="T364" s="368">
        <f t="shared" si="26"/>
        <v>0</v>
      </c>
      <c r="U364" s="368">
        <f t="shared" si="26"/>
        <v>0</v>
      </c>
      <c r="V364" s="368">
        <f t="shared" si="26"/>
        <v>0</v>
      </c>
      <c r="W364" s="368">
        <f t="shared" si="26"/>
        <v>0</v>
      </c>
      <c r="X364" s="368">
        <f t="shared" si="26"/>
        <v>0</v>
      </c>
      <c r="Y364" s="368">
        <f t="shared" si="26"/>
        <v>0</v>
      </c>
      <c r="Z364" s="368">
        <f t="shared" si="26"/>
        <v>0</v>
      </c>
      <c r="AA364" s="368">
        <f t="shared" si="26"/>
        <v>0</v>
      </c>
      <c r="AB364" s="368">
        <f t="shared" si="26"/>
        <v>0</v>
      </c>
      <c r="AC364" s="368">
        <f t="shared" si="26"/>
        <v>0</v>
      </c>
      <c r="AD364" s="368">
        <f t="shared" si="26"/>
        <v>0</v>
      </c>
      <c r="AE364" s="368">
        <f t="shared" si="26"/>
        <v>0</v>
      </c>
      <c r="AF364" s="368">
        <f t="shared" si="26"/>
        <v>0</v>
      </c>
      <c r="AG364" s="368">
        <f t="shared" si="26"/>
        <v>0</v>
      </c>
      <c r="AH364" s="368">
        <f t="shared" si="26"/>
        <v>0</v>
      </c>
      <c r="AI364" s="368">
        <f t="shared" si="26"/>
        <v>0</v>
      </c>
      <c r="AJ364" s="368">
        <f t="shared" si="26"/>
        <v>0</v>
      </c>
      <c r="AK364" s="368">
        <f t="shared" si="26"/>
        <v>0</v>
      </c>
      <c r="AL364" s="368">
        <f t="shared" si="26"/>
        <v>0</v>
      </c>
      <c r="AM364" s="368">
        <f t="shared" si="26"/>
        <v>0</v>
      </c>
      <c r="AN364" s="368">
        <f t="shared" si="26"/>
        <v>0</v>
      </c>
      <c r="AO364" s="368">
        <f t="shared" si="26"/>
        <v>0</v>
      </c>
      <c r="AP364" s="368">
        <f t="shared" si="26"/>
        <v>0</v>
      </c>
      <c r="AQ364" s="368">
        <f t="shared" si="26"/>
        <v>0</v>
      </c>
      <c r="AR364" s="368">
        <f t="shared" si="26"/>
        <v>0</v>
      </c>
      <c r="AS364" s="368">
        <f t="shared" si="26"/>
        <v>0</v>
      </c>
      <c r="AT364" s="368">
        <f t="shared" si="26"/>
        <v>0</v>
      </c>
      <c r="AU364" s="368">
        <f t="shared" si="26"/>
        <v>0</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782" t="str">
        <f t="shared" ref="G365:G396" si="27">_xlfn.CONCAT(H214:M214)</f>
        <v>YAEAE1a</v>
      </c>
      <c r="H365" s="368">
        <f t="shared" ref="H365:AU365" si="28">IF(H327&gt;0,1,0)</f>
        <v>0</v>
      </c>
      <c r="I365" s="368">
        <f t="shared" si="28"/>
        <v>0</v>
      </c>
      <c r="J365" s="368">
        <f t="shared" si="28"/>
        <v>0</v>
      </c>
      <c r="K365" s="368">
        <f t="shared" si="28"/>
        <v>0</v>
      </c>
      <c r="L365" s="368">
        <f t="shared" si="28"/>
        <v>0</v>
      </c>
      <c r="M365" s="368">
        <f t="shared" si="28"/>
        <v>0</v>
      </c>
      <c r="N365" s="368">
        <f t="shared" si="28"/>
        <v>0</v>
      </c>
      <c r="O365" s="368">
        <f t="shared" si="28"/>
        <v>0</v>
      </c>
      <c r="P365" s="368">
        <f t="shared" si="28"/>
        <v>0</v>
      </c>
      <c r="Q365" s="368">
        <f t="shared" si="28"/>
        <v>0</v>
      </c>
      <c r="R365" s="368">
        <f t="shared" si="28"/>
        <v>0</v>
      </c>
      <c r="S365" s="368">
        <f t="shared" si="28"/>
        <v>0</v>
      </c>
      <c r="T365" s="368">
        <f t="shared" si="28"/>
        <v>0</v>
      </c>
      <c r="U365" s="368">
        <f t="shared" si="28"/>
        <v>0</v>
      </c>
      <c r="V365" s="368">
        <f t="shared" si="28"/>
        <v>0</v>
      </c>
      <c r="W365" s="368">
        <f t="shared" si="28"/>
        <v>0</v>
      </c>
      <c r="X365" s="368">
        <f t="shared" si="28"/>
        <v>0</v>
      </c>
      <c r="Y365" s="368">
        <f t="shared" si="28"/>
        <v>0</v>
      </c>
      <c r="Z365" s="368">
        <f t="shared" si="28"/>
        <v>0</v>
      </c>
      <c r="AA365" s="368">
        <f t="shared" si="28"/>
        <v>0</v>
      </c>
      <c r="AB365" s="368">
        <f t="shared" si="28"/>
        <v>0</v>
      </c>
      <c r="AC365" s="368">
        <f t="shared" si="28"/>
        <v>0</v>
      </c>
      <c r="AD365" s="368">
        <f t="shared" si="28"/>
        <v>0</v>
      </c>
      <c r="AE365" s="368">
        <f t="shared" si="28"/>
        <v>0</v>
      </c>
      <c r="AF365" s="368">
        <f t="shared" si="28"/>
        <v>0</v>
      </c>
      <c r="AG365" s="368">
        <f t="shared" si="28"/>
        <v>0</v>
      </c>
      <c r="AH365" s="368">
        <f t="shared" si="28"/>
        <v>0</v>
      </c>
      <c r="AI365" s="368">
        <f t="shared" si="28"/>
        <v>0</v>
      </c>
      <c r="AJ365" s="368">
        <f t="shared" si="28"/>
        <v>0</v>
      </c>
      <c r="AK365" s="368">
        <f t="shared" si="28"/>
        <v>0</v>
      </c>
      <c r="AL365" s="368">
        <f t="shared" si="28"/>
        <v>0</v>
      </c>
      <c r="AM365" s="368">
        <f t="shared" si="28"/>
        <v>0</v>
      </c>
      <c r="AN365" s="368">
        <f t="shared" si="28"/>
        <v>0</v>
      </c>
      <c r="AO365" s="368">
        <f t="shared" si="28"/>
        <v>0</v>
      </c>
      <c r="AP365" s="368">
        <f t="shared" si="28"/>
        <v>0</v>
      </c>
      <c r="AQ365" s="368">
        <f t="shared" si="28"/>
        <v>0</v>
      </c>
      <c r="AR365" s="368">
        <f t="shared" si="28"/>
        <v>0</v>
      </c>
      <c r="AS365" s="368">
        <f t="shared" si="28"/>
        <v>0</v>
      </c>
      <c r="AT365" s="368">
        <f t="shared" si="28"/>
        <v>0</v>
      </c>
      <c r="AU365" s="368">
        <f t="shared" si="28"/>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782" t="str">
        <f t="shared" si="27"/>
        <v>AYAEAb</v>
      </c>
      <c r="H366" s="368">
        <f t="shared" ref="H366:AU366" si="29">IF(H328&gt;0,1,0)</f>
        <v>1</v>
      </c>
      <c r="I366" s="368">
        <f t="shared" si="29"/>
        <v>1</v>
      </c>
      <c r="J366" s="368">
        <f t="shared" si="29"/>
        <v>1</v>
      </c>
      <c r="K366" s="368">
        <f t="shared" si="29"/>
        <v>0</v>
      </c>
      <c r="L366" s="368">
        <f t="shared" si="29"/>
        <v>1</v>
      </c>
      <c r="M366" s="368">
        <f t="shared" si="29"/>
        <v>1</v>
      </c>
      <c r="N366" s="368">
        <f t="shared" si="29"/>
        <v>1</v>
      </c>
      <c r="O366" s="368">
        <f t="shared" si="29"/>
        <v>0</v>
      </c>
      <c r="P366" s="368">
        <f t="shared" si="29"/>
        <v>1</v>
      </c>
      <c r="Q366" s="368">
        <f t="shared" si="29"/>
        <v>1</v>
      </c>
      <c r="R366" s="368">
        <f t="shared" si="29"/>
        <v>1</v>
      </c>
      <c r="S366" s="368">
        <f t="shared" si="29"/>
        <v>0</v>
      </c>
      <c r="T366" s="368">
        <f t="shared" si="29"/>
        <v>1</v>
      </c>
      <c r="U366" s="368">
        <f t="shared" si="29"/>
        <v>1</v>
      </c>
      <c r="V366" s="368">
        <f t="shared" si="29"/>
        <v>1</v>
      </c>
      <c r="W366" s="368">
        <f t="shared" si="29"/>
        <v>0</v>
      </c>
      <c r="X366" s="368">
        <f t="shared" si="29"/>
        <v>1</v>
      </c>
      <c r="Y366" s="368">
        <f t="shared" si="29"/>
        <v>1</v>
      </c>
      <c r="Z366" s="368">
        <f t="shared" si="29"/>
        <v>1</v>
      </c>
      <c r="AA366" s="368">
        <f t="shared" si="29"/>
        <v>0</v>
      </c>
      <c r="AB366" s="368">
        <f t="shared" si="29"/>
        <v>1</v>
      </c>
      <c r="AC366" s="368">
        <f t="shared" si="29"/>
        <v>1</v>
      </c>
      <c r="AD366" s="368">
        <f t="shared" si="29"/>
        <v>1</v>
      </c>
      <c r="AE366" s="368">
        <f t="shared" si="29"/>
        <v>0</v>
      </c>
      <c r="AF366" s="368">
        <f t="shared" si="29"/>
        <v>1</v>
      </c>
      <c r="AG366" s="368">
        <f t="shared" si="29"/>
        <v>1</v>
      </c>
      <c r="AH366" s="368">
        <f t="shared" si="29"/>
        <v>1</v>
      </c>
      <c r="AI366" s="368">
        <f t="shared" si="29"/>
        <v>0</v>
      </c>
      <c r="AJ366" s="368">
        <f t="shared" si="29"/>
        <v>1</v>
      </c>
      <c r="AK366" s="368">
        <f t="shared" si="29"/>
        <v>1</v>
      </c>
      <c r="AL366" s="368">
        <f t="shared" si="29"/>
        <v>1</v>
      </c>
      <c r="AM366" s="368">
        <f t="shared" si="29"/>
        <v>0</v>
      </c>
      <c r="AN366" s="368">
        <f t="shared" si="29"/>
        <v>1</v>
      </c>
      <c r="AO366" s="368">
        <f t="shared" si="29"/>
        <v>1</v>
      </c>
      <c r="AP366" s="368">
        <f t="shared" si="29"/>
        <v>1</v>
      </c>
      <c r="AQ366" s="368">
        <f t="shared" si="29"/>
        <v>0</v>
      </c>
      <c r="AR366" s="368">
        <f t="shared" si="29"/>
        <v>1</v>
      </c>
      <c r="AS366" s="368">
        <f t="shared" si="29"/>
        <v>1</v>
      </c>
      <c r="AT366" s="368">
        <f t="shared" si="29"/>
        <v>1</v>
      </c>
      <c r="AU366" s="368">
        <f t="shared" si="29"/>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65" customFormat="1" ht="15" outlineLevel="1" x14ac:dyDescent="0.25">
      <c r="A367" s="769"/>
      <c r="B367" s="766"/>
      <c r="C367" s="778"/>
      <c r="D367" s="778"/>
      <c r="E367" s="778"/>
      <c r="F367" s="782"/>
      <c r="G367" s="782" t="str">
        <f t="shared" si="27"/>
        <v>AYAEAbd</v>
      </c>
      <c r="H367" s="368">
        <f t="shared" ref="H367:AU367" si="30">IF(H330&gt;0,1,0)</f>
        <v>0</v>
      </c>
      <c r="I367" s="368">
        <f t="shared" si="30"/>
        <v>0</v>
      </c>
      <c r="J367" s="368">
        <f t="shared" si="30"/>
        <v>0</v>
      </c>
      <c r="K367" s="368">
        <f t="shared" si="30"/>
        <v>0</v>
      </c>
      <c r="L367" s="368">
        <f t="shared" si="30"/>
        <v>0</v>
      </c>
      <c r="M367" s="368">
        <f t="shared" si="30"/>
        <v>0</v>
      </c>
      <c r="N367" s="368">
        <f t="shared" si="30"/>
        <v>0</v>
      </c>
      <c r="O367" s="368">
        <f t="shared" si="30"/>
        <v>0</v>
      </c>
      <c r="P367" s="368">
        <f t="shared" si="30"/>
        <v>0</v>
      </c>
      <c r="Q367" s="368">
        <f t="shared" si="30"/>
        <v>0</v>
      </c>
      <c r="R367" s="368">
        <f t="shared" si="30"/>
        <v>0</v>
      </c>
      <c r="S367" s="368">
        <f t="shared" si="30"/>
        <v>0</v>
      </c>
      <c r="T367" s="368">
        <f t="shared" si="30"/>
        <v>0</v>
      </c>
      <c r="U367" s="368">
        <f t="shared" si="30"/>
        <v>0</v>
      </c>
      <c r="V367" s="368">
        <f t="shared" si="30"/>
        <v>0</v>
      </c>
      <c r="W367" s="368">
        <f t="shared" si="30"/>
        <v>0</v>
      </c>
      <c r="X367" s="368">
        <f t="shared" si="30"/>
        <v>0</v>
      </c>
      <c r="Y367" s="368">
        <f t="shared" si="30"/>
        <v>0</v>
      </c>
      <c r="Z367" s="368">
        <f t="shared" si="30"/>
        <v>0</v>
      </c>
      <c r="AA367" s="368">
        <f t="shared" si="30"/>
        <v>0</v>
      </c>
      <c r="AB367" s="368">
        <f t="shared" si="30"/>
        <v>0</v>
      </c>
      <c r="AC367" s="368">
        <f t="shared" si="30"/>
        <v>0</v>
      </c>
      <c r="AD367" s="368">
        <f t="shared" si="30"/>
        <v>0</v>
      </c>
      <c r="AE367" s="368">
        <f t="shared" si="30"/>
        <v>0</v>
      </c>
      <c r="AF367" s="368">
        <f t="shared" si="30"/>
        <v>0</v>
      </c>
      <c r="AG367" s="368">
        <f t="shared" si="30"/>
        <v>0</v>
      </c>
      <c r="AH367" s="368">
        <f t="shared" si="30"/>
        <v>0</v>
      </c>
      <c r="AI367" s="368">
        <f t="shared" si="30"/>
        <v>0</v>
      </c>
      <c r="AJ367" s="368">
        <f t="shared" si="30"/>
        <v>0</v>
      </c>
      <c r="AK367" s="368">
        <f t="shared" si="30"/>
        <v>0</v>
      </c>
      <c r="AL367" s="368">
        <f t="shared" si="30"/>
        <v>0</v>
      </c>
      <c r="AM367" s="368">
        <f t="shared" si="30"/>
        <v>0</v>
      </c>
      <c r="AN367" s="368">
        <f t="shared" si="30"/>
        <v>0</v>
      </c>
      <c r="AO367" s="368">
        <f t="shared" si="30"/>
        <v>0</v>
      </c>
      <c r="AP367" s="368">
        <f t="shared" si="30"/>
        <v>0</v>
      </c>
      <c r="AQ367" s="368">
        <f t="shared" si="30"/>
        <v>0</v>
      </c>
      <c r="AR367" s="368">
        <f t="shared" si="30"/>
        <v>0</v>
      </c>
      <c r="AS367" s="368">
        <f t="shared" si="30"/>
        <v>0</v>
      </c>
      <c r="AT367" s="368">
        <f t="shared" si="30"/>
        <v>0</v>
      </c>
      <c r="AU367" s="368">
        <f t="shared" si="30"/>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773"/>
      <c r="BS367" s="768"/>
      <c r="BT367" s="768"/>
      <c r="BU367" s="768"/>
    </row>
    <row r="368" spans="1:73" s="765" customFormat="1" ht="15" outlineLevel="1" x14ac:dyDescent="0.25">
      <c r="A368" s="769"/>
      <c r="B368" s="766"/>
      <c r="C368" s="778"/>
      <c r="D368" s="778"/>
      <c r="E368" s="778"/>
      <c r="F368" s="782"/>
      <c r="G368" s="782" t="str">
        <f t="shared" si="27"/>
        <v>YAEAOFa</v>
      </c>
      <c r="H368" s="368">
        <f t="shared" ref="H368:AU368" si="31">IF(H330&gt;0,1,0)</f>
        <v>0</v>
      </c>
      <c r="I368" s="368">
        <f t="shared" si="31"/>
        <v>0</v>
      </c>
      <c r="J368" s="368">
        <f t="shared" si="31"/>
        <v>0</v>
      </c>
      <c r="K368" s="368">
        <f t="shared" si="31"/>
        <v>0</v>
      </c>
      <c r="L368" s="368">
        <f t="shared" si="31"/>
        <v>0</v>
      </c>
      <c r="M368" s="368">
        <f t="shared" si="31"/>
        <v>0</v>
      </c>
      <c r="N368" s="368">
        <f t="shared" si="31"/>
        <v>0</v>
      </c>
      <c r="O368" s="368">
        <f t="shared" si="31"/>
        <v>0</v>
      </c>
      <c r="P368" s="368">
        <f t="shared" si="31"/>
        <v>0</v>
      </c>
      <c r="Q368" s="368">
        <f t="shared" si="31"/>
        <v>0</v>
      </c>
      <c r="R368" s="368">
        <f t="shared" si="31"/>
        <v>0</v>
      </c>
      <c r="S368" s="368">
        <f t="shared" si="31"/>
        <v>0</v>
      </c>
      <c r="T368" s="368">
        <f t="shared" si="31"/>
        <v>0</v>
      </c>
      <c r="U368" s="368">
        <f t="shared" si="31"/>
        <v>0</v>
      </c>
      <c r="V368" s="368">
        <f t="shared" si="31"/>
        <v>0</v>
      </c>
      <c r="W368" s="368">
        <f t="shared" si="31"/>
        <v>0</v>
      </c>
      <c r="X368" s="368">
        <f t="shared" si="31"/>
        <v>0</v>
      </c>
      <c r="Y368" s="368">
        <f t="shared" si="31"/>
        <v>0</v>
      </c>
      <c r="Z368" s="368">
        <f t="shared" si="31"/>
        <v>0</v>
      </c>
      <c r="AA368" s="368">
        <f t="shared" si="31"/>
        <v>0</v>
      </c>
      <c r="AB368" s="368">
        <f t="shared" si="31"/>
        <v>0</v>
      </c>
      <c r="AC368" s="368">
        <f t="shared" si="31"/>
        <v>0</v>
      </c>
      <c r="AD368" s="368">
        <f t="shared" si="31"/>
        <v>0</v>
      </c>
      <c r="AE368" s="368">
        <f t="shared" si="31"/>
        <v>0</v>
      </c>
      <c r="AF368" s="368">
        <f t="shared" si="31"/>
        <v>0</v>
      </c>
      <c r="AG368" s="368">
        <f t="shared" si="31"/>
        <v>0</v>
      </c>
      <c r="AH368" s="368">
        <f t="shared" si="31"/>
        <v>0</v>
      </c>
      <c r="AI368" s="368">
        <f t="shared" si="31"/>
        <v>0</v>
      </c>
      <c r="AJ368" s="368">
        <f t="shared" si="31"/>
        <v>0</v>
      </c>
      <c r="AK368" s="368">
        <f t="shared" si="31"/>
        <v>0</v>
      </c>
      <c r="AL368" s="368">
        <f t="shared" si="31"/>
        <v>0</v>
      </c>
      <c r="AM368" s="368">
        <f t="shared" si="31"/>
        <v>0</v>
      </c>
      <c r="AN368" s="368">
        <f t="shared" si="31"/>
        <v>0</v>
      </c>
      <c r="AO368" s="368">
        <f t="shared" si="31"/>
        <v>0</v>
      </c>
      <c r="AP368" s="368">
        <f t="shared" si="31"/>
        <v>0</v>
      </c>
      <c r="AQ368" s="368">
        <f t="shared" si="31"/>
        <v>0</v>
      </c>
      <c r="AR368" s="368">
        <f t="shared" si="31"/>
        <v>0</v>
      </c>
      <c r="AS368" s="368">
        <f t="shared" si="31"/>
        <v>0</v>
      </c>
      <c r="AT368" s="368">
        <f t="shared" si="31"/>
        <v>0</v>
      </c>
      <c r="AU368" s="368">
        <f t="shared" si="31"/>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773"/>
      <c r="BS368" s="768"/>
      <c r="BT368" s="768"/>
      <c r="BU368" s="768"/>
    </row>
    <row r="369" spans="1:73" s="765" customFormat="1" ht="15" outlineLevel="1" x14ac:dyDescent="0.25">
      <c r="A369" s="769"/>
      <c r="B369" s="766"/>
      <c r="C369" s="778"/>
      <c r="D369" s="778"/>
      <c r="E369" s="778"/>
      <c r="F369" s="782"/>
      <c r="G369" s="782" t="str">
        <f t="shared" si="27"/>
        <v>AYAEAof</v>
      </c>
      <c r="H369" s="368">
        <f t="shared" ref="H369:AU369" si="32">IF(H331&gt;0,1,0)</f>
        <v>1</v>
      </c>
      <c r="I369" s="368">
        <f t="shared" si="32"/>
        <v>1</v>
      </c>
      <c r="J369" s="368">
        <f t="shared" si="32"/>
        <v>1</v>
      </c>
      <c r="K369" s="368">
        <f t="shared" si="32"/>
        <v>0</v>
      </c>
      <c r="L369" s="368">
        <f t="shared" si="32"/>
        <v>1</v>
      </c>
      <c r="M369" s="368">
        <f t="shared" si="32"/>
        <v>1</v>
      </c>
      <c r="N369" s="368">
        <f t="shared" si="32"/>
        <v>1</v>
      </c>
      <c r="O369" s="368">
        <f t="shared" si="32"/>
        <v>0</v>
      </c>
      <c r="P369" s="368">
        <f t="shared" si="32"/>
        <v>1</v>
      </c>
      <c r="Q369" s="368">
        <f t="shared" si="32"/>
        <v>1</v>
      </c>
      <c r="R369" s="368">
        <f t="shared" si="32"/>
        <v>1</v>
      </c>
      <c r="S369" s="368">
        <f t="shared" si="32"/>
        <v>0</v>
      </c>
      <c r="T369" s="368">
        <f t="shared" si="32"/>
        <v>1</v>
      </c>
      <c r="U369" s="368">
        <f t="shared" si="32"/>
        <v>1</v>
      </c>
      <c r="V369" s="368">
        <f t="shared" si="32"/>
        <v>1</v>
      </c>
      <c r="W369" s="368">
        <f t="shared" si="32"/>
        <v>0</v>
      </c>
      <c r="X369" s="368">
        <f t="shared" si="32"/>
        <v>1</v>
      </c>
      <c r="Y369" s="368">
        <f t="shared" si="32"/>
        <v>1</v>
      </c>
      <c r="Z369" s="368">
        <f t="shared" si="32"/>
        <v>1</v>
      </c>
      <c r="AA369" s="368">
        <f t="shared" si="32"/>
        <v>0</v>
      </c>
      <c r="AB369" s="368">
        <f t="shared" si="32"/>
        <v>1</v>
      </c>
      <c r="AC369" s="368">
        <f t="shared" si="32"/>
        <v>1</v>
      </c>
      <c r="AD369" s="368">
        <f t="shared" si="32"/>
        <v>1</v>
      </c>
      <c r="AE369" s="368">
        <f t="shared" si="32"/>
        <v>0</v>
      </c>
      <c r="AF369" s="368">
        <f t="shared" si="32"/>
        <v>1</v>
      </c>
      <c r="AG369" s="368">
        <f t="shared" si="32"/>
        <v>1</v>
      </c>
      <c r="AH369" s="368">
        <f t="shared" si="32"/>
        <v>1</v>
      </c>
      <c r="AI369" s="368">
        <f t="shared" si="32"/>
        <v>0</v>
      </c>
      <c r="AJ369" s="368">
        <f t="shared" si="32"/>
        <v>1</v>
      </c>
      <c r="AK369" s="368">
        <f t="shared" si="32"/>
        <v>1</v>
      </c>
      <c r="AL369" s="368">
        <f t="shared" si="32"/>
        <v>1</v>
      </c>
      <c r="AM369" s="368">
        <f t="shared" si="32"/>
        <v>0</v>
      </c>
      <c r="AN369" s="368">
        <f t="shared" si="32"/>
        <v>1</v>
      </c>
      <c r="AO369" s="368">
        <f t="shared" si="32"/>
        <v>1</v>
      </c>
      <c r="AP369" s="368">
        <f t="shared" si="32"/>
        <v>1</v>
      </c>
      <c r="AQ369" s="368">
        <f t="shared" si="32"/>
        <v>0</v>
      </c>
      <c r="AR369" s="368">
        <f t="shared" si="32"/>
        <v>1</v>
      </c>
      <c r="AS369" s="368">
        <f t="shared" si="32"/>
        <v>1</v>
      </c>
      <c r="AT369" s="368">
        <f t="shared" si="32"/>
        <v>1</v>
      </c>
      <c r="AU369" s="368">
        <f t="shared" si="32"/>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773"/>
      <c r="BS369" s="768"/>
      <c r="BT369" s="768"/>
      <c r="BU369" s="768"/>
    </row>
    <row r="370" spans="1:73" s="75" customFormat="1" ht="15" outlineLevel="1" x14ac:dyDescent="0.25">
      <c r="A370" s="238"/>
      <c r="B370" s="239"/>
      <c r="C370" s="249"/>
      <c r="D370" s="249"/>
      <c r="E370" s="249"/>
      <c r="F370" s="257"/>
      <c r="G370" s="782" t="str">
        <f t="shared" si="27"/>
        <v>YYNENb</v>
      </c>
      <c r="H370" s="368">
        <f t="shared" ref="H370:AU370" si="33">IF(H332&gt;0,1,0)</f>
        <v>1</v>
      </c>
      <c r="I370" s="368">
        <f t="shared" si="33"/>
        <v>1</v>
      </c>
      <c r="J370" s="368">
        <f t="shared" si="33"/>
        <v>1</v>
      </c>
      <c r="K370" s="368">
        <f t="shared" si="33"/>
        <v>0</v>
      </c>
      <c r="L370" s="368">
        <f t="shared" si="33"/>
        <v>1</v>
      </c>
      <c r="M370" s="368">
        <f t="shared" si="33"/>
        <v>1</v>
      </c>
      <c r="N370" s="368">
        <f t="shared" si="33"/>
        <v>1</v>
      </c>
      <c r="O370" s="368">
        <f t="shared" si="33"/>
        <v>0</v>
      </c>
      <c r="P370" s="368">
        <f t="shared" si="33"/>
        <v>1</v>
      </c>
      <c r="Q370" s="368">
        <f t="shared" si="33"/>
        <v>1</v>
      </c>
      <c r="R370" s="368">
        <f t="shared" si="33"/>
        <v>1</v>
      </c>
      <c r="S370" s="368">
        <f t="shared" si="33"/>
        <v>0</v>
      </c>
      <c r="T370" s="368">
        <f t="shared" si="33"/>
        <v>1</v>
      </c>
      <c r="U370" s="368">
        <f t="shared" si="33"/>
        <v>1</v>
      </c>
      <c r="V370" s="368">
        <f t="shared" si="33"/>
        <v>1</v>
      </c>
      <c r="W370" s="368">
        <f t="shared" si="33"/>
        <v>0</v>
      </c>
      <c r="X370" s="368">
        <f t="shared" si="33"/>
        <v>1</v>
      </c>
      <c r="Y370" s="368">
        <f t="shared" si="33"/>
        <v>1</v>
      </c>
      <c r="Z370" s="368">
        <f t="shared" si="33"/>
        <v>1</v>
      </c>
      <c r="AA370" s="368">
        <f t="shared" si="33"/>
        <v>0</v>
      </c>
      <c r="AB370" s="368">
        <f t="shared" si="33"/>
        <v>1</v>
      </c>
      <c r="AC370" s="368">
        <f t="shared" si="33"/>
        <v>1</v>
      </c>
      <c r="AD370" s="368">
        <f t="shared" si="33"/>
        <v>1</v>
      </c>
      <c r="AE370" s="368">
        <f t="shared" si="33"/>
        <v>0</v>
      </c>
      <c r="AF370" s="368">
        <f t="shared" si="33"/>
        <v>1</v>
      </c>
      <c r="AG370" s="368">
        <f t="shared" si="33"/>
        <v>1</v>
      </c>
      <c r="AH370" s="368">
        <f t="shared" si="33"/>
        <v>1</v>
      </c>
      <c r="AI370" s="368">
        <f t="shared" si="33"/>
        <v>0</v>
      </c>
      <c r="AJ370" s="368">
        <f t="shared" si="33"/>
        <v>1</v>
      </c>
      <c r="AK370" s="368">
        <f t="shared" si="33"/>
        <v>1</v>
      </c>
      <c r="AL370" s="368">
        <f t="shared" si="33"/>
        <v>1</v>
      </c>
      <c r="AM370" s="368">
        <f t="shared" si="33"/>
        <v>0</v>
      </c>
      <c r="AN370" s="368">
        <f t="shared" si="33"/>
        <v>1</v>
      </c>
      <c r="AO370" s="368">
        <f t="shared" si="33"/>
        <v>1</v>
      </c>
      <c r="AP370" s="368">
        <f t="shared" si="33"/>
        <v>1</v>
      </c>
      <c r="AQ370" s="368">
        <f t="shared" si="33"/>
        <v>0</v>
      </c>
      <c r="AR370" s="368">
        <f t="shared" si="33"/>
        <v>1</v>
      </c>
      <c r="AS370" s="368">
        <f t="shared" si="33"/>
        <v>1</v>
      </c>
      <c r="AT370" s="368">
        <f t="shared" si="33"/>
        <v>1</v>
      </c>
      <c r="AU370" s="368">
        <f t="shared" si="33"/>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248"/>
      <c r="BS370" s="240"/>
      <c r="BT370" s="240"/>
      <c r="BU370" s="240"/>
    </row>
    <row r="371" spans="1:73" s="75" customFormat="1" ht="15" outlineLevel="1" x14ac:dyDescent="0.25">
      <c r="A371" s="238"/>
      <c r="B371" s="239"/>
      <c r="C371" s="249"/>
      <c r="D371" s="249"/>
      <c r="E371" s="249"/>
      <c r="F371" s="257"/>
      <c r="G371" s="782" t="str">
        <f t="shared" si="27"/>
        <v>YYENE1z</v>
      </c>
      <c r="H371" s="368">
        <f t="shared" ref="H371:AU371" si="34">IF(H333&gt;0,1,0)</f>
        <v>1</v>
      </c>
      <c r="I371" s="368">
        <f t="shared" si="34"/>
        <v>1</v>
      </c>
      <c r="J371" s="368">
        <f t="shared" si="34"/>
        <v>0</v>
      </c>
      <c r="K371" s="368">
        <f t="shared" si="34"/>
        <v>1</v>
      </c>
      <c r="L371" s="368">
        <f t="shared" si="34"/>
        <v>1</v>
      </c>
      <c r="M371" s="368">
        <f t="shared" si="34"/>
        <v>1</v>
      </c>
      <c r="N371" s="368">
        <f t="shared" si="34"/>
        <v>0</v>
      </c>
      <c r="O371" s="368">
        <f t="shared" si="34"/>
        <v>1</v>
      </c>
      <c r="P371" s="368">
        <f t="shared" si="34"/>
        <v>1</v>
      </c>
      <c r="Q371" s="368">
        <f t="shared" si="34"/>
        <v>1</v>
      </c>
      <c r="R371" s="368">
        <f t="shared" si="34"/>
        <v>0</v>
      </c>
      <c r="S371" s="368">
        <f t="shared" si="34"/>
        <v>1</v>
      </c>
      <c r="T371" s="368">
        <f t="shared" si="34"/>
        <v>1</v>
      </c>
      <c r="U371" s="368">
        <f t="shared" si="34"/>
        <v>1</v>
      </c>
      <c r="V371" s="368">
        <f t="shared" si="34"/>
        <v>0</v>
      </c>
      <c r="W371" s="368">
        <f t="shared" si="34"/>
        <v>1</v>
      </c>
      <c r="X371" s="368">
        <f t="shared" si="34"/>
        <v>1</v>
      </c>
      <c r="Y371" s="368">
        <f t="shared" si="34"/>
        <v>1</v>
      </c>
      <c r="Z371" s="368">
        <f t="shared" si="34"/>
        <v>0</v>
      </c>
      <c r="AA371" s="368">
        <f t="shared" si="34"/>
        <v>1</v>
      </c>
      <c r="AB371" s="368">
        <f t="shared" si="34"/>
        <v>1</v>
      </c>
      <c r="AC371" s="368">
        <f t="shared" si="34"/>
        <v>1</v>
      </c>
      <c r="AD371" s="368">
        <f t="shared" si="34"/>
        <v>0</v>
      </c>
      <c r="AE371" s="368">
        <f t="shared" si="34"/>
        <v>1</v>
      </c>
      <c r="AF371" s="368">
        <f t="shared" si="34"/>
        <v>1</v>
      </c>
      <c r="AG371" s="368">
        <f t="shared" si="34"/>
        <v>1</v>
      </c>
      <c r="AH371" s="368">
        <f t="shared" si="34"/>
        <v>0</v>
      </c>
      <c r="AI371" s="368">
        <f t="shared" si="34"/>
        <v>1</v>
      </c>
      <c r="AJ371" s="368">
        <f t="shared" si="34"/>
        <v>1</v>
      </c>
      <c r="AK371" s="368">
        <f t="shared" si="34"/>
        <v>1</v>
      </c>
      <c r="AL371" s="368">
        <f t="shared" si="34"/>
        <v>0</v>
      </c>
      <c r="AM371" s="368">
        <f t="shared" si="34"/>
        <v>1</v>
      </c>
      <c r="AN371" s="368">
        <f t="shared" si="34"/>
        <v>1</v>
      </c>
      <c r="AO371" s="368">
        <f t="shared" si="34"/>
        <v>1</v>
      </c>
      <c r="AP371" s="368">
        <f t="shared" si="34"/>
        <v>0</v>
      </c>
      <c r="AQ371" s="368">
        <f t="shared" si="34"/>
        <v>1</v>
      </c>
      <c r="AR371" s="368">
        <f t="shared" si="34"/>
        <v>1</v>
      </c>
      <c r="AS371" s="368">
        <f t="shared" si="34"/>
        <v>1</v>
      </c>
      <c r="AT371" s="368">
        <f t="shared" si="34"/>
        <v>0</v>
      </c>
      <c r="AU371" s="368">
        <f t="shared" si="34"/>
        <v>1</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73" s="75" customFormat="1" ht="12" customHeight="1" outlineLevel="1" x14ac:dyDescent="0.25">
      <c r="A372" s="238"/>
      <c r="B372" s="239"/>
      <c r="C372" s="249"/>
      <c r="D372" s="249"/>
      <c r="E372" s="249"/>
      <c r="F372" s="265"/>
      <c r="G372" s="782" t="str">
        <f t="shared" si="27"/>
        <v>YYENE1r</v>
      </c>
      <c r="H372" s="368">
        <f t="shared" ref="H372:AU372" si="35">IF(H334&gt;0,1,0)</f>
        <v>1</v>
      </c>
      <c r="I372" s="368">
        <f t="shared" si="35"/>
        <v>1</v>
      </c>
      <c r="J372" s="368">
        <f t="shared" si="35"/>
        <v>0</v>
      </c>
      <c r="K372" s="368">
        <f t="shared" si="35"/>
        <v>1</v>
      </c>
      <c r="L372" s="368">
        <f t="shared" si="35"/>
        <v>1</v>
      </c>
      <c r="M372" s="368">
        <f t="shared" si="35"/>
        <v>1</v>
      </c>
      <c r="N372" s="368">
        <f t="shared" si="35"/>
        <v>0</v>
      </c>
      <c r="O372" s="368">
        <f t="shared" si="35"/>
        <v>1</v>
      </c>
      <c r="P372" s="368">
        <f t="shared" si="35"/>
        <v>1</v>
      </c>
      <c r="Q372" s="368">
        <f t="shared" si="35"/>
        <v>1</v>
      </c>
      <c r="R372" s="368">
        <f t="shared" si="35"/>
        <v>0</v>
      </c>
      <c r="S372" s="368">
        <f t="shared" si="35"/>
        <v>1</v>
      </c>
      <c r="T372" s="368">
        <f t="shared" si="35"/>
        <v>1</v>
      </c>
      <c r="U372" s="368">
        <f t="shared" si="35"/>
        <v>1</v>
      </c>
      <c r="V372" s="368">
        <f t="shared" si="35"/>
        <v>0</v>
      </c>
      <c r="W372" s="368">
        <f t="shared" si="35"/>
        <v>1</v>
      </c>
      <c r="X372" s="368">
        <f t="shared" si="35"/>
        <v>1</v>
      </c>
      <c r="Y372" s="368">
        <f t="shared" si="35"/>
        <v>1</v>
      </c>
      <c r="Z372" s="368">
        <f t="shared" si="35"/>
        <v>0</v>
      </c>
      <c r="AA372" s="368">
        <f t="shared" si="35"/>
        <v>1</v>
      </c>
      <c r="AB372" s="368">
        <f t="shared" si="35"/>
        <v>1</v>
      </c>
      <c r="AC372" s="368">
        <f t="shared" si="35"/>
        <v>1</v>
      </c>
      <c r="AD372" s="368">
        <f t="shared" si="35"/>
        <v>0</v>
      </c>
      <c r="AE372" s="368">
        <f t="shared" si="35"/>
        <v>1</v>
      </c>
      <c r="AF372" s="368">
        <f t="shared" si="35"/>
        <v>1</v>
      </c>
      <c r="AG372" s="368">
        <f t="shared" si="35"/>
        <v>1</v>
      </c>
      <c r="AH372" s="368">
        <f t="shared" si="35"/>
        <v>0</v>
      </c>
      <c r="AI372" s="368">
        <f t="shared" si="35"/>
        <v>1</v>
      </c>
      <c r="AJ372" s="368">
        <f t="shared" si="35"/>
        <v>1</v>
      </c>
      <c r="AK372" s="368">
        <f t="shared" si="35"/>
        <v>1</v>
      </c>
      <c r="AL372" s="368">
        <f t="shared" si="35"/>
        <v>0</v>
      </c>
      <c r="AM372" s="368">
        <f t="shared" si="35"/>
        <v>1</v>
      </c>
      <c r="AN372" s="368">
        <f t="shared" si="35"/>
        <v>1</v>
      </c>
      <c r="AO372" s="368">
        <f t="shared" si="35"/>
        <v>1</v>
      </c>
      <c r="AP372" s="368">
        <f t="shared" si="35"/>
        <v>0</v>
      </c>
      <c r="AQ372" s="368">
        <f t="shared" si="35"/>
        <v>1</v>
      </c>
      <c r="AR372" s="368">
        <f t="shared" si="35"/>
        <v>1</v>
      </c>
      <c r="AS372" s="368">
        <f t="shared" si="35"/>
        <v>1</v>
      </c>
      <c r="AT372" s="368">
        <f t="shared" si="35"/>
        <v>0</v>
      </c>
      <c r="AU372" s="368">
        <f t="shared" si="35"/>
        <v>1</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73" s="75" customFormat="1" ht="12" customHeight="1" outlineLevel="1" x14ac:dyDescent="0.25">
      <c r="A373" s="238"/>
      <c r="B373" s="239"/>
      <c r="C373" s="249"/>
      <c r="D373" s="249"/>
      <c r="E373" s="249"/>
      <c r="F373" s="265"/>
      <c r="G373" s="782" t="str">
        <f t="shared" si="27"/>
        <v>YYNEE1r</v>
      </c>
      <c r="H373" s="368">
        <f t="shared" ref="H373:AU373" si="36">IF(H335&gt;0,1,0)</f>
        <v>1</v>
      </c>
      <c r="I373" s="368">
        <f t="shared" si="36"/>
        <v>1</v>
      </c>
      <c r="J373" s="368">
        <f t="shared" si="36"/>
        <v>0</v>
      </c>
      <c r="K373" s="368">
        <f t="shared" si="36"/>
        <v>1</v>
      </c>
      <c r="L373" s="368">
        <f t="shared" si="36"/>
        <v>1</v>
      </c>
      <c r="M373" s="368">
        <f t="shared" si="36"/>
        <v>1</v>
      </c>
      <c r="N373" s="368">
        <f t="shared" si="36"/>
        <v>0</v>
      </c>
      <c r="O373" s="368">
        <f t="shared" si="36"/>
        <v>1</v>
      </c>
      <c r="P373" s="368">
        <f t="shared" si="36"/>
        <v>1</v>
      </c>
      <c r="Q373" s="368">
        <f t="shared" si="36"/>
        <v>1</v>
      </c>
      <c r="R373" s="368">
        <f t="shared" si="36"/>
        <v>0</v>
      </c>
      <c r="S373" s="368">
        <f t="shared" si="36"/>
        <v>1</v>
      </c>
      <c r="T373" s="368">
        <f t="shared" si="36"/>
        <v>1</v>
      </c>
      <c r="U373" s="368">
        <f t="shared" si="36"/>
        <v>1</v>
      </c>
      <c r="V373" s="368">
        <f t="shared" si="36"/>
        <v>0</v>
      </c>
      <c r="W373" s="368">
        <f t="shared" si="36"/>
        <v>1</v>
      </c>
      <c r="X373" s="368">
        <f t="shared" si="36"/>
        <v>1</v>
      </c>
      <c r="Y373" s="368">
        <f t="shared" si="36"/>
        <v>1</v>
      </c>
      <c r="Z373" s="368">
        <f t="shared" si="36"/>
        <v>0</v>
      </c>
      <c r="AA373" s="368">
        <f t="shared" si="36"/>
        <v>1</v>
      </c>
      <c r="AB373" s="368">
        <f t="shared" si="36"/>
        <v>1</v>
      </c>
      <c r="AC373" s="368">
        <f t="shared" si="36"/>
        <v>1</v>
      </c>
      <c r="AD373" s="368">
        <f t="shared" si="36"/>
        <v>0</v>
      </c>
      <c r="AE373" s="368">
        <f t="shared" si="36"/>
        <v>1</v>
      </c>
      <c r="AF373" s="368">
        <f t="shared" si="36"/>
        <v>1</v>
      </c>
      <c r="AG373" s="368">
        <f t="shared" si="36"/>
        <v>1</v>
      </c>
      <c r="AH373" s="368">
        <f t="shared" si="36"/>
        <v>0</v>
      </c>
      <c r="AI373" s="368">
        <f t="shared" si="36"/>
        <v>1</v>
      </c>
      <c r="AJ373" s="368">
        <f t="shared" si="36"/>
        <v>1</v>
      </c>
      <c r="AK373" s="368">
        <f t="shared" si="36"/>
        <v>1</v>
      </c>
      <c r="AL373" s="368">
        <f t="shared" si="36"/>
        <v>0</v>
      </c>
      <c r="AM373" s="368">
        <f t="shared" si="36"/>
        <v>1</v>
      </c>
      <c r="AN373" s="368">
        <f t="shared" si="36"/>
        <v>1</v>
      </c>
      <c r="AO373" s="368">
        <f t="shared" si="36"/>
        <v>1</v>
      </c>
      <c r="AP373" s="368">
        <f t="shared" si="36"/>
        <v>0</v>
      </c>
      <c r="AQ373" s="368">
        <f t="shared" si="36"/>
        <v>1</v>
      </c>
      <c r="AR373" s="368">
        <f t="shared" si="36"/>
        <v>1</v>
      </c>
      <c r="AS373" s="368">
        <f t="shared" si="36"/>
        <v>1</v>
      </c>
      <c r="AT373" s="368">
        <f t="shared" si="36"/>
        <v>0</v>
      </c>
      <c r="AU373" s="368">
        <f t="shared" si="36"/>
        <v>1</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5" outlineLevel="1" x14ac:dyDescent="0.25">
      <c r="A374" s="238"/>
      <c r="B374" s="239"/>
      <c r="C374" s="249"/>
      <c r="D374" s="249"/>
      <c r="E374" s="249"/>
      <c r="F374" s="257"/>
      <c r="G374" s="782" t="str">
        <f t="shared" si="27"/>
        <v>YYEENw</v>
      </c>
      <c r="H374" s="368">
        <v>1</v>
      </c>
      <c r="I374" s="368">
        <v>1</v>
      </c>
      <c r="J374" s="368">
        <v>1</v>
      </c>
      <c r="K374" s="368">
        <v>0</v>
      </c>
      <c r="L374" s="368">
        <v>1</v>
      </c>
      <c r="M374" s="368">
        <v>1</v>
      </c>
      <c r="N374" s="368">
        <v>1</v>
      </c>
      <c r="O374" s="368">
        <v>0</v>
      </c>
      <c r="P374" s="368">
        <v>1</v>
      </c>
      <c r="Q374" s="368">
        <v>1</v>
      </c>
      <c r="R374" s="368">
        <v>1</v>
      </c>
      <c r="S374" s="368">
        <v>0</v>
      </c>
      <c r="T374" s="368">
        <v>1</v>
      </c>
      <c r="U374" s="368">
        <v>1</v>
      </c>
      <c r="V374" s="368">
        <v>1</v>
      </c>
      <c r="W374" s="368">
        <v>0</v>
      </c>
      <c r="X374" s="368">
        <v>1</v>
      </c>
      <c r="Y374" s="368">
        <v>1</v>
      </c>
      <c r="Z374" s="368">
        <v>1</v>
      </c>
      <c r="AA374" s="368">
        <v>0</v>
      </c>
      <c r="AB374" s="368">
        <v>1</v>
      </c>
      <c r="AC374" s="368">
        <v>1</v>
      </c>
      <c r="AD374" s="368">
        <v>1</v>
      </c>
      <c r="AE374" s="368">
        <v>0</v>
      </c>
      <c r="AF374" s="368">
        <v>1</v>
      </c>
      <c r="AG374" s="368">
        <v>1</v>
      </c>
      <c r="AH374" s="368">
        <v>1</v>
      </c>
      <c r="AI374" s="368">
        <v>0</v>
      </c>
      <c r="AJ374" s="368">
        <v>1</v>
      </c>
      <c r="AK374" s="368">
        <v>1</v>
      </c>
      <c r="AL374" s="368">
        <v>1</v>
      </c>
      <c r="AM374" s="368">
        <v>0</v>
      </c>
      <c r="AN374" s="368">
        <v>1</v>
      </c>
      <c r="AO374" s="368">
        <v>1</v>
      </c>
      <c r="AP374" s="368">
        <v>1</v>
      </c>
      <c r="AQ374" s="368">
        <v>0</v>
      </c>
      <c r="AR374" s="368">
        <v>1</v>
      </c>
      <c r="AS374" s="368">
        <v>1</v>
      </c>
      <c r="AT374" s="368">
        <v>1</v>
      </c>
      <c r="AU374" s="368">
        <v>0</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2" customHeight="1" outlineLevel="1" x14ac:dyDescent="0.25">
      <c r="A375" s="238"/>
      <c r="B375" s="239"/>
      <c r="C375" s="249"/>
      <c r="D375" s="249"/>
      <c r="E375" s="249"/>
      <c r="F375" s="265"/>
      <c r="G375" s="782" t="str">
        <f t="shared" si="27"/>
        <v>YYENE1b</v>
      </c>
      <c r="H375" s="368">
        <v>1</v>
      </c>
      <c r="I375" s="368">
        <v>1</v>
      </c>
      <c r="J375" s="368">
        <v>1</v>
      </c>
      <c r="K375" s="368">
        <v>0</v>
      </c>
      <c r="L375" s="368">
        <v>1</v>
      </c>
      <c r="M375" s="368">
        <v>1</v>
      </c>
      <c r="N375" s="368">
        <v>1</v>
      </c>
      <c r="O375" s="368">
        <v>0</v>
      </c>
      <c r="P375" s="368">
        <v>1</v>
      </c>
      <c r="Q375" s="368">
        <v>1</v>
      </c>
      <c r="R375" s="368">
        <v>1</v>
      </c>
      <c r="S375" s="368">
        <v>0</v>
      </c>
      <c r="T375" s="368">
        <v>1</v>
      </c>
      <c r="U375" s="368">
        <v>1</v>
      </c>
      <c r="V375" s="368">
        <v>1</v>
      </c>
      <c r="W375" s="368">
        <v>0</v>
      </c>
      <c r="X375" s="368">
        <v>1</v>
      </c>
      <c r="Y375" s="368">
        <v>1</v>
      </c>
      <c r="Z375" s="368">
        <v>1</v>
      </c>
      <c r="AA375" s="368">
        <v>0</v>
      </c>
      <c r="AB375" s="368">
        <v>1</v>
      </c>
      <c r="AC375" s="368">
        <v>1</v>
      </c>
      <c r="AD375" s="368">
        <v>1</v>
      </c>
      <c r="AE375" s="368">
        <v>0</v>
      </c>
      <c r="AF375" s="368">
        <v>1</v>
      </c>
      <c r="AG375" s="368">
        <v>1</v>
      </c>
      <c r="AH375" s="368">
        <v>1</v>
      </c>
      <c r="AI375" s="368">
        <v>0</v>
      </c>
      <c r="AJ375" s="368">
        <v>1</v>
      </c>
      <c r="AK375" s="368">
        <v>1</v>
      </c>
      <c r="AL375" s="368">
        <v>1</v>
      </c>
      <c r="AM375" s="368">
        <v>0</v>
      </c>
      <c r="AN375" s="368">
        <v>1</v>
      </c>
      <c r="AO375" s="368">
        <v>1</v>
      </c>
      <c r="AP375" s="368">
        <v>1</v>
      </c>
      <c r="AQ375" s="368">
        <v>0</v>
      </c>
      <c r="AR375" s="368">
        <v>1</v>
      </c>
      <c r="AS375" s="368">
        <v>1</v>
      </c>
      <c r="AT375" s="368">
        <v>1</v>
      </c>
      <c r="AU375" s="368">
        <v>0</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5" outlineLevel="1" x14ac:dyDescent="0.25">
      <c r="A376" s="238"/>
      <c r="B376" s="239"/>
      <c r="C376" s="249"/>
      <c r="D376" s="249"/>
      <c r="E376" s="249"/>
      <c r="F376" s="257"/>
      <c r="G376" s="782" t="str">
        <f t="shared" si="27"/>
        <v>AAAAAz</v>
      </c>
      <c r="H376" s="368">
        <v>1</v>
      </c>
      <c r="I376" s="368">
        <v>1</v>
      </c>
      <c r="J376" s="368">
        <v>0</v>
      </c>
      <c r="K376" s="368">
        <v>1</v>
      </c>
      <c r="L376" s="368">
        <v>1</v>
      </c>
      <c r="M376" s="368">
        <v>1</v>
      </c>
      <c r="N376" s="368">
        <v>0</v>
      </c>
      <c r="O376" s="368">
        <v>1</v>
      </c>
      <c r="P376" s="368">
        <v>1</v>
      </c>
      <c r="Q376" s="368">
        <v>1</v>
      </c>
      <c r="R376" s="368">
        <v>0</v>
      </c>
      <c r="S376" s="368">
        <v>1</v>
      </c>
      <c r="T376" s="368">
        <v>1</v>
      </c>
      <c r="U376" s="368">
        <v>1</v>
      </c>
      <c r="V376" s="368">
        <v>0</v>
      </c>
      <c r="W376" s="368">
        <v>1</v>
      </c>
      <c r="X376" s="368">
        <v>1</v>
      </c>
      <c r="Y376" s="368">
        <v>1</v>
      </c>
      <c r="Z376" s="368">
        <v>0</v>
      </c>
      <c r="AA376" s="368">
        <v>1</v>
      </c>
      <c r="AB376" s="368">
        <v>1</v>
      </c>
      <c r="AC376" s="368">
        <v>1</v>
      </c>
      <c r="AD376" s="368">
        <v>0</v>
      </c>
      <c r="AE376" s="368">
        <v>1</v>
      </c>
      <c r="AF376" s="368">
        <v>1</v>
      </c>
      <c r="AG376" s="368">
        <v>1</v>
      </c>
      <c r="AH376" s="368">
        <v>0</v>
      </c>
      <c r="AI376" s="368">
        <v>1</v>
      </c>
      <c r="AJ376" s="368">
        <v>1</v>
      </c>
      <c r="AK376" s="368">
        <v>1</v>
      </c>
      <c r="AL376" s="368">
        <v>0</v>
      </c>
      <c r="AM376" s="368">
        <v>1</v>
      </c>
      <c r="AN376" s="368">
        <v>1</v>
      </c>
      <c r="AO376" s="368">
        <v>1</v>
      </c>
      <c r="AP376" s="368">
        <v>0</v>
      </c>
      <c r="AQ376" s="368">
        <v>1</v>
      </c>
      <c r="AR376" s="368">
        <v>1</v>
      </c>
      <c r="AS376" s="368">
        <v>1</v>
      </c>
      <c r="AT376" s="368">
        <v>0</v>
      </c>
      <c r="AU376" s="368">
        <v>1</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82" t="str">
        <f t="shared" si="27"/>
        <v>AAAANw</v>
      </c>
      <c r="H377" s="368">
        <v>1</v>
      </c>
      <c r="I377" s="368">
        <v>1</v>
      </c>
      <c r="J377" s="368">
        <v>1</v>
      </c>
      <c r="K377" s="368">
        <v>0</v>
      </c>
      <c r="L377" s="368">
        <v>1</v>
      </c>
      <c r="M377" s="368">
        <v>1</v>
      </c>
      <c r="N377" s="368">
        <v>1</v>
      </c>
      <c r="O377" s="368">
        <v>0</v>
      </c>
      <c r="P377" s="368">
        <v>1</v>
      </c>
      <c r="Q377" s="368">
        <v>1</v>
      </c>
      <c r="R377" s="368">
        <v>1</v>
      </c>
      <c r="S377" s="368">
        <v>0</v>
      </c>
      <c r="T377" s="368">
        <v>1</v>
      </c>
      <c r="U377" s="368">
        <v>1</v>
      </c>
      <c r="V377" s="368">
        <v>1</v>
      </c>
      <c r="W377" s="368">
        <v>0</v>
      </c>
      <c r="X377" s="368">
        <v>1</v>
      </c>
      <c r="Y377" s="368">
        <v>1</v>
      </c>
      <c r="Z377" s="368">
        <v>1</v>
      </c>
      <c r="AA377" s="368">
        <v>0</v>
      </c>
      <c r="AB377" s="368">
        <v>1</v>
      </c>
      <c r="AC377" s="368">
        <v>1</v>
      </c>
      <c r="AD377" s="368">
        <v>1</v>
      </c>
      <c r="AE377" s="368">
        <v>0</v>
      </c>
      <c r="AF377" s="368">
        <v>1</v>
      </c>
      <c r="AG377" s="368">
        <v>1</v>
      </c>
      <c r="AH377" s="368">
        <v>1</v>
      </c>
      <c r="AI377" s="368">
        <v>0</v>
      </c>
      <c r="AJ377" s="368">
        <v>1</v>
      </c>
      <c r="AK377" s="368">
        <v>1</v>
      </c>
      <c r="AL377" s="368">
        <v>1</v>
      </c>
      <c r="AM377" s="368">
        <v>0</v>
      </c>
      <c r="AN377" s="368">
        <v>1</v>
      </c>
      <c r="AO377" s="368">
        <v>1</v>
      </c>
      <c r="AP377" s="368">
        <v>1</v>
      </c>
      <c r="AQ377" s="368">
        <v>0</v>
      </c>
      <c r="AR377" s="368">
        <v>1</v>
      </c>
      <c r="AS377" s="368">
        <v>1</v>
      </c>
      <c r="AT377" s="368">
        <v>1</v>
      </c>
      <c r="AU377" s="368">
        <v>0</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5" outlineLevel="1" x14ac:dyDescent="0.25">
      <c r="A378" s="238"/>
      <c r="B378" s="239"/>
      <c r="C378" s="249"/>
      <c r="D378" s="249"/>
      <c r="E378" s="249"/>
      <c r="F378" s="257"/>
      <c r="G378" s="782" t="str">
        <f t="shared" si="27"/>
        <v>AAANE1b</v>
      </c>
      <c r="H378" s="368">
        <v>1</v>
      </c>
      <c r="I378" s="368">
        <v>1</v>
      </c>
      <c r="J378" s="368">
        <v>1</v>
      </c>
      <c r="K378" s="368">
        <v>0</v>
      </c>
      <c r="L378" s="368">
        <v>1</v>
      </c>
      <c r="M378" s="368">
        <v>1</v>
      </c>
      <c r="N378" s="368">
        <v>1</v>
      </c>
      <c r="O378" s="368">
        <v>0</v>
      </c>
      <c r="P378" s="368">
        <v>1</v>
      </c>
      <c r="Q378" s="368">
        <v>1</v>
      </c>
      <c r="R378" s="368">
        <v>1</v>
      </c>
      <c r="S378" s="368">
        <v>0</v>
      </c>
      <c r="T378" s="368">
        <v>1</v>
      </c>
      <c r="U378" s="368">
        <v>1</v>
      </c>
      <c r="V378" s="368">
        <v>1</v>
      </c>
      <c r="W378" s="368">
        <v>0</v>
      </c>
      <c r="X378" s="368">
        <v>1</v>
      </c>
      <c r="Y378" s="368">
        <v>1</v>
      </c>
      <c r="Z378" s="368">
        <v>1</v>
      </c>
      <c r="AA378" s="368">
        <v>0</v>
      </c>
      <c r="AB378" s="368">
        <v>1</v>
      </c>
      <c r="AC378" s="368">
        <v>1</v>
      </c>
      <c r="AD378" s="368">
        <v>1</v>
      </c>
      <c r="AE378" s="368">
        <v>0</v>
      </c>
      <c r="AF378" s="368">
        <v>1</v>
      </c>
      <c r="AG378" s="368">
        <v>1</v>
      </c>
      <c r="AH378" s="368">
        <v>1</v>
      </c>
      <c r="AI378" s="368">
        <v>0</v>
      </c>
      <c r="AJ378" s="368">
        <v>1</v>
      </c>
      <c r="AK378" s="368">
        <v>1</v>
      </c>
      <c r="AL378" s="368">
        <v>1</v>
      </c>
      <c r="AM378" s="368">
        <v>0</v>
      </c>
      <c r="AN378" s="368">
        <v>1</v>
      </c>
      <c r="AO378" s="368">
        <v>1</v>
      </c>
      <c r="AP378" s="368">
        <v>1</v>
      </c>
      <c r="AQ378" s="368">
        <v>0</v>
      </c>
      <c r="AR378" s="368">
        <v>1</v>
      </c>
      <c r="AS378" s="368">
        <v>1</v>
      </c>
      <c r="AT378" s="368">
        <v>1</v>
      </c>
      <c r="AU378" s="368">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82" t="str">
        <f t="shared" si="27"/>
        <v>AANEE1a</v>
      </c>
      <c r="H379" s="368">
        <f t="shared" ref="H379:AU379" si="37">IF(H341&gt;0,1,0)</f>
        <v>0</v>
      </c>
      <c r="I379" s="368">
        <f t="shared" si="37"/>
        <v>0</v>
      </c>
      <c r="J379" s="368">
        <f t="shared" si="37"/>
        <v>0</v>
      </c>
      <c r="K379" s="368">
        <f t="shared" si="37"/>
        <v>0</v>
      </c>
      <c r="L379" s="368">
        <f t="shared" si="37"/>
        <v>0</v>
      </c>
      <c r="M379" s="368">
        <f t="shared" si="37"/>
        <v>0</v>
      </c>
      <c r="N379" s="368">
        <f t="shared" si="37"/>
        <v>0</v>
      </c>
      <c r="O379" s="368">
        <f t="shared" si="37"/>
        <v>0</v>
      </c>
      <c r="P379" s="368">
        <f t="shared" si="37"/>
        <v>0</v>
      </c>
      <c r="Q379" s="368">
        <f t="shared" si="37"/>
        <v>0</v>
      </c>
      <c r="R379" s="368">
        <f t="shared" si="37"/>
        <v>0</v>
      </c>
      <c r="S379" s="368">
        <f t="shared" si="37"/>
        <v>0</v>
      </c>
      <c r="T379" s="368">
        <f t="shared" si="37"/>
        <v>0</v>
      </c>
      <c r="U379" s="368">
        <f t="shared" si="37"/>
        <v>0</v>
      </c>
      <c r="V379" s="368">
        <f t="shared" si="37"/>
        <v>0</v>
      </c>
      <c r="W379" s="368">
        <f t="shared" si="37"/>
        <v>0</v>
      </c>
      <c r="X379" s="368">
        <f t="shared" si="37"/>
        <v>0</v>
      </c>
      <c r="Y379" s="368">
        <f t="shared" si="37"/>
        <v>0</v>
      </c>
      <c r="Z379" s="368">
        <f t="shared" si="37"/>
        <v>0</v>
      </c>
      <c r="AA379" s="368">
        <f t="shared" si="37"/>
        <v>0</v>
      </c>
      <c r="AB379" s="368">
        <f t="shared" si="37"/>
        <v>0</v>
      </c>
      <c r="AC379" s="368">
        <f t="shared" si="37"/>
        <v>0</v>
      </c>
      <c r="AD379" s="368">
        <f t="shared" si="37"/>
        <v>0</v>
      </c>
      <c r="AE379" s="368">
        <f t="shared" si="37"/>
        <v>0</v>
      </c>
      <c r="AF379" s="368">
        <f t="shared" si="37"/>
        <v>0</v>
      </c>
      <c r="AG379" s="368">
        <f t="shared" si="37"/>
        <v>0</v>
      </c>
      <c r="AH379" s="368">
        <f t="shared" si="37"/>
        <v>0</v>
      </c>
      <c r="AI379" s="368">
        <f t="shared" si="37"/>
        <v>0</v>
      </c>
      <c r="AJ379" s="368">
        <f t="shared" si="37"/>
        <v>0</v>
      </c>
      <c r="AK379" s="368">
        <f t="shared" si="37"/>
        <v>0</v>
      </c>
      <c r="AL379" s="368">
        <f t="shared" si="37"/>
        <v>0</v>
      </c>
      <c r="AM379" s="368">
        <f t="shared" si="37"/>
        <v>0</v>
      </c>
      <c r="AN379" s="368">
        <f t="shared" si="37"/>
        <v>0</v>
      </c>
      <c r="AO379" s="368">
        <f t="shared" si="37"/>
        <v>0</v>
      </c>
      <c r="AP379" s="368">
        <f t="shared" si="37"/>
        <v>0</v>
      </c>
      <c r="AQ379" s="368">
        <f t="shared" si="37"/>
        <v>0</v>
      </c>
      <c r="AR379" s="368">
        <f t="shared" si="37"/>
        <v>0</v>
      </c>
      <c r="AS379" s="368">
        <f t="shared" si="37"/>
        <v>0</v>
      </c>
      <c r="AT379" s="368">
        <f t="shared" si="37"/>
        <v>0</v>
      </c>
      <c r="AU379" s="368">
        <f t="shared" si="37"/>
        <v>0</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82" t="str">
        <f t="shared" si="27"/>
        <v>AYEEAa</v>
      </c>
      <c r="H380" s="368">
        <f t="shared" ref="H380:AU380" si="38">IF(H342&gt;0,1,0)</f>
        <v>0</v>
      </c>
      <c r="I380" s="368">
        <f t="shared" si="38"/>
        <v>0</v>
      </c>
      <c r="J380" s="368">
        <f t="shared" si="38"/>
        <v>0</v>
      </c>
      <c r="K380" s="368">
        <f t="shared" si="38"/>
        <v>0</v>
      </c>
      <c r="L380" s="368">
        <f t="shared" si="38"/>
        <v>0</v>
      </c>
      <c r="M380" s="368">
        <f t="shared" si="38"/>
        <v>0</v>
      </c>
      <c r="N380" s="368">
        <f t="shared" si="38"/>
        <v>0</v>
      </c>
      <c r="O380" s="368">
        <f t="shared" si="38"/>
        <v>0</v>
      </c>
      <c r="P380" s="368">
        <f t="shared" si="38"/>
        <v>0</v>
      </c>
      <c r="Q380" s="368">
        <f t="shared" si="38"/>
        <v>0</v>
      </c>
      <c r="R380" s="368">
        <f t="shared" si="38"/>
        <v>0</v>
      </c>
      <c r="S380" s="368">
        <f t="shared" si="38"/>
        <v>0</v>
      </c>
      <c r="T380" s="368">
        <f t="shared" si="38"/>
        <v>0</v>
      </c>
      <c r="U380" s="368">
        <f t="shared" si="38"/>
        <v>0</v>
      </c>
      <c r="V380" s="368">
        <f t="shared" si="38"/>
        <v>0</v>
      </c>
      <c r="W380" s="368">
        <f t="shared" si="38"/>
        <v>0</v>
      </c>
      <c r="X380" s="368">
        <f t="shared" si="38"/>
        <v>0</v>
      </c>
      <c r="Y380" s="368">
        <f t="shared" si="38"/>
        <v>0</v>
      </c>
      <c r="Z380" s="368">
        <f t="shared" si="38"/>
        <v>0</v>
      </c>
      <c r="AA380" s="368">
        <f t="shared" si="38"/>
        <v>0</v>
      </c>
      <c r="AB380" s="368">
        <f t="shared" si="38"/>
        <v>0</v>
      </c>
      <c r="AC380" s="368">
        <f t="shared" si="38"/>
        <v>0</v>
      </c>
      <c r="AD380" s="368">
        <f t="shared" si="38"/>
        <v>0</v>
      </c>
      <c r="AE380" s="368">
        <f t="shared" si="38"/>
        <v>0</v>
      </c>
      <c r="AF380" s="368">
        <f t="shared" si="38"/>
        <v>0</v>
      </c>
      <c r="AG380" s="368">
        <f t="shared" si="38"/>
        <v>0</v>
      </c>
      <c r="AH380" s="368">
        <f t="shared" si="38"/>
        <v>0</v>
      </c>
      <c r="AI380" s="368">
        <f t="shared" si="38"/>
        <v>0</v>
      </c>
      <c r="AJ380" s="368">
        <f t="shared" si="38"/>
        <v>0</v>
      </c>
      <c r="AK380" s="368">
        <f t="shared" si="38"/>
        <v>0</v>
      </c>
      <c r="AL380" s="368">
        <f t="shared" si="38"/>
        <v>0</v>
      </c>
      <c r="AM380" s="368">
        <f t="shared" si="38"/>
        <v>0</v>
      </c>
      <c r="AN380" s="368">
        <f t="shared" si="38"/>
        <v>0</v>
      </c>
      <c r="AO380" s="368">
        <f t="shared" si="38"/>
        <v>0</v>
      </c>
      <c r="AP380" s="368">
        <f t="shared" si="38"/>
        <v>0</v>
      </c>
      <c r="AQ380" s="368">
        <f t="shared" si="38"/>
        <v>0</v>
      </c>
      <c r="AR380" s="368">
        <f t="shared" si="38"/>
        <v>0</v>
      </c>
      <c r="AS380" s="368">
        <f t="shared" si="38"/>
        <v>0</v>
      </c>
      <c r="AT380" s="368">
        <f t="shared" si="38"/>
        <v>0</v>
      </c>
      <c r="AU380" s="368">
        <f t="shared" si="38"/>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82" t="str">
        <f t="shared" si="27"/>
        <v>YYEAAa</v>
      </c>
      <c r="H381" s="368">
        <f t="shared" ref="H381:AU381" si="39">IF(H343&gt;0,1,0)</f>
        <v>0</v>
      </c>
      <c r="I381" s="368">
        <f t="shared" si="39"/>
        <v>0</v>
      </c>
      <c r="J381" s="368">
        <f t="shared" si="39"/>
        <v>0</v>
      </c>
      <c r="K381" s="368">
        <f t="shared" si="39"/>
        <v>0</v>
      </c>
      <c r="L381" s="368">
        <f t="shared" si="39"/>
        <v>0</v>
      </c>
      <c r="M381" s="368">
        <f t="shared" si="39"/>
        <v>0</v>
      </c>
      <c r="N381" s="368">
        <f t="shared" si="39"/>
        <v>0</v>
      </c>
      <c r="O381" s="368">
        <f t="shared" si="39"/>
        <v>0</v>
      </c>
      <c r="P381" s="368">
        <f t="shared" si="39"/>
        <v>0</v>
      </c>
      <c r="Q381" s="368">
        <f t="shared" si="39"/>
        <v>0</v>
      </c>
      <c r="R381" s="368">
        <f t="shared" si="39"/>
        <v>0</v>
      </c>
      <c r="S381" s="368">
        <f t="shared" si="39"/>
        <v>0</v>
      </c>
      <c r="T381" s="368">
        <f t="shared" si="39"/>
        <v>0</v>
      </c>
      <c r="U381" s="368">
        <f t="shared" si="39"/>
        <v>0</v>
      </c>
      <c r="V381" s="368">
        <f t="shared" si="39"/>
        <v>0</v>
      </c>
      <c r="W381" s="368">
        <f t="shared" si="39"/>
        <v>0</v>
      </c>
      <c r="X381" s="368">
        <f t="shared" si="39"/>
        <v>0</v>
      </c>
      <c r="Y381" s="368">
        <f t="shared" si="39"/>
        <v>0</v>
      </c>
      <c r="Z381" s="368">
        <f t="shared" si="39"/>
        <v>0</v>
      </c>
      <c r="AA381" s="368">
        <f t="shared" si="39"/>
        <v>0</v>
      </c>
      <c r="AB381" s="368">
        <f t="shared" si="39"/>
        <v>0</v>
      </c>
      <c r="AC381" s="368">
        <f t="shared" si="39"/>
        <v>0</v>
      </c>
      <c r="AD381" s="368">
        <f t="shared" si="39"/>
        <v>0</v>
      </c>
      <c r="AE381" s="368">
        <f t="shared" si="39"/>
        <v>0</v>
      </c>
      <c r="AF381" s="368">
        <f t="shared" si="39"/>
        <v>0</v>
      </c>
      <c r="AG381" s="368">
        <f t="shared" si="39"/>
        <v>0</v>
      </c>
      <c r="AH381" s="368">
        <f t="shared" si="39"/>
        <v>0</v>
      </c>
      <c r="AI381" s="368">
        <f t="shared" si="39"/>
        <v>0</v>
      </c>
      <c r="AJ381" s="368">
        <f t="shared" si="39"/>
        <v>0</v>
      </c>
      <c r="AK381" s="368">
        <f t="shared" si="39"/>
        <v>0</v>
      </c>
      <c r="AL381" s="368">
        <f t="shared" si="39"/>
        <v>0</v>
      </c>
      <c r="AM381" s="368">
        <f t="shared" si="39"/>
        <v>0</v>
      </c>
      <c r="AN381" s="368">
        <f t="shared" si="39"/>
        <v>0</v>
      </c>
      <c r="AO381" s="368">
        <f t="shared" si="39"/>
        <v>0</v>
      </c>
      <c r="AP381" s="368">
        <f t="shared" si="39"/>
        <v>0</v>
      </c>
      <c r="AQ381" s="368">
        <f t="shared" si="39"/>
        <v>0</v>
      </c>
      <c r="AR381" s="368">
        <f t="shared" si="39"/>
        <v>0</v>
      </c>
      <c r="AS381" s="368">
        <f t="shared" si="39"/>
        <v>0</v>
      </c>
      <c r="AT381" s="368">
        <f t="shared" si="39"/>
        <v>0</v>
      </c>
      <c r="AU381" s="368">
        <f t="shared" si="39"/>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82" t="str">
        <f t="shared" si="27"/>
        <v>YYAAAa</v>
      </c>
      <c r="H382" s="368">
        <f t="shared" ref="H382:AU382" si="40">IF(H344&gt;0,1,0)</f>
        <v>0</v>
      </c>
      <c r="I382" s="368">
        <f t="shared" si="40"/>
        <v>0</v>
      </c>
      <c r="J382" s="368">
        <f t="shared" si="40"/>
        <v>0</v>
      </c>
      <c r="K382" s="368">
        <f t="shared" si="40"/>
        <v>0</v>
      </c>
      <c r="L382" s="368">
        <f t="shared" si="40"/>
        <v>0</v>
      </c>
      <c r="M382" s="368">
        <f t="shared" si="40"/>
        <v>0</v>
      </c>
      <c r="N382" s="368">
        <f t="shared" si="40"/>
        <v>0</v>
      </c>
      <c r="O382" s="368">
        <f t="shared" si="40"/>
        <v>0</v>
      </c>
      <c r="P382" s="368">
        <f t="shared" si="40"/>
        <v>0</v>
      </c>
      <c r="Q382" s="368">
        <f t="shared" si="40"/>
        <v>0</v>
      </c>
      <c r="R382" s="368">
        <f t="shared" si="40"/>
        <v>0</v>
      </c>
      <c r="S382" s="368">
        <f t="shared" si="40"/>
        <v>0</v>
      </c>
      <c r="T382" s="368">
        <f t="shared" si="40"/>
        <v>0</v>
      </c>
      <c r="U382" s="368">
        <f t="shared" si="40"/>
        <v>0</v>
      </c>
      <c r="V382" s="368">
        <f t="shared" si="40"/>
        <v>0</v>
      </c>
      <c r="W382" s="368">
        <f t="shared" si="40"/>
        <v>0</v>
      </c>
      <c r="X382" s="368">
        <f t="shared" si="40"/>
        <v>0</v>
      </c>
      <c r="Y382" s="368">
        <f t="shared" si="40"/>
        <v>0</v>
      </c>
      <c r="Z382" s="368">
        <f t="shared" si="40"/>
        <v>0</v>
      </c>
      <c r="AA382" s="368">
        <f t="shared" si="40"/>
        <v>0</v>
      </c>
      <c r="AB382" s="368">
        <f t="shared" si="40"/>
        <v>0</v>
      </c>
      <c r="AC382" s="368">
        <f t="shared" si="40"/>
        <v>0</v>
      </c>
      <c r="AD382" s="368">
        <f t="shared" si="40"/>
        <v>0</v>
      </c>
      <c r="AE382" s="368">
        <f t="shared" si="40"/>
        <v>0</v>
      </c>
      <c r="AF382" s="368">
        <f t="shared" si="40"/>
        <v>0</v>
      </c>
      <c r="AG382" s="368">
        <f t="shared" si="40"/>
        <v>0</v>
      </c>
      <c r="AH382" s="368">
        <f t="shared" si="40"/>
        <v>0</v>
      </c>
      <c r="AI382" s="368">
        <f t="shared" si="40"/>
        <v>0</v>
      </c>
      <c r="AJ382" s="368">
        <f t="shared" si="40"/>
        <v>0</v>
      </c>
      <c r="AK382" s="368">
        <f t="shared" si="40"/>
        <v>0</v>
      </c>
      <c r="AL382" s="368">
        <f t="shared" si="40"/>
        <v>0</v>
      </c>
      <c r="AM382" s="368">
        <f t="shared" si="40"/>
        <v>0</v>
      </c>
      <c r="AN382" s="368">
        <f t="shared" si="40"/>
        <v>0</v>
      </c>
      <c r="AO382" s="368">
        <f t="shared" si="40"/>
        <v>0</v>
      </c>
      <c r="AP382" s="368">
        <f t="shared" si="40"/>
        <v>0</v>
      </c>
      <c r="AQ382" s="368">
        <f t="shared" si="40"/>
        <v>0</v>
      </c>
      <c r="AR382" s="368">
        <f t="shared" si="40"/>
        <v>0</v>
      </c>
      <c r="AS382" s="368">
        <f t="shared" si="40"/>
        <v>0</v>
      </c>
      <c r="AT382" s="368">
        <f t="shared" si="40"/>
        <v>0</v>
      </c>
      <c r="AU382" s="368">
        <f t="shared" si="40"/>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82" t="str">
        <f t="shared" si="27"/>
        <v>YAAAAa</v>
      </c>
      <c r="H383" s="368">
        <f t="shared" ref="H383:AU383" si="41">IF(H345&gt;0,1,0)</f>
        <v>0</v>
      </c>
      <c r="I383" s="368">
        <f t="shared" si="41"/>
        <v>0</v>
      </c>
      <c r="J383" s="368">
        <f t="shared" si="41"/>
        <v>0</v>
      </c>
      <c r="K383" s="368">
        <f t="shared" si="41"/>
        <v>0</v>
      </c>
      <c r="L383" s="368">
        <f t="shared" si="41"/>
        <v>0</v>
      </c>
      <c r="M383" s="368">
        <f t="shared" si="41"/>
        <v>0</v>
      </c>
      <c r="N383" s="368">
        <f t="shared" si="41"/>
        <v>0</v>
      </c>
      <c r="O383" s="368">
        <f t="shared" si="41"/>
        <v>0</v>
      </c>
      <c r="P383" s="368">
        <f t="shared" si="41"/>
        <v>0</v>
      </c>
      <c r="Q383" s="368">
        <f t="shared" si="41"/>
        <v>0</v>
      </c>
      <c r="R383" s="368">
        <f t="shared" si="41"/>
        <v>0</v>
      </c>
      <c r="S383" s="368">
        <f t="shared" si="41"/>
        <v>0</v>
      </c>
      <c r="T383" s="368">
        <f t="shared" si="41"/>
        <v>0</v>
      </c>
      <c r="U383" s="368">
        <f t="shared" si="41"/>
        <v>0</v>
      </c>
      <c r="V383" s="368">
        <f t="shared" si="41"/>
        <v>0</v>
      </c>
      <c r="W383" s="368">
        <f t="shared" si="41"/>
        <v>0</v>
      </c>
      <c r="X383" s="368">
        <f t="shared" si="41"/>
        <v>0</v>
      </c>
      <c r="Y383" s="368">
        <f t="shared" si="41"/>
        <v>0</v>
      </c>
      <c r="Z383" s="368">
        <f t="shared" si="41"/>
        <v>0</v>
      </c>
      <c r="AA383" s="368">
        <f t="shared" si="41"/>
        <v>0</v>
      </c>
      <c r="AB383" s="368">
        <f t="shared" si="41"/>
        <v>0</v>
      </c>
      <c r="AC383" s="368">
        <f t="shared" si="41"/>
        <v>0</v>
      </c>
      <c r="AD383" s="368">
        <f t="shared" si="41"/>
        <v>0</v>
      </c>
      <c r="AE383" s="368">
        <f t="shared" si="41"/>
        <v>0</v>
      </c>
      <c r="AF383" s="368">
        <f t="shared" si="41"/>
        <v>0</v>
      </c>
      <c r="AG383" s="368">
        <f t="shared" si="41"/>
        <v>0</v>
      </c>
      <c r="AH383" s="368">
        <f t="shared" si="41"/>
        <v>0</v>
      </c>
      <c r="AI383" s="368">
        <f t="shared" si="41"/>
        <v>0</v>
      </c>
      <c r="AJ383" s="368">
        <f t="shared" si="41"/>
        <v>0</v>
      </c>
      <c r="AK383" s="368">
        <f t="shared" si="41"/>
        <v>0</v>
      </c>
      <c r="AL383" s="368">
        <f t="shared" si="41"/>
        <v>0</v>
      </c>
      <c r="AM383" s="368">
        <f t="shared" si="41"/>
        <v>0</v>
      </c>
      <c r="AN383" s="368">
        <f t="shared" si="41"/>
        <v>0</v>
      </c>
      <c r="AO383" s="368">
        <f t="shared" si="41"/>
        <v>0</v>
      </c>
      <c r="AP383" s="368">
        <f t="shared" si="41"/>
        <v>0</v>
      </c>
      <c r="AQ383" s="368">
        <f t="shared" si="41"/>
        <v>0</v>
      </c>
      <c r="AR383" s="368">
        <f t="shared" si="41"/>
        <v>0</v>
      </c>
      <c r="AS383" s="368">
        <f t="shared" si="41"/>
        <v>0</v>
      </c>
      <c r="AT383" s="368">
        <f t="shared" si="41"/>
        <v>0</v>
      </c>
      <c r="AU383" s="368">
        <f t="shared" si="41"/>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82" t="str">
        <f t="shared" si="27"/>
        <v>YYENE1l</v>
      </c>
      <c r="H384" s="368">
        <f t="shared" ref="H384:AU384" si="42">IF(H346&gt;0,1,0)</f>
        <v>0</v>
      </c>
      <c r="I384" s="368">
        <f t="shared" si="42"/>
        <v>0</v>
      </c>
      <c r="J384" s="368">
        <f t="shared" si="42"/>
        <v>0</v>
      </c>
      <c r="K384" s="368">
        <f t="shared" si="42"/>
        <v>0</v>
      </c>
      <c r="L384" s="368">
        <f t="shared" si="42"/>
        <v>0</v>
      </c>
      <c r="M384" s="368">
        <f t="shared" si="42"/>
        <v>0</v>
      </c>
      <c r="N384" s="368">
        <f t="shared" si="42"/>
        <v>0</v>
      </c>
      <c r="O384" s="368">
        <f t="shared" si="42"/>
        <v>0</v>
      </c>
      <c r="P384" s="368">
        <f t="shared" si="42"/>
        <v>0</v>
      </c>
      <c r="Q384" s="368">
        <f t="shared" si="42"/>
        <v>0</v>
      </c>
      <c r="R384" s="368">
        <f t="shared" si="42"/>
        <v>0</v>
      </c>
      <c r="S384" s="368">
        <f t="shared" si="42"/>
        <v>0</v>
      </c>
      <c r="T384" s="368">
        <f t="shared" si="42"/>
        <v>0</v>
      </c>
      <c r="U384" s="368">
        <f t="shared" si="42"/>
        <v>0</v>
      </c>
      <c r="V384" s="368">
        <f t="shared" si="42"/>
        <v>0</v>
      </c>
      <c r="W384" s="368">
        <f t="shared" si="42"/>
        <v>0</v>
      </c>
      <c r="X384" s="368">
        <f t="shared" si="42"/>
        <v>0</v>
      </c>
      <c r="Y384" s="368">
        <f t="shared" si="42"/>
        <v>0</v>
      </c>
      <c r="Z384" s="368">
        <f t="shared" si="42"/>
        <v>0</v>
      </c>
      <c r="AA384" s="368">
        <f t="shared" si="42"/>
        <v>0</v>
      </c>
      <c r="AB384" s="368">
        <f t="shared" si="42"/>
        <v>0</v>
      </c>
      <c r="AC384" s="368">
        <f t="shared" si="42"/>
        <v>0</v>
      </c>
      <c r="AD384" s="368">
        <f t="shared" si="42"/>
        <v>0</v>
      </c>
      <c r="AE384" s="368">
        <f t="shared" si="42"/>
        <v>0</v>
      </c>
      <c r="AF384" s="368">
        <f t="shared" si="42"/>
        <v>0</v>
      </c>
      <c r="AG384" s="368">
        <f t="shared" si="42"/>
        <v>0</v>
      </c>
      <c r="AH384" s="368">
        <f t="shared" si="42"/>
        <v>0</v>
      </c>
      <c r="AI384" s="368">
        <f t="shared" si="42"/>
        <v>0</v>
      </c>
      <c r="AJ384" s="368">
        <f t="shared" si="42"/>
        <v>0</v>
      </c>
      <c r="AK384" s="368">
        <f t="shared" si="42"/>
        <v>0</v>
      </c>
      <c r="AL384" s="368">
        <f t="shared" si="42"/>
        <v>0</v>
      </c>
      <c r="AM384" s="368">
        <f t="shared" si="42"/>
        <v>0</v>
      </c>
      <c r="AN384" s="368">
        <f t="shared" si="42"/>
        <v>0</v>
      </c>
      <c r="AO384" s="368">
        <f t="shared" si="42"/>
        <v>0</v>
      </c>
      <c r="AP384" s="368">
        <f t="shared" si="42"/>
        <v>0</v>
      </c>
      <c r="AQ384" s="368">
        <f t="shared" si="42"/>
        <v>0</v>
      </c>
      <c r="AR384" s="368">
        <f t="shared" si="42"/>
        <v>0</v>
      </c>
      <c r="AS384" s="368">
        <f t="shared" si="42"/>
        <v>0</v>
      </c>
      <c r="AT384" s="368">
        <f t="shared" si="42"/>
        <v>0</v>
      </c>
      <c r="AU384" s="368">
        <f t="shared" si="42"/>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89" s="75" customFormat="1" ht="15" outlineLevel="1" x14ac:dyDescent="0.25">
      <c r="A385" s="238"/>
      <c r="B385" s="239"/>
      <c r="C385" s="249"/>
      <c r="D385" s="249"/>
      <c r="E385" s="249"/>
      <c r="F385" s="257"/>
      <c r="G385" s="782" t="str">
        <f t="shared" si="27"/>
        <v>YYPENw</v>
      </c>
      <c r="H385" s="368">
        <f t="shared" ref="H385:AU385" si="43">IF(H347&gt;0,1,0)</f>
        <v>0</v>
      </c>
      <c r="I385" s="368">
        <f t="shared" si="43"/>
        <v>0</v>
      </c>
      <c r="J385" s="368">
        <f t="shared" si="43"/>
        <v>0</v>
      </c>
      <c r="K385" s="368">
        <f t="shared" si="43"/>
        <v>0</v>
      </c>
      <c r="L385" s="368">
        <f t="shared" si="43"/>
        <v>0</v>
      </c>
      <c r="M385" s="368">
        <f t="shared" si="43"/>
        <v>0</v>
      </c>
      <c r="N385" s="368">
        <f t="shared" si="43"/>
        <v>0</v>
      </c>
      <c r="O385" s="368">
        <f t="shared" si="43"/>
        <v>0</v>
      </c>
      <c r="P385" s="368">
        <f t="shared" si="43"/>
        <v>0</v>
      </c>
      <c r="Q385" s="368">
        <f t="shared" si="43"/>
        <v>0</v>
      </c>
      <c r="R385" s="368">
        <f t="shared" si="43"/>
        <v>0</v>
      </c>
      <c r="S385" s="368">
        <f t="shared" si="43"/>
        <v>0</v>
      </c>
      <c r="T385" s="368">
        <f t="shared" si="43"/>
        <v>0</v>
      </c>
      <c r="U385" s="368">
        <f t="shared" si="43"/>
        <v>0</v>
      </c>
      <c r="V385" s="368">
        <f t="shared" si="43"/>
        <v>0</v>
      </c>
      <c r="W385" s="368">
        <f t="shared" si="43"/>
        <v>0</v>
      </c>
      <c r="X385" s="368">
        <f t="shared" si="43"/>
        <v>0</v>
      </c>
      <c r="Y385" s="368">
        <f t="shared" si="43"/>
        <v>0</v>
      </c>
      <c r="Z385" s="368">
        <f t="shared" si="43"/>
        <v>0</v>
      </c>
      <c r="AA385" s="368">
        <f t="shared" si="43"/>
        <v>0</v>
      </c>
      <c r="AB385" s="368">
        <f t="shared" si="43"/>
        <v>0</v>
      </c>
      <c r="AC385" s="368">
        <f t="shared" si="43"/>
        <v>0</v>
      </c>
      <c r="AD385" s="368">
        <f t="shared" si="43"/>
        <v>0</v>
      </c>
      <c r="AE385" s="368">
        <f t="shared" si="43"/>
        <v>0</v>
      </c>
      <c r="AF385" s="368">
        <f t="shared" si="43"/>
        <v>0</v>
      </c>
      <c r="AG385" s="368">
        <f t="shared" si="43"/>
        <v>0</v>
      </c>
      <c r="AH385" s="368">
        <f t="shared" si="43"/>
        <v>0</v>
      </c>
      <c r="AI385" s="368">
        <f t="shared" si="43"/>
        <v>0</v>
      </c>
      <c r="AJ385" s="368">
        <f t="shared" si="43"/>
        <v>0</v>
      </c>
      <c r="AK385" s="368">
        <f t="shared" si="43"/>
        <v>0</v>
      </c>
      <c r="AL385" s="368">
        <f t="shared" si="43"/>
        <v>0</v>
      </c>
      <c r="AM385" s="368">
        <f t="shared" si="43"/>
        <v>0</v>
      </c>
      <c r="AN385" s="368">
        <f t="shared" si="43"/>
        <v>0</v>
      </c>
      <c r="AO385" s="368">
        <f t="shared" si="43"/>
        <v>0</v>
      </c>
      <c r="AP385" s="368">
        <f t="shared" si="43"/>
        <v>0</v>
      </c>
      <c r="AQ385" s="368">
        <f t="shared" si="43"/>
        <v>0</v>
      </c>
      <c r="AR385" s="368">
        <f t="shared" si="43"/>
        <v>0</v>
      </c>
      <c r="AS385" s="368">
        <f t="shared" si="43"/>
        <v>0</v>
      </c>
      <c r="AT385" s="368">
        <f t="shared" si="43"/>
        <v>0</v>
      </c>
      <c r="AU385" s="368">
        <f t="shared" si="43"/>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89" s="75" customFormat="1" ht="15" outlineLevel="1" x14ac:dyDescent="0.25">
      <c r="A386" s="238"/>
      <c r="B386" s="239"/>
      <c r="C386" s="249"/>
      <c r="D386" s="249"/>
      <c r="E386" s="249"/>
      <c r="F386" s="257"/>
      <c r="G386" s="782" t="str">
        <f t="shared" si="27"/>
        <v>YYEPE1z</v>
      </c>
      <c r="H386" s="368">
        <f t="shared" ref="H386:AU386" si="44">IF(H348&gt;0,1,0)</f>
        <v>0</v>
      </c>
      <c r="I386" s="368">
        <f t="shared" si="44"/>
        <v>0</v>
      </c>
      <c r="J386" s="368">
        <f t="shared" si="44"/>
        <v>0</v>
      </c>
      <c r="K386" s="368">
        <f t="shared" si="44"/>
        <v>0</v>
      </c>
      <c r="L386" s="368">
        <f t="shared" si="44"/>
        <v>0</v>
      </c>
      <c r="M386" s="368">
        <f t="shared" si="44"/>
        <v>0</v>
      </c>
      <c r="N386" s="368">
        <f t="shared" si="44"/>
        <v>0</v>
      </c>
      <c r="O386" s="368">
        <f t="shared" si="44"/>
        <v>0</v>
      </c>
      <c r="P386" s="368">
        <f t="shared" si="44"/>
        <v>0</v>
      </c>
      <c r="Q386" s="368">
        <f t="shared" si="44"/>
        <v>0</v>
      </c>
      <c r="R386" s="368">
        <f t="shared" si="44"/>
        <v>0</v>
      </c>
      <c r="S386" s="368">
        <f t="shared" si="44"/>
        <v>0</v>
      </c>
      <c r="T386" s="368">
        <f t="shared" si="44"/>
        <v>0</v>
      </c>
      <c r="U386" s="368">
        <f t="shared" si="44"/>
        <v>0</v>
      </c>
      <c r="V386" s="368">
        <f t="shared" si="44"/>
        <v>0</v>
      </c>
      <c r="W386" s="368">
        <f t="shared" si="44"/>
        <v>0</v>
      </c>
      <c r="X386" s="368">
        <f t="shared" si="44"/>
        <v>0</v>
      </c>
      <c r="Y386" s="368">
        <f t="shared" si="44"/>
        <v>0</v>
      </c>
      <c r="Z386" s="368">
        <f t="shared" si="44"/>
        <v>0</v>
      </c>
      <c r="AA386" s="368">
        <f t="shared" si="44"/>
        <v>0</v>
      </c>
      <c r="AB386" s="368">
        <f t="shared" si="44"/>
        <v>0</v>
      </c>
      <c r="AC386" s="368">
        <f t="shared" si="44"/>
        <v>0</v>
      </c>
      <c r="AD386" s="368">
        <f t="shared" si="44"/>
        <v>0</v>
      </c>
      <c r="AE386" s="368">
        <f t="shared" si="44"/>
        <v>0</v>
      </c>
      <c r="AF386" s="368">
        <f t="shared" si="44"/>
        <v>0</v>
      </c>
      <c r="AG386" s="368">
        <f t="shared" si="44"/>
        <v>0</v>
      </c>
      <c r="AH386" s="368">
        <f t="shared" si="44"/>
        <v>0</v>
      </c>
      <c r="AI386" s="368">
        <f t="shared" si="44"/>
        <v>0</v>
      </c>
      <c r="AJ386" s="368">
        <f t="shared" si="44"/>
        <v>0</v>
      </c>
      <c r="AK386" s="368">
        <f t="shared" si="44"/>
        <v>0</v>
      </c>
      <c r="AL386" s="368">
        <f t="shared" si="44"/>
        <v>0</v>
      </c>
      <c r="AM386" s="368">
        <f t="shared" si="44"/>
        <v>0</v>
      </c>
      <c r="AN386" s="368">
        <f t="shared" si="44"/>
        <v>0</v>
      </c>
      <c r="AO386" s="368">
        <f t="shared" si="44"/>
        <v>0</v>
      </c>
      <c r="AP386" s="368">
        <f t="shared" si="44"/>
        <v>0</v>
      </c>
      <c r="AQ386" s="368">
        <f t="shared" si="44"/>
        <v>0</v>
      </c>
      <c r="AR386" s="368">
        <f t="shared" si="44"/>
        <v>0</v>
      </c>
      <c r="AS386" s="368">
        <f t="shared" si="44"/>
        <v>0</v>
      </c>
      <c r="AT386" s="368">
        <f t="shared" si="44"/>
        <v>0</v>
      </c>
      <c r="AU386" s="368">
        <f t="shared" si="44"/>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89" s="75" customFormat="1" ht="15" outlineLevel="1" x14ac:dyDescent="0.25">
      <c r="A387" s="238"/>
      <c r="B387" s="239"/>
      <c r="C387" s="249"/>
      <c r="D387" s="249"/>
      <c r="E387" s="249"/>
      <c r="F387" s="257"/>
      <c r="G387" s="782" t="str">
        <f t="shared" si="27"/>
        <v>YYNEPw</v>
      </c>
      <c r="H387" s="368">
        <f t="shared" ref="H387:AU387" si="45">IF(H349&gt;0,1,0)</f>
        <v>0</v>
      </c>
      <c r="I387" s="368">
        <f t="shared" si="45"/>
        <v>0</v>
      </c>
      <c r="J387" s="368">
        <f t="shared" si="45"/>
        <v>0</v>
      </c>
      <c r="K387" s="368">
        <f t="shared" si="45"/>
        <v>0</v>
      </c>
      <c r="L387" s="368">
        <f t="shared" si="45"/>
        <v>0</v>
      </c>
      <c r="M387" s="368">
        <f t="shared" si="45"/>
        <v>0</v>
      </c>
      <c r="N387" s="368">
        <f t="shared" si="45"/>
        <v>0</v>
      </c>
      <c r="O387" s="368">
        <f t="shared" si="45"/>
        <v>0</v>
      </c>
      <c r="P387" s="368">
        <f t="shared" si="45"/>
        <v>0</v>
      </c>
      <c r="Q387" s="368">
        <f t="shared" si="45"/>
        <v>0</v>
      </c>
      <c r="R387" s="368">
        <f t="shared" si="45"/>
        <v>0</v>
      </c>
      <c r="S387" s="368">
        <f t="shared" si="45"/>
        <v>0</v>
      </c>
      <c r="T387" s="368">
        <f t="shared" si="45"/>
        <v>0</v>
      </c>
      <c r="U387" s="368">
        <f t="shared" si="45"/>
        <v>0</v>
      </c>
      <c r="V387" s="368">
        <f t="shared" si="45"/>
        <v>0</v>
      </c>
      <c r="W387" s="368">
        <f t="shared" si="45"/>
        <v>0</v>
      </c>
      <c r="X387" s="368">
        <f t="shared" si="45"/>
        <v>0</v>
      </c>
      <c r="Y387" s="368">
        <f t="shared" si="45"/>
        <v>0</v>
      </c>
      <c r="Z387" s="368">
        <f t="shared" si="45"/>
        <v>0</v>
      </c>
      <c r="AA387" s="368">
        <f t="shared" si="45"/>
        <v>0</v>
      </c>
      <c r="AB387" s="368">
        <f t="shared" si="45"/>
        <v>0</v>
      </c>
      <c r="AC387" s="368">
        <f t="shared" si="45"/>
        <v>0</v>
      </c>
      <c r="AD387" s="368">
        <f t="shared" si="45"/>
        <v>0</v>
      </c>
      <c r="AE387" s="368">
        <f t="shared" si="45"/>
        <v>0</v>
      </c>
      <c r="AF387" s="368">
        <f t="shared" si="45"/>
        <v>0</v>
      </c>
      <c r="AG387" s="368">
        <f t="shared" si="45"/>
        <v>0</v>
      </c>
      <c r="AH387" s="368">
        <f t="shared" si="45"/>
        <v>0</v>
      </c>
      <c r="AI387" s="368">
        <f t="shared" si="45"/>
        <v>0</v>
      </c>
      <c r="AJ387" s="368">
        <f t="shared" si="45"/>
        <v>0</v>
      </c>
      <c r="AK387" s="368">
        <f t="shared" si="45"/>
        <v>0</v>
      </c>
      <c r="AL387" s="368">
        <f t="shared" si="45"/>
        <v>0</v>
      </c>
      <c r="AM387" s="368">
        <f t="shared" si="45"/>
        <v>0</v>
      </c>
      <c r="AN387" s="368">
        <f t="shared" si="45"/>
        <v>0</v>
      </c>
      <c r="AO387" s="368">
        <f t="shared" si="45"/>
        <v>0</v>
      </c>
      <c r="AP387" s="368">
        <f t="shared" si="45"/>
        <v>0</v>
      </c>
      <c r="AQ387" s="368">
        <f t="shared" si="45"/>
        <v>0</v>
      </c>
      <c r="AR387" s="368">
        <f t="shared" si="45"/>
        <v>0</v>
      </c>
      <c r="AS387" s="368">
        <f t="shared" si="45"/>
        <v>0</v>
      </c>
      <c r="AT387" s="368">
        <f t="shared" si="45"/>
        <v>0</v>
      </c>
      <c r="AU387" s="368">
        <f t="shared" si="45"/>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89" s="75" customFormat="1" ht="15" outlineLevel="1" x14ac:dyDescent="0.25">
      <c r="A388" s="238"/>
      <c r="B388" s="239"/>
      <c r="C388" s="249"/>
      <c r="D388" s="249"/>
      <c r="E388" s="249"/>
      <c r="F388" s="257"/>
      <c r="G388" s="782" t="str">
        <f t="shared" si="27"/>
        <v>AYAAAw</v>
      </c>
      <c r="H388" s="368">
        <f t="shared" ref="H388:AU388" si="46">IF(H350&gt;0,1,0)</f>
        <v>0</v>
      </c>
      <c r="I388" s="368">
        <f t="shared" si="46"/>
        <v>0</v>
      </c>
      <c r="J388" s="368">
        <f t="shared" si="46"/>
        <v>0</v>
      </c>
      <c r="K388" s="368">
        <f t="shared" si="46"/>
        <v>0</v>
      </c>
      <c r="L388" s="368">
        <f t="shared" si="46"/>
        <v>0</v>
      </c>
      <c r="M388" s="368">
        <f t="shared" si="46"/>
        <v>0</v>
      </c>
      <c r="N388" s="368">
        <f t="shared" si="46"/>
        <v>0</v>
      </c>
      <c r="O388" s="368">
        <f t="shared" si="46"/>
        <v>0</v>
      </c>
      <c r="P388" s="368">
        <f t="shared" si="46"/>
        <v>0</v>
      </c>
      <c r="Q388" s="368">
        <f t="shared" si="46"/>
        <v>0</v>
      </c>
      <c r="R388" s="368">
        <f t="shared" si="46"/>
        <v>0</v>
      </c>
      <c r="S388" s="368">
        <f t="shared" si="46"/>
        <v>0</v>
      </c>
      <c r="T388" s="368">
        <f t="shared" si="46"/>
        <v>0</v>
      </c>
      <c r="U388" s="368">
        <f t="shared" si="46"/>
        <v>0</v>
      </c>
      <c r="V388" s="368">
        <f t="shared" si="46"/>
        <v>0</v>
      </c>
      <c r="W388" s="368">
        <f t="shared" si="46"/>
        <v>0</v>
      </c>
      <c r="X388" s="368">
        <f t="shared" si="46"/>
        <v>0</v>
      </c>
      <c r="Y388" s="368">
        <f t="shared" si="46"/>
        <v>0</v>
      </c>
      <c r="Z388" s="368">
        <f t="shared" si="46"/>
        <v>0</v>
      </c>
      <c r="AA388" s="368">
        <f t="shared" si="46"/>
        <v>0</v>
      </c>
      <c r="AB388" s="368">
        <f t="shared" si="46"/>
        <v>0</v>
      </c>
      <c r="AC388" s="368">
        <f t="shared" si="46"/>
        <v>0</v>
      </c>
      <c r="AD388" s="368">
        <f t="shared" si="46"/>
        <v>0</v>
      </c>
      <c r="AE388" s="368">
        <f t="shared" si="46"/>
        <v>0</v>
      </c>
      <c r="AF388" s="368">
        <f t="shared" si="46"/>
        <v>0</v>
      </c>
      <c r="AG388" s="368">
        <f t="shared" si="46"/>
        <v>0</v>
      </c>
      <c r="AH388" s="368">
        <f t="shared" si="46"/>
        <v>0</v>
      </c>
      <c r="AI388" s="368">
        <f t="shared" si="46"/>
        <v>0</v>
      </c>
      <c r="AJ388" s="368">
        <f t="shared" si="46"/>
        <v>0</v>
      </c>
      <c r="AK388" s="368">
        <f t="shared" si="46"/>
        <v>0</v>
      </c>
      <c r="AL388" s="368">
        <f t="shared" si="46"/>
        <v>0</v>
      </c>
      <c r="AM388" s="368">
        <f t="shared" si="46"/>
        <v>0</v>
      </c>
      <c r="AN388" s="368">
        <f t="shared" si="46"/>
        <v>0</v>
      </c>
      <c r="AO388" s="368">
        <f t="shared" si="46"/>
        <v>0</v>
      </c>
      <c r="AP388" s="368">
        <f t="shared" si="46"/>
        <v>0</v>
      </c>
      <c r="AQ388" s="368">
        <f t="shared" si="46"/>
        <v>0</v>
      </c>
      <c r="AR388" s="368">
        <f t="shared" si="46"/>
        <v>0</v>
      </c>
      <c r="AS388" s="368">
        <f t="shared" si="46"/>
        <v>0</v>
      </c>
      <c r="AT388" s="368">
        <f t="shared" si="46"/>
        <v>0</v>
      </c>
      <c r="AU388" s="368">
        <f t="shared" si="46"/>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89" s="75" customFormat="1" ht="15" outlineLevel="1" x14ac:dyDescent="0.25">
      <c r="A389" s="238"/>
      <c r="B389" s="239"/>
      <c r="C389" s="249"/>
      <c r="D389" s="249"/>
      <c r="E389" s="249"/>
      <c r="F389" s="257"/>
      <c r="G389" s="782" t="str">
        <f t="shared" si="27"/>
        <v>AAEAAa</v>
      </c>
      <c r="H389" s="368">
        <f t="shared" ref="H389:AU389" si="47">IF(H351&gt;0,1,0)</f>
        <v>0</v>
      </c>
      <c r="I389" s="368">
        <f t="shared" si="47"/>
        <v>0</v>
      </c>
      <c r="J389" s="368">
        <f t="shared" si="47"/>
        <v>0</v>
      </c>
      <c r="K389" s="368">
        <f t="shared" si="47"/>
        <v>0</v>
      </c>
      <c r="L389" s="368">
        <f t="shared" si="47"/>
        <v>0</v>
      </c>
      <c r="M389" s="368">
        <f t="shared" si="47"/>
        <v>0</v>
      </c>
      <c r="N389" s="368">
        <f t="shared" si="47"/>
        <v>0</v>
      </c>
      <c r="O389" s="368">
        <f t="shared" si="47"/>
        <v>0</v>
      </c>
      <c r="P389" s="368">
        <f t="shared" si="47"/>
        <v>0</v>
      </c>
      <c r="Q389" s="368">
        <f t="shared" si="47"/>
        <v>0</v>
      </c>
      <c r="R389" s="368">
        <f t="shared" si="47"/>
        <v>0</v>
      </c>
      <c r="S389" s="368">
        <f t="shared" si="47"/>
        <v>0</v>
      </c>
      <c r="T389" s="368">
        <f t="shared" si="47"/>
        <v>0</v>
      </c>
      <c r="U389" s="368">
        <f t="shared" si="47"/>
        <v>0</v>
      </c>
      <c r="V389" s="368">
        <f t="shared" si="47"/>
        <v>0</v>
      </c>
      <c r="W389" s="368">
        <f t="shared" si="47"/>
        <v>0</v>
      </c>
      <c r="X389" s="368">
        <f t="shared" si="47"/>
        <v>0</v>
      </c>
      <c r="Y389" s="368">
        <f t="shared" si="47"/>
        <v>0</v>
      </c>
      <c r="Z389" s="368">
        <f t="shared" si="47"/>
        <v>0</v>
      </c>
      <c r="AA389" s="368">
        <f t="shared" si="47"/>
        <v>0</v>
      </c>
      <c r="AB389" s="368">
        <f t="shared" si="47"/>
        <v>0</v>
      </c>
      <c r="AC389" s="368">
        <f t="shared" si="47"/>
        <v>0</v>
      </c>
      <c r="AD389" s="368">
        <f t="shared" si="47"/>
        <v>0</v>
      </c>
      <c r="AE389" s="368">
        <f t="shared" si="47"/>
        <v>0</v>
      </c>
      <c r="AF389" s="368">
        <f t="shared" si="47"/>
        <v>0</v>
      </c>
      <c r="AG389" s="368">
        <f t="shared" si="47"/>
        <v>0</v>
      </c>
      <c r="AH389" s="368">
        <f t="shared" si="47"/>
        <v>0</v>
      </c>
      <c r="AI389" s="368">
        <f t="shared" si="47"/>
        <v>0</v>
      </c>
      <c r="AJ389" s="368">
        <f t="shared" si="47"/>
        <v>0</v>
      </c>
      <c r="AK389" s="368">
        <f t="shared" si="47"/>
        <v>0</v>
      </c>
      <c r="AL389" s="368">
        <f t="shared" si="47"/>
        <v>0</v>
      </c>
      <c r="AM389" s="368">
        <f t="shared" si="47"/>
        <v>0</v>
      </c>
      <c r="AN389" s="368">
        <f t="shared" si="47"/>
        <v>0</v>
      </c>
      <c r="AO389" s="368">
        <f t="shared" si="47"/>
        <v>0</v>
      </c>
      <c r="AP389" s="368">
        <f t="shared" si="47"/>
        <v>0</v>
      </c>
      <c r="AQ389" s="368">
        <f t="shared" si="47"/>
        <v>0</v>
      </c>
      <c r="AR389" s="368">
        <f t="shared" si="47"/>
        <v>0</v>
      </c>
      <c r="AS389" s="368">
        <f t="shared" si="47"/>
        <v>0</v>
      </c>
      <c r="AT389" s="368">
        <f t="shared" si="47"/>
        <v>0</v>
      </c>
      <c r="AU389" s="368">
        <f t="shared" si="47"/>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89" s="75" customFormat="1" ht="15" outlineLevel="1" x14ac:dyDescent="0.25">
      <c r="A390" s="238"/>
      <c r="B390" s="239"/>
      <c r="C390" s="249"/>
      <c r="D390" s="249"/>
      <c r="E390" s="249"/>
      <c r="F390" s="257"/>
      <c r="G390" s="782" t="str">
        <f t="shared" si="27"/>
        <v>AAAEAa</v>
      </c>
      <c r="H390" s="368">
        <f t="shared" ref="H390:AU390" si="48">IF(H352&gt;0,1,0)</f>
        <v>0</v>
      </c>
      <c r="I390" s="368">
        <f t="shared" si="48"/>
        <v>0</v>
      </c>
      <c r="J390" s="368">
        <f t="shared" si="48"/>
        <v>0</v>
      </c>
      <c r="K390" s="368">
        <f t="shared" si="48"/>
        <v>0</v>
      </c>
      <c r="L390" s="368">
        <f t="shared" si="48"/>
        <v>0</v>
      </c>
      <c r="M390" s="368">
        <f t="shared" si="48"/>
        <v>0</v>
      </c>
      <c r="N390" s="368">
        <f t="shared" si="48"/>
        <v>0</v>
      </c>
      <c r="O390" s="368">
        <f t="shared" si="48"/>
        <v>0</v>
      </c>
      <c r="P390" s="368">
        <f t="shared" si="48"/>
        <v>0</v>
      </c>
      <c r="Q390" s="368">
        <f t="shared" si="48"/>
        <v>0</v>
      </c>
      <c r="R390" s="368">
        <f t="shared" si="48"/>
        <v>0</v>
      </c>
      <c r="S390" s="368">
        <f t="shared" si="48"/>
        <v>0</v>
      </c>
      <c r="T390" s="368">
        <f t="shared" si="48"/>
        <v>0</v>
      </c>
      <c r="U390" s="368">
        <f t="shared" si="48"/>
        <v>0</v>
      </c>
      <c r="V390" s="368">
        <f t="shared" si="48"/>
        <v>0</v>
      </c>
      <c r="W390" s="368">
        <f t="shared" si="48"/>
        <v>0</v>
      </c>
      <c r="X390" s="368">
        <f t="shared" si="48"/>
        <v>0</v>
      </c>
      <c r="Y390" s="368">
        <f t="shared" si="48"/>
        <v>0</v>
      </c>
      <c r="Z390" s="368">
        <f t="shared" si="48"/>
        <v>0</v>
      </c>
      <c r="AA390" s="368">
        <f t="shared" si="48"/>
        <v>0</v>
      </c>
      <c r="AB390" s="368">
        <f t="shared" si="48"/>
        <v>0</v>
      </c>
      <c r="AC390" s="368">
        <f t="shared" si="48"/>
        <v>0</v>
      </c>
      <c r="AD390" s="368">
        <f t="shared" si="48"/>
        <v>0</v>
      </c>
      <c r="AE390" s="368">
        <f t="shared" si="48"/>
        <v>0</v>
      </c>
      <c r="AF390" s="368">
        <f t="shared" si="48"/>
        <v>0</v>
      </c>
      <c r="AG390" s="368">
        <f t="shared" si="48"/>
        <v>0</v>
      </c>
      <c r="AH390" s="368">
        <f t="shared" si="48"/>
        <v>0</v>
      </c>
      <c r="AI390" s="368">
        <f t="shared" si="48"/>
        <v>0</v>
      </c>
      <c r="AJ390" s="368">
        <f t="shared" si="48"/>
        <v>0</v>
      </c>
      <c r="AK390" s="368">
        <f t="shared" si="48"/>
        <v>0</v>
      </c>
      <c r="AL390" s="368">
        <f t="shared" si="48"/>
        <v>0</v>
      </c>
      <c r="AM390" s="368">
        <f t="shared" si="48"/>
        <v>0</v>
      </c>
      <c r="AN390" s="368">
        <f t="shared" si="48"/>
        <v>0</v>
      </c>
      <c r="AO390" s="368">
        <f t="shared" si="48"/>
        <v>0</v>
      </c>
      <c r="AP390" s="368">
        <f t="shared" si="48"/>
        <v>0</v>
      </c>
      <c r="AQ390" s="368">
        <f t="shared" si="48"/>
        <v>0</v>
      </c>
      <c r="AR390" s="368">
        <f t="shared" si="48"/>
        <v>0</v>
      </c>
      <c r="AS390" s="368">
        <f t="shared" si="48"/>
        <v>0</v>
      </c>
      <c r="AT390" s="368">
        <f t="shared" si="48"/>
        <v>0</v>
      </c>
      <c r="AU390" s="368">
        <f t="shared" si="48"/>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89" s="75" customFormat="1" ht="15" outlineLevel="1" x14ac:dyDescent="0.25">
      <c r="A391" s="238"/>
      <c r="B391" s="239"/>
      <c r="C391" s="249"/>
      <c r="D391" s="249"/>
      <c r="E391" s="249"/>
      <c r="F391" s="257"/>
      <c r="G391" s="782" t="str">
        <f t="shared" si="27"/>
        <v>YAAAE1a</v>
      </c>
      <c r="H391" s="368">
        <f t="shared" ref="H391:AU391" si="49">IF(H353&gt;0,1,0)</f>
        <v>0</v>
      </c>
      <c r="I391" s="368">
        <f t="shared" si="49"/>
        <v>0</v>
      </c>
      <c r="J391" s="368">
        <f t="shared" si="49"/>
        <v>0</v>
      </c>
      <c r="K391" s="368">
        <f t="shared" si="49"/>
        <v>0</v>
      </c>
      <c r="L391" s="368">
        <f t="shared" si="49"/>
        <v>0</v>
      </c>
      <c r="M391" s="368">
        <f t="shared" si="49"/>
        <v>0</v>
      </c>
      <c r="N391" s="368">
        <f t="shared" si="49"/>
        <v>0</v>
      </c>
      <c r="O391" s="368">
        <f t="shared" si="49"/>
        <v>0</v>
      </c>
      <c r="P391" s="368">
        <f t="shared" si="49"/>
        <v>0</v>
      </c>
      <c r="Q391" s="368">
        <f t="shared" si="49"/>
        <v>0</v>
      </c>
      <c r="R391" s="368">
        <f t="shared" si="49"/>
        <v>0</v>
      </c>
      <c r="S391" s="368">
        <f t="shared" si="49"/>
        <v>0</v>
      </c>
      <c r="T391" s="368">
        <f t="shared" si="49"/>
        <v>0</v>
      </c>
      <c r="U391" s="368">
        <f t="shared" si="49"/>
        <v>0</v>
      </c>
      <c r="V391" s="368">
        <f t="shared" si="49"/>
        <v>0</v>
      </c>
      <c r="W391" s="368">
        <f t="shared" si="49"/>
        <v>0</v>
      </c>
      <c r="X391" s="368">
        <f t="shared" si="49"/>
        <v>0</v>
      </c>
      <c r="Y391" s="368">
        <f t="shared" si="49"/>
        <v>0</v>
      </c>
      <c r="Z391" s="368">
        <f t="shared" si="49"/>
        <v>0</v>
      </c>
      <c r="AA391" s="368">
        <f t="shared" si="49"/>
        <v>0</v>
      </c>
      <c r="AB391" s="368">
        <f t="shared" si="49"/>
        <v>0</v>
      </c>
      <c r="AC391" s="368">
        <f t="shared" si="49"/>
        <v>0</v>
      </c>
      <c r="AD391" s="368">
        <f t="shared" si="49"/>
        <v>0</v>
      </c>
      <c r="AE391" s="368">
        <f t="shared" si="49"/>
        <v>0</v>
      </c>
      <c r="AF391" s="368">
        <f t="shared" si="49"/>
        <v>0</v>
      </c>
      <c r="AG391" s="368">
        <f t="shared" si="49"/>
        <v>0</v>
      </c>
      <c r="AH391" s="368">
        <f t="shared" si="49"/>
        <v>0</v>
      </c>
      <c r="AI391" s="368">
        <f t="shared" si="49"/>
        <v>0</v>
      </c>
      <c r="AJ391" s="368">
        <f t="shared" si="49"/>
        <v>0</v>
      </c>
      <c r="AK391" s="368">
        <f t="shared" si="49"/>
        <v>0</v>
      </c>
      <c r="AL391" s="368">
        <f t="shared" si="49"/>
        <v>0</v>
      </c>
      <c r="AM391" s="368">
        <f t="shared" si="49"/>
        <v>0</v>
      </c>
      <c r="AN391" s="368">
        <f t="shared" si="49"/>
        <v>0</v>
      </c>
      <c r="AO391" s="368">
        <f t="shared" si="49"/>
        <v>0</v>
      </c>
      <c r="AP391" s="368">
        <f t="shared" si="49"/>
        <v>0</v>
      </c>
      <c r="AQ391" s="368">
        <f t="shared" si="49"/>
        <v>0</v>
      </c>
      <c r="AR391" s="368">
        <f t="shared" si="49"/>
        <v>0</v>
      </c>
      <c r="AS391" s="368">
        <f t="shared" si="49"/>
        <v>0</v>
      </c>
      <c r="AT391" s="368">
        <f t="shared" si="49"/>
        <v>0</v>
      </c>
      <c r="AU391" s="368">
        <f t="shared" si="49"/>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89" s="75" customFormat="1" ht="15" outlineLevel="1" x14ac:dyDescent="0.25">
      <c r="A392" s="238"/>
      <c r="B392" s="239"/>
      <c r="C392" s="249"/>
      <c r="D392" s="249"/>
      <c r="E392" s="249"/>
      <c r="F392" s="257"/>
      <c r="G392" s="782" t="str">
        <f t="shared" si="27"/>
        <v>YAAANw</v>
      </c>
      <c r="H392" s="368">
        <f t="shared" ref="H392:AU392" si="50">IF(H354&gt;0,1,0)</f>
        <v>0</v>
      </c>
      <c r="I392" s="368">
        <f t="shared" si="50"/>
        <v>0</v>
      </c>
      <c r="J392" s="368">
        <f t="shared" si="50"/>
        <v>0</v>
      </c>
      <c r="K392" s="368">
        <f t="shared" si="50"/>
        <v>0</v>
      </c>
      <c r="L392" s="368">
        <f t="shared" si="50"/>
        <v>0</v>
      </c>
      <c r="M392" s="368">
        <f t="shared" si="50"/>
        <v>0</v>
      </c>
      <c r="N392" s="368">
        <f t="shared" si="50"/>
        <v>0</v>
      </c>
      <c r="O392" s="368">
        <f t="shared" si="50"/>
        <v>0</v>
      </c>
      <c r="P392" s="368">
        <f t="shared" si="50"/>
        <v>0</v>
      </c>
      <c r="Q392" s="368">
        <f t="shared" si="50"/>
        <v>0</v>
      </c>
      <c r="R392" s="368">
        <f t="shared" si="50"/>
        <v>0</v>
      </c>
      <c r="S392" s="368">
        <f t="shared" si="50"/>
        <v>0</v>
      </c>
      <c r="T392" s="368">
        <f t="shared" si="50"/>
        <v>0</v>
      </c>
      <c r="U392" s="368">
        <f t="shared" si="50"/>
        <v>0</v>
      </c>
      <c r="V392" s="368">
        <f t="shared" si="50"/>
        <v>0</v>
      </c>
      <c r="W392" s="368">
        <f t="shared" si="50"/>
        <v>0</v>
      </c>
      <c r="X392" s="368">
        <f t="shared" si="50"/>
        <v>0</v>
      </c>
      <c r="Y392" s="368">
        <f t="shared" si="50"/>
        <v>0</v>
      </c>
      <c r="Z392" s="368">
        <f t="shared" si="50"/>
        <v>0</v>
      </c>
      <c r="AA392" s="368">
        <f t="shared" si="50"/>
        <v>0</v>
      </c>
      <c r="AB392" s="368">
        <f t="shared" si="50"/>
        <v>0</v>
      </c>
      <c r="AC392" s="368">
        <f t="shared" si="50"/>
        <v>0</v>
      </c>
      <c r="AD392" s="368">
        <f t="shared" si="50"/>
        <v>0</v>
      </c>
      <c r="AE392" s="368">
        <f t="shared" si="50"/>
        <v>0</v>
      </c>
      <c r="AF392" s="368">
        <f t="shared" si="50"/>
        <v>0</v>
      </c>
      <c r="AG392" s="368">
        <f t="shared" si="50"/>
        <v>0</v>
      </c>
      <c r="AH392" s="368">
        <f t="shared" si="50"/>
        <v>0</v>
      </c>
      <c r="AI392" s="368">
        <f t="shared" si="50"/>
        <v>0</v>
      </c>
      <c r="AJ392" s="368">
        <f t="shared" si="50"/>
        <v>0</v>
      </c>
      <c r="AK392" s="368">
        <f t="shared" si="50"/>
        <v>0</v>
      </c>
      <c r="AL392" s="368">
        <f t="shared" si="50"/>
        <v>0</v>
      </c>
      <c r="AM392" s="368">
        <f t="shared" si="50"/>
        <v>0</v>
      </c>
      <c r="AN392" s="368">
        <f t="shared" si="50"/>
        <v>0</v>
      </c>
      <c r="AO392" s="368">
        <f t="shared" si="50"/>
        <v>0</v>
      </c>
      <c r="AP392" s="368">
        <f t="shared" si="50"/>
        <v>0</v>
      </c>
      <c r="AQ392" s="368">
        <f t="shared" si="50"/>
        <v>0</v>
      </c>
      <c r="AR392" s="368">
        <f t="shared" si="50"/>
        <v>0</v>
      </c>
      <c r="AS392" s="368">
        <f t="shared" si="50"/>
        <v>0</v>
      </c>
      <c r="AT392" s="368">
        <f t="shared" si="50"/>
        <v>0</v>
      </c>
      <c r="AU392" s="368">
        <f t="shared" si="50"/>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89" s="75" customFormat="1" ht="15" outlineLevel="1" x14ac:dyDescent="0.25">
      <c r="A393" s="238"/>
      <c r="B393" s="239"/>
      <c r="C393" s="249"/>
      <c r="D393" s="249"/>
      <c r="E393" s="249"/>
      <c r="F393" s="257"/>
      <c r="G393" s="782" t="str">
        <f t="shared" si="27"/>
        <v>AYAAAz</v>
      </c>
      <c r="H393" s="368">
        <f t="shared" ref="H393:AU393" si="51">IF(H355&gt;0,1,0)</f>
        <v>0</v>
      </c>
      <c r="I393" s="368">
        <f t="shared" si="51"/>
        <v>0</v>
      </c>
      <c r="J393" s="368">
        <f t="shared" si="51"/>
        <v>0</v>
      </c>
      <c r="K393" s="368">
        <f t="shared" si="51"/>
        <v>0</v>
      </c>
      <c r="L393" s="368">
        <f t="shared" si="51"/>
        <v>0</v>
      </c>
      <c r="M393" s="368">
        <f t="shared" si="51"/>
        <v>0</v>
      </c>
      <c r="N393" s="368">
        <f t="shared" si="51"/>
        <v>0</v>
      </c>
      <c r="O393" s="368">
        <f t="shared" si="51"/>
        <v>0</v>
      </c>
      <c r="P393" s="368">
        <f t="shared" si="51"/>
        <v>0</v>
      </c>
      <c r="Q393" s="368">
        <f t="shared" si="51"/>
        <v>0</v>
      </c>
      <c r="R393" s="368">
        <f t="shared" si="51"/>
        <v>0</v>
      </c>
      <c r="S393" s="368">
        <f t="shared" si="51"/>
        <v>0</v>
      </c>
      <c r="T393" s="368">
        <f t="shared" si="51"/>
        <v>0</v>
      </c>
      <c r="U393" s="368">
        <f t="shared" si="51"/>
        <v>0</v>
      </c>
      <c r="V393" s="368">
        <f t="shared" si="51"/>
        <v>0</v>
      </c>
      <c r="W393" s="368">
        <f t="shared" si="51"/>
        <v>0</v>
      </c>
      <c r="X393" s="368">
        <f t="shared" si="51"/>
        <v>0</v>
      </c>
      <c r="Y393" s="368">
        <f t="shared" si="51"/>
        <v>0</v>
      </c>
      <c r="Z393" s="368">
        <f t="shared" si="51"/>
        <v>0</v>
      </c>
      <c r="AA393" s="368">
        <f t="shared" si="51"/>
        <v>0</v>
      </c>
      <c r="AB393" s="368">
        <f t="shared" si="51"/>
        <v>0</v>
      </c>
      <c r="AC393" s="368">
        <f t="shared" si="51"/>
        <v>0</v>
      </c>
      <c r="AD393" s="368">
        <f t="shared" si="51"/>
        <v>0</v>
      </c>
      <c r="AE393" s="368">
        <f t="shared" si="51"/>
        <v>0</v>
      </c>
      <c r="AF393" s="368">
        <f t="shared" si="51"/>
        <v>0</v>
      </c>
      <c r="AG393" s="368">
        <f t="shared" si="51"/>
        <v>0</v>
      </c>
      <c r="AH393" s="368">
        <f t="shared" si="51"/>
        <v>0</v>
      </c>
      <c r="AI393" s="368">
        <f t="shared" si="51"/>
        <v>0</v>
      </c>
      <c r="AJ393" s="368">
        <f t="shared" si="51"/>
        <v>0</v>
      </c>
      <c r="AK393" s="368">
        <f t="shared" si="51"/>
        <v>0</v>
      </c>
      <c r="AL393" s="368">
        <f t="shared" si="51"/>
        <v>0</v>
      </c>
      <c r="AM393" s="368">
        <f t="shared" si="51"/>
        <v>0</v>
      </c>
      <c r="AN393" s="368">
        <f t="shared" si="51"/>
        <v>0</v>
      </c>
      <c r="AO393" s="368">
        <f t="shared" si="51"/>
        <v>0</v>
      </c>
      <c r="AP393" s="368">
        <f t="shared" si="51"/>
        <v>0</v>
      </c>
      <c r="AQ393" s="368">
        <f t="shared" si="51"/>
        <v>0</v>
      </c>
      <c r="AR393" s="368">
        <f t="shared" si="51"/>
        <v>0</v>
      </c>
      <c r="AS393" s="368">
        <f t="shared" si="51"/>
        <v>0</v>
      </c>
      <c r="AT393" s="368">
        <f t="shared" si="51"/>
        <v>0</v>
      </c>
      <c r="AU393" s="368">
        <f t="shared" si="51"/>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89" s="75" customFormat="1" ht="15" outlineLevel="1" x14ac:dyDescent="0.25">
      <c r="A394" s="238"/>
      <c r="B394" s="239"/>
      <c r="C394" s="249"/>
      <c r="D394" s="249"/>
      <c r="E394" s="249"/>
      <c r="F394" s="257"/>
      <c r="G394" s="782" t="str">
        <f t="shared" si="27"/>
        <v>AYEAAa</v>
      </c>
      <c r="H394" s="368">
        <f t="shared" ref="H394:AU394" si="52">IF(H356&gt;0,1,0)</f>
        <v>0</v>
      </c>
      <c r="I394" s="368">
        <f t="shared" si="52"/>
        <v>0</v>
      </c>
      <c r="J394" s="368">
        <f t="shared" si="52"/>
        <v>0</v>
      </c>
      <c r="K394" s="368">
        <f t="shared" si="52"/>
        <v>0</v>
      </c>
      <c r="L394" s="368">
        <f t="shared" si="52"/>
        <v>0</v>
      </c>
      <c r="M394" s="368">
        <f t="shared" si="52"/>
        <v>0</v>
      </c>
      <c r="N394" s="368">
        <f t="shared" si="52"/>
        <v>0</v>
      </c>
      <c r="O394" s="368">
        <f t="shared" si="52"/>
        <v>0</v>
      </c>
      <c r="P394" s="368">
        <f t="shared" si="52"/>
        <v>0</v>
      </c>
      <c r="Q394" s="368">
        <f t="shared" si="52"/>
        <v>0</v>
      </c>
      <c r="R394" s="368">
        <f t="shared" si="52"/>
        <v>0</v>
      </c>
      <c r="S394" s="368">
        <f t="shared" si="52"/>
        <v>0</v>
      </c>
      <c r="T394" s="368">
        <f t="shared" si="52"/>
        <v>0</v>
      </c>
      <c r="U394" s="368">
        <f t="shared" si="52"/>
        <v>0</v>
      </c>
      <c r="V394" s="368">
        <f t="shared" si="52"/>
        <v>0</v>
      </c>
      <c r="W394" s="368">
        <f t="shared" si="52"/>
        <v>0</v>
      </c>
      <c r="X394" s="368">
        <f t="shared" si="52"/>
        <v>0</v>
      </c>
      <c r="Y394" s="368">
        <f t="shared" si="52"/>
        <v>0</v>
      </c>
      <c r="Z394" s="368">
        <f t="shared" si="52"/>
        <v>0</v>
      </c>
      <c r="AA394" s="368">
        <f t="shared" si="52"/>
        <v>0</v>
      </c>
      <c r="AB394" s="368">
        <f t="shared" si="52"/>
        <v>0</v>
      </c>
      <c r="AC394" s="368">
        <f t="shared" si="52"/>
        <v>0</v>
      </c>
      <c r="AD394" s="368">
        <f t="shared" si="52"/>
        <v>0</v>
      </c>
      <c r="AE394" s="368">
        <f t="shared" si="52"/>
        <v>0</v>
      </c>
      <c r="AF394" s="368">
        <f t="shared" si="52"/>
        <v>0</v>
      </c>
      <c r="AG394" s="368">
        <f t="shared" si="52"/>
        <v>0</v>
      </c>
      <c r="AH394" s="368">
        <f t="shared" si="52"/>
        <v>0</v>
      </c>
      <c r="AI394" s="368">
        <f t="shared" si="52"/>
        <v>0</v>
      </c>
      <c r="AJ394" s="368">
        <f t="shared" si="52"/>
        <v>0</v>
      </c>
      <c r="AK394" s="368">
        <f t="shared" si="52"/>
        <v>0</v>
      </c>
      <c r="AL394" s="368">
        <f t="shared" si="52"/>
        <v>0</v>
      </c>
      <c r="AM394" s="368">
        <f t="shared" si="52"/>
        <v>0</v>
      </c>
      <c r="AN394" s="368">
        <f t="shared" si="52"/>
        <v>0</v>
      </c>
      <c r="AO394" s="368">
        <f t="shared" si="52"/>
        <v>0</v>
      </c>
      <c r="AP394" s="368">
        <f t="shared" si="52"/>
        <v>0</v>
      </c>
      <c r="AQ394" s="368">
        <f t="shared" si="52"/>
        <v>0</v>
      </c>
      <c r="AR394" s="368">
        <f t="shared" si="52"/>
        <v>0</v>
      </c>
      <c r="AS394" s="368">
        <f t="shared" si="52"/>
        <v>0</v>
      </c>
      <c r="AT394" s="368">
        <f t="shared" si="52"/>
        <v>0</v>
      </c>
      <c r="AU394" s="368">
        <f t="shared" si="52"/>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89" s="75" customFormat="1" ht="15" outlineLevel="1" x14ac:dyDescent="0.25">
      <c r="A395" s="238"/>
      <c r="B395" s="239"/>
      <c r="C395" s="249"/>
      <c r="D395" s="249"/>
      <c r="E395" s="249"/>
      <c r="F395" s="257"/>
      <c r="G395" s="782" t="str">
        <f t="shared" si="27"/>
        <v>AANEAa</v>
      </c>
      <c r="H395" s="368">
        <f t="shared" ref="H395:AU395" si="53">IF(H357&gt;0,1,0)</f>
        <v>0</v>
      </c>
      <c r="I395" s="368">
        <f t="shared" si="53"/>
        <v>0</v>
      </c>
      <c r="J395" s="368">
        <f t="shared" si="53"/>
        <v>0</v>
      </c>
      <c r="K395" s="368">
        <f t="shared" si="53"/>
        <v>0</v>
      </c>
      <c r="L395" s="368">
        <f t="shared" si="53"/>
        <v>0</v>
      </c>
      <c r="M395" s="368">
        <f t="shared" si="53"/>
        <v>0</v>
      </c>
      <c r="N395" s="368">
        <f t="shared" si="53"/>
        <v>0</v>
      </c>
      <c r="O395" s="368">
        <f t="shared" si="53"/>
        <v>0</v>
      </c>
      <c r="P395" s="368">
        <f t="shared" si="53"/>
        <v>0</v>
      </c>
      <c r="Q395" s="368">
        <f t="shared" si="53"/>
        <v>0</v>
      </c>
      <c r="R395" s="368">
        <f t="shared" si="53"/>
        <v>0</v>
      </c>
      <c r="S395" s="368">
        <f t="shared" si="53"/>
        <v>0</v>
      </c>
      <c r="T395" s="368">
        <f t="shared" si="53"/>
        <v>0</v>
      </c>
      <c r="U395" s="368">
        <f t="shared" si="53"/>
        <v>0</v>
      </c>
      <c r="V395" s="368">
        <f t="shared" si="53"/>
        <v>0</v>
      </c>
      <c r="W395" s="368">
        <f t="shared" si="53"/>
        <v>0</v>
      </c>
      <c r="X395" s="368">
        <f t="shared" si="53"/>
        <v>0</v>
      </c>
      <c r="Y395" s="368">
        <f t="shared" si="53"/>
        <v>0</v>
      </c>
      <c r="Z395" s="368">
        <f t="shared" si="53"/>
        <v>0</v>
      </c>
      <c r="AA395" s="368">
        <f t="shared" si="53"/>
        <v>0</v>
      </c>
      <c r="AB395" s="368">
        <f t="shared" si="53"/>
        <v>0</v>
      </c>
      <c r="AC395" s="368">
        <f t="shared" si="53"/>
        <v>0</v>
      </c>
      <c r="AD395" s="368">
        <f t="shared" si="53"/>
        <v>0</v>
      </c>
      <c r="AE395" s="368">
        <f t="shared" si="53"/>
        <v>0</v>
      </c>
      <c r="AF395" s="368">
        <f t="shared" si="53"/>
        <v>0</v>
      </c>
      <c r="AG395" s="368">
        <f t="shared" si="53"/>
        <v>0</v>
      </c>
      <c r="AH395" s="368">
        <f t="shared" si="53"/>
        <v>0</v>
      </c>
      <c r="AI395" s="368">
        <f t="shared" si="53"/>
        <v>0</v>
      </c>
      <c r="AJ395" s="368">
        <f t="shared" si="53"/>
        <v>0</v>
      </c>
      <c r="AK395" s="368">
        <f t="shared" si="53"/>
        <v>0</v>
      </c>
      <c r="AL395" s="368">
        <f t="shared" si="53"/>
        <v>0</v>
      </c>
      <c r="AM395" s="368">
        <f t="shared" si="53"/>
        <v>0</v>
      </c>
      <c r="AN395" s="368">
        <f t="shared" si="53"/>
        <v>0</v>
      </c>
      <c r="AO395" s="368">
        <f t="shared" si="53"/>
        <v>0</v>
      </c>
      <c r="AP395" s="368">
        <f t="shared" si="53"/>
        <v>0</v>
      </c>
      <c r="AQ395" s="368">
        <f t="shared" si="53"/>
        <v>0</v>
      </c>
      <c r="AR395" s="368">
        <f t="shared" si="53"/>
        <v>0</v>
      </c>
      <c r="AS395" s="368">
        <f t="shared" si="53"/>
        <v>0</v>
      </c>
      <c r="AT395" s="368">
        <f t="shared" si="53"/>
        <v>0</v>
      </c>
      <c r="AU395" s="368">
        <f t="shared" si="53"/>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89" s="75" customFormat="1" ht="15" outlineLevel="1" x14ac:dyDescent="0.25">
      <c r="A396" s="238"/>
      <c r="B396" s="239"/>
      <c r="C396" s="249"/>
      <c r="D396" s="249"/>
      <c r="E396" s="249"/>
      <c r="F396" s="257"/>
      <c r="G396" s="782" t="str">
        <f t="shared" si="27"/>
        <v>AAANE1a</v>
      </c>
      <c r="H396" s="368">
        <f t="shared" ref="H396:AU396" si="54">IF(H358&gt;0,1,0)</f>
        <v>0</v>
      </c>
      <c r="I396" s="368">
        <f t="shared" si="54"/>
        <v>0</v>
      </c>
      <c r="J396" s="368">
        <f t="shared" si="54"/>
        <v>0</v>
      </c>
      <c r="K396" s="368">
        <f t="shared" si="54"/>
        <v>0</v>
      </c>
      <c r="L396" s="368">
        <f t="shared" si="54"/>
        <v>0</v>
      </c>
      <c r="M396" s="368">
        <f t="shared" si="54"/>
        <v>0</v>
      </c>
      <c r="N396" s="368">
        <f t="shared" si="54"/>
        <v>0</v>
      </c>
      <c r="O396" s="368">
        <f t="shared" si="54"/>
        <v>0</v>
      </c>
      <c r="P396" s="368">
        <f t="shared" si="54"/>
        <v>0</v>
      </c>
      <c r="Q396" s="368">
        <f t="shared" si="54"/>
        <v>0</v>
      </c>
      <c r="R396" s="368">
        <f t="shared" si="54"/>
        <v>0</v>
      </c>
      <c r="S396" s="368">
        <f t="shared" si="54"/>
        <v>0</v>
      </c>
      <c r="T396" s="368">
        <f t="shared" si="54"/>
        <v>0</v>
      </c>
      <c r="U396" s="368">
        <f t="shared" si="54"/>
        <v>0</v>
      </c>
      <c r="V396" s="368">
        <f t="shared" si="54"/>
        <v>0</v>
      </c>
      <c r="W396" s="368">
        <f t="shared" si="54"/>
        <v>0</v>
      </c>
      <c r="X396" s="368">
        <f t="shared" si="54"/>
        <v>0</v>
      </c>
      <c r="Y396" s="368">
        <f t="shared" si="54"/>
        <v>0</v>
      </c>
      <c r="Z396" s="368">
        <f t="shared" si="54"/>
        <v>0</v>
      </c>
      <c r="AA396" s="368">
        <f t="shared" si="54"/>
        <v>0</v>
      </c>
      <c r="AB396" s="368">
        <f t="shared" si="54"/>
        <v>0</v>
      </c>
      <c r="AC396" s="368">
        <f t="shared" si="54"/>
        <v>0</v>
      </c>
      <c r="AD396" s="368">
        <f t="shared" si="54"/>
        <v>0</v>
      </c>
      <c r="AE396" s="368">
        <f t="shared" si="54"/>
        <v>0</v>
      </c>
      <c r="AF396" s="368">
        <f t="shared" si="54"/>
        <v>0</v>
      </c>
      <c r="AG396" s="368">
        <f t="shared" si="54"/>
        <v>0</v>
      </c>
      <c r="AH396" s="368">
        <f t="shared" si="54"/>
        <v>0</v>
      </c>
      <c r="AI396" s="368">
        <f t="shared" si="54"/>
        <v>0</v>
      </c>
      <c r="AJ396" s="368">
        <f t="shared" si="54"/>
        <v>0</v>
      </c>
      <c r="AK396" s="368">
        <f t="shared" si="54"/>
        <v>0</v>
      </c>
      <c r="AL396" s="368">
        <f t="shared" si="54"/>
        <v>0</v>
      </c>
      <c r="AM396" s="368">
        <f t="shared" si="54"/>
        <v>0</v>
      </c>
      <c r="AN396" s="368">
        <f t="shared" si="54"/>
        <v>0</v>
      </c>
      <c r="AO396" s="368">
        <f t="shared" si="54"/>
        <v>0</v>
      </c>
      <c r="AP396" s="368">
        <f t="shared" si="54"/>
        <v>0</v>
      </c>
      <c r="AQ396" s="368">
        <f t="shared" si="54"/>
        <v>0</v>
      </c>
      <c r="AR396" s="368">
        <f t="shared" si="54"/>
        <v>0</v>
      </c>
      <c r="AS396" s="368">
        <f t="shared" si="54"/>
        <v>0</v>
      </c>
      <c r="AT396" s="368">
        <f t="shared" si="54"/>
        <v>0</v>
      </c>
      <c r="AU396" s="368">
        <f t="shared" si="54"/>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89" ht="12" customHeight="1" outlineLevel="1" x14ac:dyDescent="0.25">
      <c r="A397" s="5"/>
      <c r="B397" s="6"/>
      <c r="C397" s="17"/>
      <c r="D397" s="17"/>
      <c r="E397" s="17"/>
      <c r="F397" s="33"/>
      <c r="G397" s="33"/>
      <c r="I397" s="33"/>
      <c r="J397" s="33"/>
      <c r="K397" s="34"/>
      <c r="L397" s="34"/>
      <c r="M397" s="34"/>
      <c r="N397" s="58"/>
      <c r="O397" s="58"/>
      <c r="P397" s="58"/>
      <c r="Q397" s="35"/>
      <c r="R397" s="35"/>
      <c r="S397" s="35"/>
      <c r="T397" s="35"/>
      <c r="U397" s="35"/>
      <c r="V397" s="35"/>
      <c r="W397" s="35"/>
      <c r="X397" s="320"/>
      <c r="Y397" s="320"/>
      <c r="Z397" s="320"/>
      <c r="AA397" s="320"/>
      <c r="AB397" s="320"/>
      <c r="AC397" s="320"/>
      <c r="AD397" s="320"/>
      <c r="AE397" s="320"/>
      <c r="AF397" s="320"/>
      <c r="AG397" s="320"/>
      <c r="AH397" s="320"/>
      <c r="AI397" s="320"/>
      <c r="AJ397" s="320"/>
      <c r="AK397" s="320"/>
      <c r="AL397" s="320"/>
      <c r="AM397" s="320"/>
      <c r="AN397" s="320"/>
      <c r="AO397" s="320"/>
      <c r="AP397" s="320"/>
      <c r="AQ397" s="320"/>
      <c r="AR397" s="320"/>
      <c r="AS397" s="320"/>
      <c r="AT397" s="320"/>
      <c r="AU397" s="320"/>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16"/>
      <c r="BS397" s="7"/>
      <c r="BT397" s="7"/>
      <c r="BU397" s="7"/>
    </row>
    <row r="398" spans="1:89" ht="5.0999999999999996" customHeight="1" outlineLevel="1" x14ac:dyDescent="0.25">
      <c r="A398" s="5"/>
      <c r="B398" s="6"/>
      <c r="C398" s="17"/>
      <c r="D398" s="17"/>
      <c r="E398" s="17"/>
      <c r="F398" s="36"/>
      <c r="G398" s="36"/>
      <c r="H398" s="36"/>
      <c r="I398" s="36"/>
      <c r="J398" s="36"/>
      <c r="K398" s="37"/>
      <c r="L398" s="37"/>
      <c r="M398" s="37"/>
      <c r="N398" s="37"/>
      <c r="O398" s="38"/>
      <c r="P398" s="38"/>
      <c r="Q398" s="38"/>
      <c r="R398" s="38"/>
      <c r="S398" s="38"/>
      <c r="T398" s="38"/>
      <c r="U398" s="38"/>
      <c r="V398" s="38"/>
      <c r="W398" s="38"/>
      <c r="X398" s="216"/>
      <c r="Y398" s="216"/>
      <c r="Z398" s="216"/>
      <c r="AA398" s="277"/>
      <c r="AB398" s="277"/>
      <c r="AC398" s="277"/>
      <c r="AD398" s="277"/>
      <c r="AE398" s="277"/>
      <c r="AF398" s="277"/>
      <c r="AG398" s="277"/>
      <c r="AH398" s="277"/>
      <c r="AI398" s="277"/>
      <c r="AJ398" s="277"/>
      <c r="AK398" s="277"/>
      <c r="AL398" s="277"/>
      <c r="AM398" s="277"/>
      <c r="AN398" s="277"/>
      <c r="AO398" s="277"/>
      <c r="AP398" s="277"/>
      <c r="AQ398" s="277"/>
      <c r="AR398" s="277"/>
      <c r="AS398" s="277"/>
      <c r="AT398" s="277"/>
      <c r="AU398" s="277"/>
      <c r="AV398" s="277"/>
      <c r="AW398" s="277"/>
      <c r="AX398" s="277"/>
      <c r="AY398" s="277"/>
      <c r="AZ398" s="277"/>
      <c r="BA398" s="277"/>
      <c r="BB398" s="277"/>
      <c r="BC398" s="277"/>
      <c r="BD398" s="277"/>
      <c r="BE398" s="277"/>
      <c r="BF398" s="277"/>
      <c r="BG398" s="277"/>
      <c r="BH398" s="277"/>
      <c r="BI398" s="277"/>
      <c r="BJ398" s="277"/>
      <c r="BK398" s="277"/>
      <c r="BL398" s="277"/>
      <c r="BM398" s="277"/>
      <c r="BN398" s="277"/>
      <c r="BO398" s="277"/>
      <c r="BP398" s="277"/>
      <c r="BQ398" s="216"/>
      <c r="BR398" s="16"/>
      <c r="BS398" s="7"/>
      <c r="BT398" s="7"/>
      <c r="BU398" s="7"/>
    </row>
    <row r="399" spans="1:89" ht="24.95" customHeight="1" outlineLevel="1" x14ac:dyDescent="0.25">
      <c r="A399" s="5"/>
      <c r="B399" s="6"/>
      <c r="C399" s="39"/>
      <c r="D399" s="39"/>
      <c r="E399" s="39"/>
      <c r="F399" s="39"/>
      <c r="G399" s="40" t="str">
        <f>G200</f>
        <v>User defined rotations</v>
      </c>
      <c r="H399" s="39"/>
      <c r="I399" s="39"/>
      <c r="J399" s="39"/>
      <c r="K399" s="39"/>
      <c r="L399" s="39"/>
      <c r="M399" s="39"/>
      <c r="N399" s="39"/>
      <c r="O399" s="39"/>
      <c r="P399" s="39"/>
      <c r="Q399" s="39"/>
      <c r="R399" s="39"/>
      <c r="S399" s="39"/>
      <c r="T399" s="39"/>
      <c r="U399" s="39"/>
      <c r="V399" s="39"/>
      <c r="W399" s="39"/>
      <c r="X399" s="39"/>
      <c r="Y399" s="39"/>
      <c r="Z399" s="39"/>
      <c r="AA399" s="269"/>
      <c r="AB399" s="269"/>
      <c r="AC399" s="269"/>
      <c r="AD399" s="269"/>
      <c r="AE399" s="269"/>
      <c r="AF399" s="269"/>
      <c r="AG399" s="269"/>
      <c r="AH399" s="269"/>
      <c r="AI399" s="269"/>
      <c r="AJ399" s="269"/>
      <c r="AK399" s="269"/>
      <c r="AL399" s="269"/>
      <c r="AM399" s="269"/>
      <c r="AN399" s="269"/>
      <c r="AO399" s="269"/>
      <c r="AP399" s="269"/>
      <c r="AQ399" s="269"/>
      <c r="AR399" s="269"/>
      <c r="AS399" s="269"/>
      <c r="AT399" s="269"/>
      <c r="AU399" s="269"/>
      <c r="AV399" s="269"/>
      <c r="AW399" s="269"/>
      <c r="AX399" s="269"/>
      <c r="AY399" s="269"/>
      <c r="AZ399" s="269"/>
      <c r="BA399" s="269"/>
      <c r="BB399" s="269"/>
      <c r="BC399" s="269"/>
      <c r="BD399" s="269"/>
      <c r="BE399" s="269"/>
      <c r="BF399" s="269"/>
      <c r="BG399" s="269"/>
      <c r="BH399" s="269"/>
      <c r="BI399" s="269"/>
      <c r="BJ399" s="269"/>
      <c r="BK399" s="269"/>
      <c r="BL399" s="269"/>
      <c r="BM399" s="269"/>
      <c r="BN399" s="269"/>
      <c r="BO399" s="269"/>
      <c r="BP399" s="269"/>
      <c r="BQ399" s="39"/>
      <c r="BR399" s="41" t="s">
        <v>24</v>
      </c>
      <c r="BS399" s="7"/>
      <c r="BT399" s="7"/>
      <c r="BU399" s="7"/>
    </row>
    <row r="400" spans="1:89" ht="12" customHeight="1" outlineLevel="1" x14ac:dyDescent="0.25">
      <c r="A400" s="5"/>
      <c r="B400" s="6"/>
      <c r="C400" s="6"/>
      <c r="D400" s="6"/>
      <c r="E400" s="6"/>
      <c r="F400" s="7"/>
      <c r="G400" s="7"/>
      <c r="H400" s="7"/>
      <c r="I400" s="7"/>
      <c r="J400" s="7"/>
      <c r="K400" s="7"/>
      <c r="L400" s="7"/>
      <c r="M400" s="7"/>
      <c r="N400" s="7"/>
      <c r="O400" s="7"/>
      <c r="P400" s="7"/>
      <c r="Q400" s="7"/>
      <c r="R400" s="7"/>
      <c r="S400" s="7"/>
      <c r="T400" s="7"/>
      <c r="U400" s="7"/>
      <c r="V400" s="7"/>
      <c r="W400" s="7"/>
      <c r="X400" s="7"/>
      <c r="Y400" s="7"/>
      <c r="Z400" s="7"/>
      <c r="AA400" s="240"/>
      <c r="AB400" s="240"/>
      <c r="AC400" s="240"/>
      <c r="AD400" s="240"/>
      <c r="AE400" s="240"/>
      <c r="AF400" s="240"/>
      <c r="AG400" s="240"/>
      <c r="AH400" s="240"/>
      <c r="AI400" s="240"/>
      <c r="AJ400" s="240"/>
      <c r="AK400" s="240"/>
      <c r="AL400" s="240"/>
      <c r="AM400" s="240"/>
      <c r="AN400" s="240"/>
      <c r="AO400" s="240"/>
      <c r="AP400" s="240"/>
      <c r="AQ400" s="240"/>
      <c r="AR400" s="240"/>
      <c r="AS400" s="240"/>
      <c r="AT400" s="240"/>
      <c r="AU400" s="240"/>
      <c r="AV400" s="240"/>
      <c r="AW400" s="240"/>
      <c r="AX400" s="240"/>
      <c r="AY400" s="240"/>
      <c r="AZ400" s="240"/>
      <c r="BA400" s="240"/>
      <c r="BB400" s="240"/>
      <c r="BC400" s="240"/>
      <c r="BD400" s="240"/>
      <c r="BE400" s="240"/>
      <c r="BF400" s="240"/>
      <c r="BG400" s="240"/>
      <c r="BH400" s="240"/>
      <c r="BI400" s="240"/>
      <c r="BJ400" s="240"/>
      <c r="BK400" s="240"/>
      <c r="BL400" s="240"/>
      <c r="BM400" s="240"/>
      <c r="BN400" s="240"/>
      <c r="BO400" s="240"/>
      <c r="BP400" s="240"/>
      <c r="BQ400" s="7"/>
      <c r="BR400" s="7"/>
      <c r="BS400" s="7"/>
      <c r="BT400" s="7"/>
      <c r="BU400" s="7"/>
      <c r="BV400" s="7"/>
      <c r="BW400" s="7"/>
      <c r="BX400" s="7"/>
      <c r="BY400" s="7"/>
      <c r="BZ400" s="7"/>
      <c r="CA400" s="7"/>
      <c r="CB400" s="7"/>
      <c r="CC400" s="7"/>
      <c r="CD400" s="7"/>
      <c r="CE400" s="7"/>
      <c r="CF400" s="7"/>
      <c r="CG400" s="7"/>
      <c r="CH400" s="7"/>
      <c r="CI400" s="7"/>
      <c r="CJ400" s="7"/>
      <c r="CK400" s="7"/>
    </row>
    <row r="401" spans="1:68" ht="12" customHeight="1" outlineLevel="1" x14ac:dyDescent="0.25">
      <c r="A401" s="5"/>
      <c r="B401" s="6"/>
      <c r="C401" s="6"/>
      <c r="D401" s="6"/>
      <c r="E401" s="6"/>
      <c r="F401" s="6"/>
      <c r="G401" s="6"/>
      <c r="H401" s="7"/>
      <c r="I401" s="7"/>
      <c r="J401" s="7"/>
      <c r="K401" s="7"/>
      <c r="L401" s="7"/>
      <c r="M401" s="7"/>
      <c r="N401" s="7"/>
      <c r="O401" s="7"/>
      <c r="P401" s="7"/>
      <c r="Q401" s="7"/>
      <c r="R401" s="7"/>
      <c r="S401" s="7"/>
      <c r="T401" s="7"/>
      <c r="U401" s="7"/>
      <c r="V401" s="7"/>
      <c r="W401" s="7"/>
      <c r="X401" s="6"/>
      <c r="Y401" s="6"/>
      <c r="Z401" s="6"/>
      <c r="AA401" s="239"/>
      <c r="AB401" s="239"/>
      <c r="AC401" s="239"/>
      <c r="AD401" s="239"/>
      <c r="AE401" s="239"/>
      <c r="AF401" s="239"/>
      <c r="AG401" s="239"/>
      <c r="AH401" s="239"/>
      <c r="AI401" s="239"/>
      <c r="AJ401" s="239"/>
      <c r="AK401" s="239"/>
      <c r="AL401" s="239"/>
      <c r="AM401" s="239"/>
      <c r="AN401" s="239"/>
      <c r="AO401" s="239"/>
      <c r="AP401" s="239"/>
      <c r="AQ401" s="239"/>
      <c r="AR401" s="239"/>
      <c r="AS401" s="239"/>
      <c r="AT401" s="239"/>
      <c r="AU401" s="239"/>
      <c r="AV401" s="239"/>
      <c r="AW401" s="239"/>
      <c r="AX401" s="239"/>
      <c r="AY401" s="239"/>
      <c r="AZ401" s="239"/>
      <c r="BA401" s="239"/>
      <c r="BB401" s="239"/>
      <c r="BC401" s="239"/>
      <c r="BD401" s="239"/>
      <c r="BE401" s="239"/>
      <c r="BF401" s="239"/>
      <c r="BG401" s="239"/>
      <c r="BH401" s="239"/>
      <c r="BI401" s="239"/>
      <c r="BJ401" s="239"/>
      <c r="BK401" s="239"/>
      <c r="BL401" s="239"/>
      <c r="BM401" s="239"/>
      <c r="BN401" s="239"/>
      <c r="BO401" s="239"/>
      <c r="BP401" s="239"/>
    </row>
    <row r="402" spans="1:68" ht="5.0999999999999996" customHeight="1" outlineLevel="1" thickBot="1" x14ac:dyDescent="0.3">
      <c r="A402" s="5"/>
      <c r="B402" s="6"/>
      <c r="C402" s="6"/>
      <c r="D402" s="6"/>
      <c r="E402" s="6"/>
      <c r="F402" s="6"/>
      <c r="G402" s="6"/>
      <c r="H402" s="7"/>
      <c r="I402" s="7"/>
      <c r="J402" s="7"/>
      <c r="K402" s="7"/>
      <c r="L402" s="7"/>
      <c r="M402" s="7"/>
      <c r="N402" s="7"/>
      <c r="O402" s="7"/>
      <c r="P402" s="7"/>
      <c r="Q402" s="7"/>
      <c r="R402" s="7"/>
      <c r="S402" s="7"/>
      <c r="T402" s="7"/>
      <c r="U402" s="7"/>
      <c r="V402" s="7"/>
      <c r="W402" s="7"/>
      <c r="X402" s="6"/>
      <c r="Y402" s="6"/>
      <c r="Z402" s="6"/>
      <c r="AA402" s="239"/>
      <c r="AB402" s="239"/>
      <c r="AC402" s="239"/>
      <c r="AD402" s="239"/>
      <c r="AE402" s="239"/>
      <c r="AF402" s="239"/>
      <c r="AG402" s="239"/>
      <c r="AH402" s="239"/>
      <c r="AI402" s="239"/>
      <c r="AJ402" s="239"/>
      <c r="AK402" s="239"/>
      <c r="AL402" s="239"/>
      <c r="AM402" s="239"/>
      <c r="AN402" s="239"/>
      <c r="AO402" s="239"/>
      <c r="AP402" s="239"/>
      <c r="AQ402" s="239"/>
      <c r="AR402" s="239"/>
      <c r="AS402" s="239"/>
      <c r="AT402" s="239"/>
      <c r="AU402" s="239"/>
      <c r="AV402" s="239"/>
      <c r="AW402" s="239"/>
      <c r="AX402" s="239"/>
      <c r="AY402" s="239"/>
      <c r="AZ402" s="239"/>
      <c r="BA402" s="239"/>
      <c r="BB402" s="239"/>
      <c r="BC402" s="239"/>
      <c r="BD402" s="239"/>
      <c r="BE402" s="239"/>
      <c r="BF402" s="239"/>
      <c r="BG402" s="239"/>
      <c r="BH402" s="239"/>
      <c r="BI402" s="239"/>
      <c r="BJ402" s="239"/>
      <c r="BK402" s="239"/>
      <c r="BL402" s="239"/>
      <c r="BM402" s="239"/>
      <c r="BN402" s="239"/>
      <c r="BO402" s="239"/>
      <c r="BP402" s="239"/>
    </row>
    <row r="403" spans="1:68" ht="5.0999999999999996" customHeight="1" outlineLevel="1" x14ac:dyDescent="0.25">
      <c r="A403" s="5"/>
      <c r="B403" s="6"/>
      <c r="C403" s="9" t="s">
        <v>0</v>
      </c>
      <c r="D403" s="9"/>
      <c r="E403" s="9"/>
      <c r="F403" s="9"/>
      <c r="G403" s="9"/>
      <c r="H403" s="9"/>
      <c r="I403" s="9"/>
      <c r="J403" s="9"/>
      <c r="K403" s="10"/>
      <c r="L403" s="10"/>
      <c r="M403" s="10"/>
      <c r="N403" s="10"/>
      <c r="O403" s="10"/>
      <c r="P403" s="10"/>
      <c r="Q403" s="10"/>
      <c r="R403" s="10"/>
      <c r="S403" s="10"/>
      <c r="T403" s="10"/>
      <c r="U403" s="10"/>
      <c r="V403" s="10"/>
      <c r="W403" s="11"/>
      <c r="X403" s="7"/>
      <c r="Y403" s="7"/>
      <c r="Z403" s="7"/>
      <c r="AA403" s="240"/>
      <c r="AB403" s="240"/>
      <c r="AC403" s="240"/>
      <c r="AD403" s="240"/>
      <c r="AE403" s="240"/>
      <c r="AF403" s="240"/>
      <c r="AG403" s="240"/>
      <c r="AH403" s="240"/>
      <c r="AI403" s="240"/>
      <c r="AJ403" s="240"/>
      <c r="AK403" s="240"/>
      <c r="AL403" s="240"/>
      <c r="AM403" s="240"/>
      <c r="AN403" s="240"/>
      <c r="AO403" s="240"/>
      <c r="AP403" s="240"/>
      <c r="AQ403" s="240"/>
      <c r="AR403" s="240"/>
      <c r="AS403" s="240"/>
      <c r="AT403" s="240"/>
      <c r="AU403" s="240"/>
      <c r="AV403" s="240"/>
      <c r="AW403" s="240"/>
      <c r="AX403" s="240"/>
      <c r="AY403" s="240"/>
      <c r="AZ403" s="240"/>
      <c r="BA403" s="240"/>
      <c r="BB403" s="240"/>
      <c r="BC403" s="240"/>
      <c r="BD403" s="240"/>
      <c r="BE403" s="240"/>
      <c r="BF403" s="240"/>
      <c r="BG403" s="240"/>
      <c r="BH403" s="240"/>
      <c r="BI403" s="240"/>
      <c r="BJ403" s="240"/>
      <c r="BK403" s="240"/>
      <c r="BL403" s="240"/>
      <c r="BM403" s="240"/>
      <c r="BN403" s="240"/>
      <c r="BO403" s="240"/>
      <c r="BP403" s="240"/>
    </row>
    <row r="404" spans="1:68" ht="12" customHeight="1" outlineLevel="1" x14ac:dyDescent="0.25">
      <c r="A404" s="5"/>
      <c r="B404" s="6"/>
      <c r="C404" s="12"/>
      <c r="D404" s="12"/>
      <c r="E404" s="12" t="s">
        <v>1</v>
      </c>
      <c r="F404" s="13"/>
      <c r="G404" s="14" t="s">
        <v>394</v>
      </c>
      <c r="H404" s="13"/>
      <c r="I404" s="13"/>
      <c r="J404" s="13"/>
      <c r="K404" s="13"/>
      <c r="L404" s="13"/>
      <c r="M404" s="13"/>
      <c r="N404" s="13"/>
      <c r="O404" s="13"/>
      <c r="P404" s="13"/>
      <c r="Q404" s="13"/>
      <c r="R404" s="13"/>
      <c r="S404" s="15"/>
      <c r="T404" s="13"/>
      <c r="U404" s="15"/>
      <c r="V404" s="15"/>
      <c r="W404" s="16"/>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68" ht="12" customHeight="1" outlineLevel="1" x14ac:dyDescent="0.25">
      <c r="A405" s="5"/>
      <c r="B405" s="6"/>
      <c r="C405" s="12"/>
      <c r="D405" s="12"/>
      <c r="E405" s="17"/>
      <c r="F405" s="13"/>
      <c r="G405" s="18"/>
      <c r="H405" s="13"/>
      <c r="I405" s="315" t="s">
        <v>378</v>
      </c>
      <c r="J405" s="13"/>
      <c r="K405" s="13"/>
      <c r="L405" s="13"/>
      <c r="M405" s="13"/>
      <c r="N405" s="13"/>
      <c r="O405" s="13"/>
      <c r="P405" s="13"/>
      <c r="Q405" s="13"/>
      <c r="R405" s="13"/>
      <c r="S405" s="15"/>
      <c r="T405" s="19"/>
      <c r="U405" s="15"/>
      <c r="V405" s="15"/>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68" ht="12" customHeight="1" outlineLevel="1" x14ac:dyDescent="0.25">
      <c r="A406" s="5"/>
      <c r="B406" s="6"/>
      <c r="C406" s="17"/>
      <c r="D406" s="12"/>
      <c r="E406" s="17"/>
      <c r="F406" s="13"/>
      <c r="G406" s="13"/>
      <c r="H406" s="13"/>
      <c r="I406" s="13" t="s">
        <v>415</v>
      </c>
      <c r="J406" s="13"/>
      <c r="K406" s="13"/>
      <c r="L406" s="13"/>
      <c r="M406" s="13"/>
      <c r="N406" s="13"/>
      <c r="O406" s="13"/>
      <c r="P406" s="13"/>
      <c r="Q406" s="13"/>
      <c r="R406" s="13"/>
      <c r="S406" s="15"/>
      <c r="T406" s="19"/>
      <c r="U406" s="15"/>
      <c r="V406" s="15"/>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68" ht="12" customHeight="1" outlineLevel="1" x14ac:dyDescent="0.25">
      <c r="A407" s="5"/>
      <c r="B407" s="6"/>
      <c r="C407" s="20">
        <v>0</v>
      </c>
      <c r="D407" s="12"/>
      <c r="E407" s="17"/>
      <c r="F407" s="13"/>
      <c r="G407" s="21"/>
      <c r="H407" s="13"/>
      <c r="I407" s="13"/>
      <c r="J407" s="13"/>
      <c r="K407" s="13"/>
      <c r="L407" s="13"/>
      <c r="M407" s="13"/>
      <c r="N407" s="13"/>
      <c r="O407" s="13"/>
      <c r="P407" s="13"/>
      <c r="Q407" s="13"/>
      <c r="R407" s="13"/>
      <c r="S407" s="15"/>
      <c r="T407" s="19"/>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68" ht="12" customHeight="1" outlineLevel="1" x14ac:dyDescent="0.25">
      <c r="A408" s="5"/>
      <c r="B408" s="6"/>
      <c r="C408" s="17"/>
      <c r="D408" s="17"/>
      <c r="E408" s="17"/>
      <c r="F408" s="17"/>
      <c r="G408" s="17"/>
      <c r="H408" s="17"/>
      <c r="I408" s="325"/>
      <c r="J408" s="325"/>
      <c r="K408" s="325"/>
      <c r="L408" s="325"/>
      <c r="M408" s="325"/>
      <c r="N408" s="328"/>
      <c r="O408" s="325"/>
      <c r="P408" s="325"/>
      <c r="Q408" s="325"/>
      <c r="R408" s="325"/>
      <c r="S408" s="325"/>
      <c r="T408" s="325"/>
      <c r="U408" s="325"/>
      <c r="V408" s="32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68" ht="12" customHeight="1" outlineLevel="1" x14ac:dyDescent="0.25">
      <c r="A409" s="5"/>
      <c r="B409" s="6"/>
      <c r="C409" s="17"/>
      <c r="D409" s="17"/>
      <c r="E409" s="17"/>
      <c r="F409" s="17"/>
      <c r="G409" s="17"/>
      <c r="H409" s="17"/>
      <c r="I409" s="17"/>
      <c r="J409" s="17"/>
      <c r="K409" s="17"/>
      <c r="L409" s="325"/>
      <c r="M409" s="325"/>
      <c r="N409" s="325"/>
      <c r="O409" s="325"/>
      <c r="P409" s="325"/>
      <c r="Q409" s="325"/>
      <c r="R409" s="325"/>
      <c r="S409" s="325"/>
      <c r="T409" s="325"/>
      <c r="U409" s="325"/>
      <c r="V409" s="32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68" ht="12" customHeight="1" outlineLevel="1" x14ac:dyDescent="0.25">
      <c r="A410" s="5"/>
      <c r="B410" s="6"/>
      <c r="C410" s="17"/>
      <c r="D410" s="17"/>
      <c r="E410" s="17"/>
      <c r="F410" s="17"/>
      <c r="G410" s="17"/>
      <c r="H410" s="17"/>
      <c r="I410" s="17" t="s">
        <v>395</v>
      </c>
      <c r="J410" s="17" t="s">
        <v>395</v>
      </c>
      <c r="K410" s="17" t="s">
        <v>395</v>
      </c>
      <c r="L410" s="325" t="s">
        <v>396</v>
      </c>
      <c r="M410" s="325" t="s">
        <v>396</v>
      </c>
      <c r="N410" s="325" t="s">
        <v>396</v>
      </c>
      <c r="O410" s="17"/>
      <c r="P410" s="17"/>
      <c r="Q410" s="17"/>
      <c r="R410" s="17"/>
      <c r="S410" s="17"/>
      <c r="T410" s="17"/>
      <c r="U410" s="17"/>
      <c r="V410" s="17"/>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68" ht="12" customHeight="1" outlineLevel="1" x14ac:dyDescent="0.25">
      <c r="A411" s="5"/>
      <c r="B411" s="6"/>
      <c r="C411" s="17"/>
      <c r="D411" s="17"/>
      <c r="E411" s="17"/>
      <c r="F411" s="17"/>
      <c r="G411" s="17"/>
      <c r="H411" s="17" t="s">
        <v>388</v>
      </c>
      <c r="I411" s="23" t="s">
        <v>383</v>
      </c>
      <c r="J411" s="23" t="s">
        <v>384</v>
      </c>
      <c r="K411" s="23" t="s">
        <v>385</v>
      </c>
      <c r="L411" s="23" t="s">
        <v>375</v>
      </c>
      <c r="M411" s="23" t="s">
        <v>376</v>
      </c>
      <c r="N411" s="23" t="s">
        <v>377</v>
      </c>
      <c r="O411" s="23"/>
      <c r="P411" s="23"/>
      <c r="Q411" s="23"/>
      <c r="R411" s="23"/>
      <c r="S411" s="23"/>
      <c r="T411" s="23"/>
      <c r="U411" s="23"/>
      <c r="V411" s="23"/>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68" ht="15" outlineLevel="1" x14ac:dyDescent="0.25">
      <c r="A412" s="5"/>
      <c r="B412" s="6"/>
      <c r="C412" s="17"/>
      <c r="D412" s="17"/>
      <c r="E412" s="17"/>
      <c r="F412" s="26"/>
      <c r="G412" s="26"/>
      <c r="H412" s="26" t="s">
        <v>76</v>
      </c>
      <c r="I412" s="368">
        <v>10</v>
      </c>
      <c r="J412" s="368">
        <v>26</v>
      </c>
      <c r="K412" s="368">
        <v>25</v>
      </c>
      <c r="L412" s="368">
        <v>18</v>
      </c>
      <c r="M412" s="368">
        <v>0</v>
      </c>
      <c r="N412" s="368">
        <v>0</v>
      </c>
      <c r="Q412" s="26"/>
      <c r="R412" s="26"/>
      <c r="S412" s="26"/>
      <c r="T412" s="26"/>
      <c r="U412" s="26"/>
      <c r="V412" s="26"/>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68" s="765" customFormat="1" ht="15" outlineLevel="1" x14ac:dyDescent="0.25">
      <c r="A413" s="769"/>
      <c r="B413" s="766"/>
      <c r="C413" s="778"/>
      <c r="D413" s="778"/>
      <c r="E413" s="778"/>
      <c r="F413" s="782"/>
      <c r="G413" s="782"/>
      <c r="H413" s="782" t="s">
        <v>1086</v>
      </c>
      <c r="I413" s="368">
        <v>10</v>
      </c>
      <c r="J413" s="368">
        <v>26</v>
      </c>
      <c r="K413" s="368">
        <v>25</v>
      </c>
      <c r="L413" s="368">
        <v>18</v>
      </c>
      <c r="M413" s="368">
        <v>0</v>
      </c>
      <c r="N413" s="368">
        <v>0</v>
      </c>
      <c r="Q413" s="782"/>
      <c r="R413" s="782"/>
      <c r="S413" s="782"/>
      <c r="T413" s="782"/>
      <c r="U413" s="782"/>
      <c r="V413" s="782"/>
      <c r="W413" s="773"/>
      <c r="X413" s="768"/>
      <c r="Y413" s="768"/>
      <c r="Z413" s="768"/>
      <c r="AA413" s="768"/>
      <c r="AB413" s="768"/>
      <c r="AC413" s="768"/>
      <c r="AD413" s="768"/>
      <c r="AE413" s="768"/>
      <c r="AF413" s="768"/>
      <c r="AG413" s="768"/>
      <c r="AH413" s="768"/>
      <c r="AI413" s="768"/>
      <c r="AJ413" s="768"/>
      <c r="AK413" s="768"/>
      <c r="AL413" s="768"/>
      <c r="AM413" s="768"/>
      <c r="AN413" s="768"/>
      <c r="AO413" s="768"/>
      <c r="AP413" s="768"/>
      <c r="AQ413" s="768"/>
      <c r="AR413" s="768"/>
      <c r="AS413" s="768"/>
      <c r="AT413" s="768"/>
      <c r="AU413" s="768"/>
      <c r="AV413" s="768"/>
      <c r="AW413" s="768"/>
      <c r="AX413" s="768"/>
      <c r="AY413" s="768"/>
      <c r="AZ413" s="768"/>
      <c r="BA413" s="768"/>
      <c r="BB413" s="768"/>
      <c r="BC413" s="768"/>
      <c r="BD413" s="768"/>
      <c r="BE413" s="768"/>
      <c r="BF413" s="768"/>
      <c r="BG413" s="768"/>
      <c r="BH413" s="768"/>
      <c r="BI413" s="768"/>
      <c r="BJ413" s="768"/>
      <c r="BK413" s="768"/>
      <c r="BL413" s="768"/>
      <c r="BM413" s="768"/>
      <c r="BN413" s="768"/>
      <c r="BO413" s="768"/>
      <c r="BP413" s="768"/>
    </row>
    <row r="414" spans="1:68" ht="15" outlineLevel="1" x14ac:dyDescent="0.25">
      <c r="A414" s="5"/>
      <c r="B414" s="6"/>
      <c r="C414" s="17"/>
      <c r="D414" s="17"/>
      <c r="E414" s="17"/>
      <c r="F414" s="26"/>
      <c r="G414" s="26"/>
      <c r="H414" s="26" t="s">
        <v>74</v>
      </c>
      <c r="I414" s="368">
        <v>0</v>
      </c>
      <c r="J414" s="368">
        <v>0</v>
      </c>
      <c r="K414" s="368">
        <v>0</v>
      </c>
      <c r="L414" s="368">
        <v>0</v>
      </c>
      <c r="M414" s="368">
        <v>0</v>
      </c>
      <c r="N414" s="368">
        <v>0</v>
      </c>
      <c r="Q414" s="26"/>
      <c r="R414" s="26"/>
      <c r="S414" s="26"/>
      <c r="T414" s="26"/>
      <c r="U414" s="26"/>
      <c r="V414" s="26"/>
      <c r="W414" s="16"/>
      <c r="X414" s="7"/>
      <c r="Y414" s="7"/>
      <c r="Z414" s="7"/>
      <c r="AA414" s="240"/>
      <c r="AB414" s="240"/>
      <c r="AC414" s="240"/>
      <c r="AD414" s="240"/>
      <c r="AE414" s="240"/>
      <c r="AF414" s="240"/>
      <c r="AG414" s="240"/>
      <c r="AH414" s="240"/>
      <c r="AI414" s="240"/>
      <c r="AJ414" s="240"/>
      <c r="AK414" s="240"/>
      <c r="AL414" s="240"/>
      <c r="AM414" s="240"/>
      <c r="AN414" s="240"/>
      <c r="AO414" s="240"/>
      <c r="AP414" s="240"/>
      <c r="AQ414" s="240"/>
      <c r="AR414" s="240"/>
      <c r="AS414" s="240"/>
      <c r="AT414" s="240"/>
      <c r="AU414" s="240"/>
      <c r="AV414" s="240"/>
      <c r="AW414" s="240"/>
      <c r="AX414" s="240"/>
      <c r="AY414" s="240"/>
      <c r="AZ414" s="240"/>
      <c r="BA414" s="240"/>
      <c r="BB414" s="240"/>
      <c r="BC414" s="240"/>
      <c r="BD414" s="240"/>
      <c r="BE414" s="240"/>
      <c r="BF414" s="240"/>
      <c r="BG414" s="240"/>
      <c r="BH414" s="240"/>
      <c r="BI414" s="240"/>
      <c r="BJ414" s="240"/>
      <c r="BK414" s="240"/>
      <c r="BL414" s="240"/>
      <c r="BM414" s="240"/>
      <c r="BN414" s="240"/>
      <c r="BO414" s="240"/>
      <c r="BP414" s="240"/>
    </row>
    <row r="415" spans="1:68" ht="15" outlineLevel="1" x14ac:dyDescent="0.25">
      <c r="A415" s="5"/>
      <c r="B415" s="6"/>
      <c r="C415" s="17"/>
      <c r="D415" s="17"/>
      <c r="E415" s="17"/>
      <c r="F415" s="26"/>
      <c r="G415" s="26"/>
      <c r="H415" s="26" t="s">
        <v>78</v>
      </c>
      <c r="I415" s="368">
        <v>0</v>
      </c>
      <c r="J415" s="368">
        <v>0</v>
      </c>
      <c r="K415" s="368">
        <v>0</v>
      </c>
      <c r="L415" s="368">
        <v>0</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68" ht="15" outlineLevel="1" x14ac:dyDescent="0.25">
      <c r="A416" s="5"/>
      <c r="B416" s="6"/>
      <c r="C416" s="17"/>
      <c r="D416" s="17"/>
      <c r="E416" s="17"/>
      <c r="F416" s="26"/>
      <c r="G416" s="26"/>
      <c r="H416" s="26" t="s">
        <v>82</v>
      </c>
      <c r="I416" s="368">
        <v>0</v>
      </c>
      <c r="J416" s="368">
        <v>0</v>
      </c>
      <c r="K416" s="368">
        <v>0</v>
      </c>
      <c r="L416" s="368">
        <v>0</v>
      </c>
      <c r="M416" s="368">
        <v>0</v>
      </c>
      <c r="N416" s="368">
        <v>0</v>
      </c>
      <c r="Q416" s="26"/>
      <c r="R416" s="26"/>
      <c r="S416" s="26"/>
      <c r="T416" s="26"/>
      <c r="U416" s="26"/>
      <c r="V416" s="26"/>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68" ht="15" outlineLevel="1" x14ac:dyDescent="0.25">
      <c r="A417" s="5"/>
      <c r="B417" s="6"/>
      <c r="C417" s="17"/>
      <c r="D417" s="17"/>
      <c r="E417" s="17"/>
      <c r="F417" s="26"/>
      <c r="G417" s="26"/>
      <c r="H417" s="26" t="s">
        <v>83</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77</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75</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s="765" customFormat="1" ht="15" outlineLevel="1" x14ac:dyDescent="0.25">
      <c r="A420" s="769"/>
      <c r="B420" s="766"/>
      <c r="C420" s="778"/>
      <c r="D420" s="778"/>
      <c r="E420" s="778"/>
      <c r="F420" s="782"/>
      <c r="G420" s="782"/>
      <c r="H420" s="782" t="s">
        <v>1087</v>
      </c>
      <c r="I420" s="368">
        <v>0</v>
      </c>
      <c r="J420" s="368">
        <v>0</v>
      </c>
      <c r="K420" s="368">
        <v>0</v>
      </c>
      <c r="L420" s="368">
        <v>0</v>
      </c>
      <c r="M420" s="368">
        <v>0</v>
      </c>
      <c r="N420" s="368">
        <v>0</v>
      </c>
      <c r="Q420" s="782"/>
      <c r="R420" s="782"/>
      <c r="S420" s="782"/>
      <c r="T420" s="782"/>
      <c r="U420" s="782"/>
      <c r="V420" s="782"/>
      <c r="W420" s="773"/>
      <c r="X420" s="768"/>
      <c r="Y420" s="768"/>
      <c r="Z420" s="768"/>
      <c r="AA420" s="768"/>
      <c r="AB420" s="768"/>
      <c r="AC420" s="768"/>
      <c r="AD420" s="768"/>
      <c r="AE420" s="768"/>
      <c r="AF420" s="768"/>
      <c r="AG420" s="768"/>
      <c r="AH420" s="768"/>
      <c r="AI420" s="768"/>
      <c r="AJ420" s="768"/>
      <c r="AK420" s="768"/>
      <c r="AL420" s="768"/>
      <c r="AM420" s="768"/>
      <c r="AN420" s="768"/>
      <c r="AO420" s="768"/>
      <c r="AP420" s="768"/>
      <c r="AQ420" s="768"/>
      <c r="AR420" s="768"/>
      <c r="AS420" s="768"/>
      <c r="AT420" s="768"/>
      <c r="AU420" s="768"/>
      <c r="AV420" s="768"/>
      <c r="AW420" s="768"/>
      <c r="AX420" s="768"/>
      <c r="AY420" s="768"/>
      <c r="AZ420" s="768"/>
      <c r="BA420" s="768"/>
      <c r="BB420" s="768"/>
      <c r="BC420" s="768"/>
      <c r="BD420" s="768"/>
      <c r="BE420" s="768"/>
      <c r="BF420" s="768"/>
      <c r="BG420" s="768"/>
      <c r="BH420" s="768"/>
      <c r="BI420" s="768"/>
      <c r="BJ420" s="768"/>
      <c r="BK420" s="768"/>
      <c r="BL420" s="768"/>
      <c r="BM420" s="768"/>
      <c r="BN420" s="768"/>
      <c r="BO420" s="768"/>
      <c r="BP420" s="768"/>
    </row>
    <row r="421" spans="1:68" ht="15" outlineLevel="1" x14ac:dyDescent="0.25">
      <c r="A421" s="5"/>
      <c r="B421" s="6"/>
      <c r="C421" s="17"/>
      <c r="D421" s="17"/>
      <c r="E421" s="17"/>
      <c r="F421" s="26"/>
      <c r="G421" s="26"/>
      <c r="H421" s="26" t="s">
        <v>250</v>
      </c>
      <c r="I421" s="368">
        <v>10</v>
      </c>
      <c r="J421" s="368">
        <v>26</v>
      </c>
      <c r="K421" s="368">
        <v>25</v>
      </c>
      <c r="L421" s="368">
        <v>18</v>
      </c>
      <c r="M421" s="368">
        <v>0</v>
      </c>
      <c r="N421" s="368">
        <v>0</v>
      </c>
      <c r="Q421" s="26"/>
      <c r="R421" s="26"/>
      <c r="S421" s="26"/>
      <c r="T421" s="26"/>
      <c r="U421" s="26"/>
      <c r="V421" s="26"/>
      <c r="W421" s="16"/>
      <c r="X421" s="7"/>
      <c r="Y421" s="7"/>
      <c r="Z421" s="7"/>
      <c r="AA421" s="240"/>
      <c r="AB421" s="240"/>
      <c r="AC421" s="240"/>
      <c r="AD421" s="240"/>
      <c r="AE421" s="240"/>
      <c r="AF421" s="240"/>
      <c r="AG421" s="240"/>
      <c r="AH421" s="240"/>
      <c r="AI421" s="240"/>
      <c r="AJ421" s="240"/>
      <c r="AK421" s="240"/>
      <c r="AL421" s="240"/>
      <c r="AM421" s="240"/>
      <c r="AN421" s="240"/>
      <c r="AO421" s="240"/>
      <c r="AP421" s="240"/>
      <c r="AQ421" s="240"/>
      <c r="AR421" s="240"/>
      <c r="AS421" s="240"/>
      <c r="AT421" s="240"/>
      <c r="AU421" s="240"/>
      <c r="AV421" s="240"/>
      <c r="AW421" s="240"/>
      <c r="AX421" s="240"/>
      <c r="AY421" s="240"/>
      <c r="AZ421" s="240"/>
      <c r="BA421" s="240"/>
      <c r="BB421" s="240"/>
      <c r="BC421" s="240"/>
      <c r="BD421" s="240"/>
      <c r="BE421" s="240"/>
      <c r="BF421" s="240"/>
      <c r="BG421" s="240"/>
      <c r="BH421" s="240"/>
      <c r="BI421" s="240"/>
      <c r="BJ421" s="240"/>
      <c r="BK421" s="240"/>
      <c r="BL421" s="240"/>
      <c r="BM421" s="240"/>
      <c r="BN421" s="240"/>
      <c r="BO421" s="240"/>
      <c r="BP421" s="240"/>
    </row>
    <row r="422" spans="1:68" s="765" customFormat="1" ht="15" outlineLevel="1" x14ac:dyDescent="0.25">
      <c r="A422" s="769"/>
      <c r="B422" s="766"/>
      <c r="C422" s="778"/>
      <c r="D422" s="778"/>
      <c r="E422" s="778"/>
      <c r="F422" s="782"/>
      <c r="G422" s="782"/>
      <c r="H422" s="782" t="s">
        <v>72</v>
      </c>
      <c r="I422" s="368">
        <v>10</v>
      </c>
      <c r="J422" s="368">
        <v>54</v>
      </c>
      <c r="K422" s="368">
        <v>15</v>
      </c>
      <c r="L422" s="368">
        <v>0</v>
      </c>
      <c r="M422" s="368">
        <v>43.5</v>
      </c>
      <c r="N422" s="368">
        <v>0</v>
      </c>
      <c r="Q422" s="782"/>
      <c r="R422" s="782"/>
      <c r="S422" s="782"/>
      <c r="T422" s="782"/>
      <c r="U422" s="782"/>
      <c r="V422" s="782"/>
      <c r="W422" s="773"/>
      <c r="X422" s="768"/>
      <c r="Y422" s="768"/>
      <c r="Z422" s="768"/>
      <c r="AA422" s="768"/>
      <c r="AB422" s="768"/>
      <c r="AC422" s="768"/>
      <c r="AD422" s="768"/>
      <c r="AE422" s="768"/>
      <c r="AF422" s="768"/>
      <c r="AG422" s="768"/>
      <c r="AH422" s="768"/>
      <c r="AI422" s="768"/>
      <c r="AJ422" s="768"/>
      <c r="AK422" s="768"/>
      <c r="AL422" s="768"/>
      <c r="AM422" s="768"/>
      <c r="AN422" s="768"/>
      <c r="AO422" s="768"/>
      <c r="AP422" s="768"/>
      <c r="AQ422" s="768"/>
      <c r="AR422" s="768"/>
      <c r="AS422" s="768"/>
      <c r="AT422" s="768"/>
      <c r="AU422" s="768"/>
      <c r="AV422" s="768"/>
      <c r="AW422" s="768"/>
      <c r="AX422" s="768"/>
      <c r="AY422" s="768"/>
      <c r="AZ422" s="768"/>
      <c r="BA422" s="768"/>
      <c r="BB422" s="768"/>
      <c r="BC422" s="768"/>
      <c r="BD422" s="768"/>
      <c r="BE422" s="768"/>
      <c r="BF422" s="768"/>
      <c r="BG422" s="768"/>
      <c r="BH422" s="768"/>
      <c r="BI422" s="768"/>
      <c r="BJ422" s="768"/>
      <c r="BK422" s="768"/>
      <c r="BL422" s="768"/>
      <c r="BM422" s="768"/>
      <c r="BN422" s="768"/>
      <c r="BO422" s="768"/>
      <c r="BP422" s="768"/>
    </row>
    <row r="423" spans="1:68" ht="15" outlineLevel="1" x14ac:dyDescent="0.25">
      <c r="A423" s="5"/>
      <c r="B423" s="6"/>
      <c r="C423" s="17"/>
      <c r="D423" s="17"/>
      <c r="E423" s="17"/>
      <c r="F423" s="26"/>
      <c r="G423" s="26"/>
      <c r="H423" s="26" t="s">
        <v>1089</v>
      </c>
      <c r="I423" s="368">
        <v>10</v>
      </c>
      <c r="J423" s="368">
        <v>54</v>
      </c>
      <c r="K423" s="368">
        <v>15</v>
      </c>
      <c r="L423" s="368">
        <v>0</v>
      </c>
      <c r="M423" s="368">
        <v>43.5</v>
      </c>
      <c r="N423" s="368">
        <v>0</v>
      </c>
      <c r="Q423" s="26"/>
      <c r="R423" s="26"/>
      <c r="S423" s="26"/>
      <c r="T423" s="26"/>
      <c r="U423" s="26"/>
      <c r="V423" s="26"/>
      <c r="W423" s="16"/>
      <c r="X423" s="7"/>
      <c r="Y423" s="7"/>
      <c r="Z423" s="7"/>
      <c r="AA423" s="240"/>
      <c r="AB423" s="240"/>
      <c r="AC423" s="240"/>
      <c r="AD423" s="240"/>
      <c r="AE423" s="240"/>
      <c r="AF423" s="240"/>
      <c r="AG423" s="240"/>
      <c r="AH423" s="240"/>
      <c r="AI423" s="240"/>
      <c r="AJ423" s="240"/>
      <c r="AK423" s="240"/>
      <c r="AL423" s="240"/>
      <c r="AM423" s="240"/>
      <c r="AN423" s="240"/>
      <c r="AO423" s="240"/>
      <c r="AP423" s="240"/>
      <c r="AQ423" s="240"/>
      <c r="AR423" s="240"/>
      <c r="AS423" s="240"/>
      <c r="AT423" s="240"/>
      <c r="AU423" s="240"/>
      <c r="AV423" s="240"/>
      <c r="AW423" s="240"/>
      <c r="AX423" s="240"/>
      <c r="AY423" s="240"/>
      <c r="AZ423" s="240"/>
      <c r="BA423" s="240"/>
      <c r="BB423" s="240"/>
      <c r="BC423" s="240"/>
      <c r="BD423" s="240"/>
      <c r="BE423" s="240"/>
      <c r="BF423" s="240"/>
      <c r="BG423" s="240"/>
      <c r="BH423" s="240"/>
      <c r="BI423" s="240"/>
      <c r="BJ423" s="240"/>
      <c r="BK423" s="240"/>
      <c r="BL423" s="240"/>
      <c r="BM423" s="240"/>
      <c r="BN423" s="240"/>
      <c r="BO423" s="240"/>
      <c r="BP423" s="240"/>
    </row>
    <row r="424" spans="1:68" ht="15" outlineLevel="1" x14ac:dyDescent="0.25">
      <c r="A424" s="5"/>
      <c r="B424" s="6"/>
      <c r="C424" s="17"/>
      <c r="D424" s="17"/>
      <c r="E424" s="17"/>
      <c r="F424" s="26"/>
      <c r="G424" s="26"/>
      <c r="H424" s="26" t="s">
        <v>84</v>
      </c>
      <c r="I424" s="368">
        <v>0</v>
      </c>
      <c r="J424" s="368">
        <v>0</v>
      </c>
      <c r="K424" s="368">
        <v>0</v>
      </c>
      <c r="L424" s="368">
        <v>0</v>
      </c>
      <c r="M424" s="368">
        <v>0</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s="765" customFormat="1" ht="15" outlineLevel="1" x14ac:dyDescent="0.25">
      <c r="A425" s="769"/>
      <c r="B425" s="766"/>
      <c r="C425" s="778"/>
      <c r="D425" s="778"/>
      <c r="E425" s="778"/>
      <c r="F425" s="782"/>
      <c r="G425" s="782"/>
      <c r="H425" s="782" t="s">
        <v>73</v>
      </c>
      <c r="I425" s="368">
        <v>10</v>
      </c>
      <c r="J425" s="368">
        <v>50</v>
      </c>
      <c r="K425" s="368">
        <v>9</v>
      </c>
      <c r="L425" s="368">
        <v>10</v>
      </c>
      <c r="M425" s="368">
        <v>0</v>
      </c>
      <c r="N425" s="368">
        <v>0</v>
      </c>
      <c r="Q425" s="782"/>
      <c r="R425" s="782"/>
      <c r="S425" s="782"/>
      <c r="T425" s="782"/>
      <c r="U425" s="782"/>
      <c r="V425" s="782"/>
      <c r="W425" s="773"/>
      <c r="X425" s="768"/>
      <c r="Y425" s="768"/>
      <c r="Z425" s="768"/>
      <c r="AA425" s="768"/>
      <c r="AB425" s="768"/>
      <c r="AC425" s="768"/>
      <c r="AD425" s="768"/>
      <c r="AE425" s="768"/>
      <c r="AF425" s="768"/>
      <c r="AG425" s="768"/>
      <c r="AH425" s="768"/>
      <c r="AI425" s="768"/>
      <c r="AJ425" s="768"/>
      <c r="AK425" s="768"/>
      <c r="AL425" s="768"/>
      <c r="AM425" s="768"/>
      <c r="AN425" s="768"/>
      <c r="AO425" s="768"/>
      <c r="AP425" s="768"/>
      <c r="AQ425" s="768"/>
      <c r="AR425" s="768"/>
      <c r="AS425" s="768"/>
      <c r="AT425" s="768"/>
      <c r="AU425" s="768"/>
      <c r="AV425" s="768"/>
      <c r="AW425" s="768"/>
      <c r="AX425" s="768"/>
      <c r="AY425" s="768"/>
      <c r="AZ425" s="768"/>
      <c r="BA425" s="768"/>
      <c r="BB425" s="768"/>
      <c r="BC425" s="768"/>
      <c r="BD425" s="768"/>
      <c r="BE425" s="768"/>
      <c r="BF425" s="768"/>
      <c r="BG425" s="768"/>
      <c r="BH425" s="768"/>
      <c r="BI425" s="768"/>
      <c r="BJ425" s="768"/>
      <c r="BK425" s="768"/>
      <c r="BL425" s="768"/>
      <c r="BM425" s="768"/>
      <c r="BN425" s="768"/>
      <c r="BO425" s="768"/>
      <c r="BP425" s="768"/>
    </row>
    <row r="426" spans="1:68" ht="15" outlineLevel="1" x14ac:dyDescent="0.25">
      <c r="A426" s="5"/>
      <c r="B426" s="6"/>
      <c r="C426" s="17"/>
      <c r="D426" s="17"/>
      <c r="E426" s="17"/>
      <c r="F426" s="26"/>
      <c r="G426" s="26"/>
      <c r="H426" s="26" t="s">
        <v>1085</v>
      </c>
      <c r="I426" s="368">
        <v>10</v>
      </c>
      <c r="J426" s="368">
        <v>50</v>
      </c>
      <c r="K426" s="368">
        <v>9</v>
      </c>
      <c r="L426" s="368">
        <v>10</v>
      </c>
      <c r="M426" s="368">
        <v>0</v>
      </c>
      <c r="N426" s="368">
        <v>0</v>
      </c>
      <c r="Q426" s="26"/>
      <c r="R426" s="26"/>
      <c r="S426" s="26"/>
      <c r="T426" s="26"/>
      <c r="U426" s="26"/>
      <c r="V426" s="26"/>
      <c r="W426" s="16"/>
      <c r="X426" s="7"/>
      <c r="Y426" s="7"/>
      <c r="Z426" s="7"/>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row>
    <row r="427" spans="1:68" s="765" customFormat="1" ht="15" outlineLevel="1" x14ac:dyDescent="0.25">
      <c r="A427" s="769"/>
      <c r="B427" s="766"/>
      <c r="C427" s="778"/>
      <c r="D427" s="778"/>
      <c r="E427" s="778"/>
      <c r="F427" s="782"/>
      <c r="G427" s="782"/>
      <c r="H427" s="782" t="s">
        <v>81</v>
      </c>
      <c r="I427" s="368">
        <v>10</v>
      </c>
      <c r="J427" s="368">
        <v>42</v>
      </c>
      <c r="K427" s="368">
        <v>17.5</v>
      </c>
      <c r="L427" s="368">
        <v>0</v>
      </c>
      <c r="M427" s="368">
        <v>43.5</v>
      </c>
      <c r="N427" s="368">
        <v>0</v>
      </c>
      <c r="Q427" s="782"/>
      <c r="R427" s="782"/>
      <c r="S427" s="782"/>
      <c r="T427" s="782"/>
      <c r="U427" s="782"/>
      <c r="V427" s="782"/>
      <c r="W427" s="773"/>
      <c r="X427" s="768"/>
      <c r="Y427" s="768"/>
      <c r="Z427" s="768"/>
      <c r="AA427" s="768"/>
      <c r="AB427" s="768"/>
      <c r="AC427" s="768"/>
      <c r="AD427" s="768"/>
      <c r="AE427" s="768"/>
      <c r="AF427" s="768"/>
      <c r="AG427" s="768"/>
      <c r="AH427" s="768"/>
      <c r="AI427" s="768"/>
      <c r="AJ427" s="768"/>
      <c r="AK427" s="768"/>
      <c r="AL427" s="768"/>
      <c r="AM427" s="768"/>
      <c r="AN427" s="768"/>
      <c r="AO427" s="768"/>
      <c r="AP427" s="768"/>
      <c r="AQ427" s="768"/>
      <c r="AR427" s="768"/>
      <c r="AS427" s="768"/>
      <c r="AT427" s="768"/>
      <c r="AU427" s="768"/>
      <c r="AV427" s="768"/>
      <c r="AW427" s="768"/>
      <c r="AX427" s="768"/>
      <c r="AY427" s="768"/>
      <c r="AZ427" s="768"/>
      <c r="BA427" s="768"/>
      <c r="BB427" s="768"/>
      <c r="BC427" s="768"/>
      <c r="BD427" s="768"/>
      <c r="BE427" s="768"/>
      <c r="BF427" s="768"/>
      <c r="BG427" s="768"/>
      <c r="BH427" s="768"/>
      <c r="BI427" s="768"/>
      <c r="BJ427" s="768"/>
      <c r="BK427" s="768"/>
      <c r="BL427" s="768"/>
      <c r="BM427" s="768"/>
      <c r="BN427" s="768"/>
      <c r="BO427" s="768"/>
      <c r="BP427" s="768"/>
    </row>
    <row r="428" spans="1:68" ht="15" outlineLevel="1" x14ac:dyDescent="0.25">
      <c r="A428" s="5"/>
      <c r="B428" s="6"/>
      <c r="C428" s="17"/>
      <c r="D428" s="17"/>
      <c r="E428" s="17"/>
      <c r="F428" s="26"/>
      <c r="G428" s="26"/>
      <c r="H428" s="26" t="s">
        <v>1088</v>
      </c>
      <c r="I428" s="368">
        <v>10</v>
      </c>
      <c r="J428" s="368">
        <v>42</v>
      </c>
      <c r="K428" s="368">
        <v>17.5</v>
      </c>
      <c r="L428" s="368">
        <v>0</v>
      </c>
      <c r="M428" s="368">
        <v>43.5</v>
      </c>
      <c r="N428" s="368">
        <v>0</v>
      </c>
      <c r="Q428" s="26"/>
      <c r="R428" s="26"/>
      <c r="S428" s="26"/>
      <c r="T428" s="26"/>
      <c r="U428" s="26"/>
      <c r="V428" s="26"/>
      <c r="W428" s="16"/>
      <c r="X428" s="7"/>
      <c r="Y428" s="7"/>
      <c r="Z428" s="7"/>
      <c r="AA428" s="240"/>
      <c r="AB428" s="240"/>
      <c r="AC428" s="240"/>
      <c r="AD428" s="240"/>
      <c r="AE428" s="240"/>
      <c r="AF428" s="240"/>
      <c r="AG428" s="240"/>
      <c r="AH428" s="240"/>
      <c r="AI428" s="240"/>
      <c r="AJ428" s="240"/>
      <c r="AK428" s="240"/>
      <c r="AL428" s="240"/>
      <c r="AM428" s="240"/>
      <c r="AN428" s="240"/>
      <c r="AO428" s="240"/>
      <c r="AP428" s="240"/>
      <c r="AQ428" s="240"/>
      <c r="AR428" s="240"/>
      <c r="AS428" s="240"/>
      <c r="AT428" s="240"/>
      <c r="AU428" s="240"/>
      <c r="AV428" s="240"/>
      <c r="AW428" s="240"/>
      <c r="AX428" s="240"/>
      <c r="AY428" s="240"/>
      <c r="AZ428" s="240"/>
      <c r="BA428" s="240"/>
      <c r="BB428" s="240"/>
      <c r="BC428" s="240"/>
      <c r="BD428" s="240"/>
      <c r="BE428" s="240"/>
      <c r="BF428" s="240"/>
      <c r="BG428" s="240"/>
      <c r="BH428" s="240"/>
      <c r="BI428" s="240"/>
      <c r="BJ428" s="240"/>
      <c r="BK428" s="240"/>
      <c r="BL428" s="240"/>
      <c r="BM428" s="240"/>
      <c r="BN428" s="240"/>
      <c r="BO428" s="240"/>
      <c r="BP428" s="240"/>
    </row>
    <row r="429" spans="1:68" ht="15" outlineLevel="1" x14ac:dyDescent="0.25">
      <c r="A429" s="5"/>
      <c r="B429" s="6"/>
      <c r="C429" s="17"/>
      <c r="D429" s="17"/>
      <c r="E429" s="17"/>
      <c r="F429" s="26"/>
      <c r="G429" s="26"/>
      <c r="H429" s="27" t="s">
        <v>79</v>
      </c>
      <c r="I429" s="368">
        <v>30</v>
      </c>
      <c r="J429" s="368">
        <v>30</v>
      </c>
      <c r="K429" s="368">
        <v>30</v>
      </c>
      <c r="L429" s="368">
        <v>30</v>
      </c>
      <c r="M429" s="368">
        <v>30</v>
      </c>
      <c r="N429" s="368">
        <v>30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ht="15" outlineLevel="1" x14ac:dyDescent="0.25">
      <c r="A430" s="5"/>
      <c r="B430" s="6"/>
      <c r="C430" s="17"/>
      <c r="D430" s="17"/>
      <c r="E430" s="17"/>
      <c r="F430" s="26"/>
      <c r="G430" s="26"/>
      <c r="H430" s="27" t="s">
        <v>80</v>
      </c>
      <c r="I430" s="368">
        <v>30</v>
      </c>
      <c r="J430" s="368">
        <v>30</v>
      </c>
      <c r="K430" s="368">
        <v>30</v>
      </c>
      <c r="L430" s="368">
        <v>30</v>
      </c>
      <c r="M430" s="368">
        <v>30</v>
      </c>
      <c r="N430" s="368">
        <v>30</v>
      </c>
      <c r="Q430" s="26"/>
      <c r="R430" s="26"/>
      <c r="S430" s="26"/>
      <c r="T430" s="26"/>
      <c r="U430" s="26"/>
      <c r="V430" s="26"/>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68" ht="15" outlineLevel="1" x14ac:dyDescent="0.25">
      <c r="A431" s="5"/>
      <c r="B431" s="6"/>
      <c r="C431" s="17"/>
      <c r="D431" s="17"/>
      <c r="E431" s="17"/>
      <c r="F431" s="26"/>
      <c r="G431" s="26"/>
      <c r="H431" s="27" t="s">
        <v>398</v>
      </c>
      <c r="I431" s="368">
        <v>30</v>
      </c>
      <c r="J431" s="368">
        <v>30</v>
      </c>
      <c r="K431" s="368">
        <v>30</v>
      </c>
      <c r="L431" s="368">
        <v>30</v>
      </c>
      <c r="M431" s="368">
        <v>30</v>
      </c>
      <c r="N431" s="368">
        <v>30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8" t="s">
        <v>399</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84" ht="15" outlineLevel="1" x14ac:dyDescent="0.25">
      <c r="A433" s="5"/>
      <c r="B433" s="6"/>
      <c r="C433" s="17"/>
      <c r="D433" s="17"/>
      <c r="E433" s="17"/>
      <c r="F433" s="26"/>
      <c r="G433" s="26"/>
      <c r="H433" s="8" t="s">
        <v>259</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84" ht="15" outlineLevel="1" x14ac:dyDescent="0.25">
      <c r="A434" s="5"/>
      <c r="B434" s="6"/>
      <c r="C434" s="17"/>
      <c r="D434" s="17"/>
      <c r="E434" s="17"/>
      <c r="F434" s="26"/>
      <c r="G434" s="26"/>
      <c r="H434" s="27" t="s">
        <v>400</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84" ht="15" outlineLevel="1" x14ac:dyDescent="0.25">
      <c r="A435" s="5"/>
      <c r="B435" s="6"/>
      <c r="C435" s="17"/>
      <c r="D435" s="17"/>
      <c r="E435" s="17"/>
      <c r="F435" s="26"/>
      <c r="G435" s="26"/>
      <c r="H435" s="27" t="s">
        <v>85</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84" ht="15" outlineLevel="1" x14ac:dyDescent="0.25">
      <c r="A436" s="5"/>
      <c r="B436" s="6"/>
      <c r="C436" s="17"/>
      <c r="D436" s="17"/>
      <c r="E436" s="17"/>
      <c r="F436" s="26"/>
      <c r="G436" s="26"/>
      <c r="H436" s="27" t="s">
        <v>401</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84" ht="15" outlineLevel="1" x14ac:dyDescent="0.25">
      <c r="A437" s="5"/>
      <c r="B437" s="6"/>
      <c r="C437" s="17"/>
      <c r="D437" s="17"/>
      <c r="E437" s="17"/>
      <c r="F437" s="26"/>
      <c r="G437" s="26"/>
      <c r="H437" s="27" t="s">
        <v>258</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84" ht="15" outlineLevel="1" x14ac:dyDescent="0.25">
      <c r="A438" s="5"/>
      <c r="B438" s="6"/>
      <c r="C438" s="17"/>
      <c r="D438" s="17"/>
      <c r="E438" s="17"/>
      <c r="F438" s="26"/>
      <c r="G438" s="26"/>
      <c r="H438" s="27" t="s">
        <v>402</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84" ht="15" outlineLevel="1" x14ac:dyDescent="0.25">
      <c r="A439" s="5"/>
      <c r="B439" s="6"/>
      <c r="C439" s="17"/>
      <c r="D439" s="17"/>
      <c r="E439" s="17"/>
      <c r="F439" s="26"/>
      <c r="G439" s="26"/>
      <c r="H439" s="26" t="s">
        <v>256</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84" ht="15" outlineLevel="1" x14ac:dyDescent="0.25">
      <c r="A440" s="5"/>
      <c r="B440" s="6"/>
      <c r="C440" s="17"/>
      <c r="D440" s="17"/>
      <c r="E440" s="17"/>
      <c r="F440" s="26"/>
      <c r="G440" s="26"/>
      <c r="H440" s="26" t="s">
        <v>403</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84" ht="15" outlineLevel="1" x14ac:dyDescent="0.25">
      <c r="A441" s="5"/>
      <c r="B441" s="6"/>
      <c r="C441" s="17"/>
      <c r="D441" s="17"/>
      <c r="E441" s="17"/>
      <c r="F441" s="26"/>
      <c r="G441" s="26"/>
      <c r="H441" s="8" t="s">
        <v>257</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84" ht="15" outlineLevel="1" x14ac:dyDescent="0.25">
      <c r="A442" s="5"/>
      <c r="B442" s="6"/>
      <c r="C442" s="17"/>
      <c r="D442" s="17"/>
      <c r="E442" s="17"/>
      <c r="F442" s="26"/>
      <c r="G442" s="26"/>
      <c r="H442" s="26"/>
      <c r="I442" s="26"/>
      <c r="J442" s="26"/>
      <c r="K442" s="26"/>
      <c r="L442" s="26"/>
      <c r="M442" s="312"/>
      <c r="N442" s="313"/>
      <c r="O442" s="313"/>
      <c r="P442" s="35"/>
      <c r="Q442" s="33"/>
      <c r="R442" s="33"/>
      <c r="S442" s="33"/>
      <c r="T442" s="33"/>
      <c r="U442" s="33"/>
      <c r="V442" s="33"/>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84" ht="12" customHeight="1" outlineLevel="1" x14ac:dyDescent="0.25">
      <c r="A443" s="5"/>
      <c r="B443" s="6"/>
      <c r="C443" s="17"/>
      <c r="D443" s="17"/>
      <c r="E443" s="17"/>
      <c r="F443" s="33"/>
      <c r="G443" s="33"/>
      <c r="H443" s="33"/>
      <c r="I443" s="33"/>
      <c r="J443" s="33"/>
      <c r="K443" s="33"/>
      <c r="L443" s="33"/>
      <c r="M443" s="33"/>
      <c r="N443" s="33"/>
      <c r="O443" s="33"/>
      <c r="P443" s="35"/>
      <c r="Q443" s="33"/>
      <c r="R443" s="33"/>
      <c r="S443" s="33"/>
      <c r="T443" s="35"/>
      <c r="U443" s="35"/>
      <c r="V443" s="35"/>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84" ht="12" customHeight="1" outlineLevel="1" x14ac:dyDescent="0.25">
      <c r="A444" s="5"/>
      <c r="B444" s="6"/>
      <c r="C444" s="17"/>
      <c r="D444" s="17"/>
      <c r="E444" s="17"/>
      <c r="F444" s="33"/>
      <c r="G444" s="33"/>
      <c r="H444" s="33"/>
      <c r="I444" s="33"/>
      <c r="J444" s="33"/>
      <c r="K444" s="33"/>
      <c r="L444" s="33"/>
      <c r="M444" s="58"/>
      <c r="N444" s="58"/>
      <c r="O444" s="58"/>
      <c r="P444" s="35"/>
      <c r="Q444" s="35"/>
      <c r="R444" s="35"/>
      <c r="S444" s="35"/>
      <c r="T444" s="35"/>
      <c r="U444" s="35"/>
      <c r="V444" s="35"/>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84" ht="5.0999999999999996" customHeight="1" outlineLevel="1" x14ac:dyDescent="0.25">
      <c r="A445" s="5"/>
      <c r="B445" s="6"/>
      <c r="C445" s="17"/>
      <c r="D445" s="17"/>
      <c r="E445" s="17"/>
      <c r="F445" s="36"/>
      <c r="G445" s="36"/>
      <c r="H445" s="36"/>
      <c r="I445" s="36"/>
      <c r="J445" s="36"/>
      <c r="K445" s="36"/>
      <c r="L445" s="37"/>
      <c r="M445" s="37"/>
      <c r="N445" s="38"/>
      <c r="O445" s="38"/>
      <c r="P445" s="38"/>
      <c r="Q445" s="38"/>
      <c r="R445" s="38"/>
      <c r="S445" s="38"/>
      <c r="T445" s="38"/>
      <c r="U445" s="38"/>
      <c r="V445" s="38"/>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84" ht="24.95" customHeight="1" outlineLevel="1" x14ac:dyDescent="0.25">
      <c r="A446" s="5"/>
      <c r="B446" s="6"/>
      <c r="C446" s="39"/>
      <c r="D446" s="39"/>
      <c r="E446" s="39"/>
      <c r="F446" s="39"/>
      <c r="G446" s="40" t="str">
        <f>G404</f>
        <v>Chem cost per application</v>
      </c>
      <c r="H446" s="39"/>
      <c r="I446" s="39"/>
      <c r="J446" s="39"/>
      <c r="K446" s="39"/>
      <c r="L446" s="39"/>
      <c r="M446" s="39"/>
      <c r="N446" s="39"/>
      <c r="O446" s="39"/>
      <c r="P446" s="39"/>
      <c r="Q446" s="39"/>
      <c r="R446" s="39"/>
      <c r="S446" s="39"/>
      <c r="T446" s="39"/>
      <c r="U446" s="39"/>
      <c r="V446" s="39"/>
      <c r="W446" s="41" t="s">
        <v>24</v>
      </c>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84" ht="12" customHeight="1" outlineLevel="1" x14ac:dyDescent="0.25">
      <c r="A447" s="5"/>
      <c r="B447" s="6"/>
      <c r="C447" s="6"/>
      <c r="D447" s="6"/>
      <c r="E447" s="6"/>
      <c r="F447" s="7"/>
      <c r="G447" s="7"/>
      <c r="H447" s="7"/>
      <c r="I447" s="7"/>
      <c r="J447" s="7"/>
      <c r="K447" s="7"/>
      <c r="L447" s="7"/>
      <c r="M447" s="7"/>
      <c r="N447" s="7"/>
      <c r="O447" s="7"/>
      <c r="P447" s="7"/>
      <c r="Q447" s="7"/>
      <c r="R447" s="7"/>
      <c r="S447" s="7"/>
      <c r="T447" s="7"/>
      <c r="U447" s="7"/>
      <c r="V447" s="7"/>
      <c r="W447" s="7"/>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c r="BQ447" s="7"/>
      <c r="BR447" s="7"/>
      <c r="BS447" s="7"/>
      <c r="BT447" s="7"/>
      <c r="BU447" s="7"/>
      <c r="BV447" s="7"/>
      <c r="BW447" s="7"/>
      <c r="BX447" s="7"/>
      <c r="BY447" s="7"/>
      <c r="BZ447" s="7"/>
      <c r="CA447" s="7"/>
      <c r="CB447" s="7"/>
      <c r="CC447" s="7"/>
      <c r="CD447" s="7"/>
      <c r="CE447" s="7"/>
      <c r="CF447" s="7"/>
    </row>
    <row r="448" spans="1:84" ht="12" customHeight="1" outlineLevel="1" x14ac:dyDescent="0.25">
      <c r="A448" s="5"/>
      <c r="B448" s="6"/>
      <c r="C448" s="6"/>
      <c r="D448" s="6"/>
      <c r="E448" s="6"/>
      <c r="F448" s="7"/>
      <c r="G448" s="7"/>
      <c r="H448" s="7"/>
      <c r="I448" s="7"/>
      <c r="J448" s="7"/>
      <c r="K448" s="7"/>
      <c r="L448" s="7"/>
      <c r="M448" s="7"/>
      <c r="N448" s="240"/>
      <c r="O448" s="240"/>
      <c r="P448" s="240"/>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c r="BQ448" s="7"/>
      <c r="BR448" s="7"/>
      <c r="BS448" s="7"/>
      <c r="BT448" s="7"/>
      <c r="BU448" s="7"/>
      <c r="BV448" s="7"/>
      <c r="BW448" s="7"/>
      <c r="BX448" s="7"/>
      <c r="BY448" s="7"/>
      <c r="BZ448" s="7"/>
      <c r="CA448" s="7"/>
      <c r="CB448" s="7"/>
      <c r="CC448" s="7"/>
      <c r="CD448" s="7"/>
      <c r="CE448" s="7"/>
      <c r="CF448" s="7"/>
    </row>
    <row r="449" spans="1:68" ht="5.0999999999999996" customHeight="1" outlineLevel="1" thickBot="1" x14ac:dyDescent="0.3">
      <c r="A449" s="5"/>
      <c r="B449" s="6"/>
      <c r="C449" s="6"/>
      <c r="D449" s="6"/>
      <c r="E449" s="6"/>
      <c r="F449" s="6"/>
      <c r="G449" s="6"/>
      <c r="H449" s="7"/>
      <c r="I449" s="7"/>
      <c r="J449" s="7"/>
      <c r="K449" s="7"/>
      <c r="L449" s="7"/>
      <c r="M449" s="7"/>
      <c r="N449" s="240"/>
      <c r="O449" s="240"/>
      <c r="P449" s="240"/>
      <c r="Q449" s="7"/>
      <c r="R449" s="7"/>
      <c r="S449" s="7"/>
      <c r="T449" s="7"/>
      <c r="U449" s="7"/>
      <c r="V449" s="7"/>
      <c r="W449" s="7"/>
      <c r="X449" s="6"/>
      <c r="Y449" s="6"/>
      <c r="Z449" s="6"/>
      <c r="AA449" s="239"/>
      <c r="AB449" s="239"/>
      <c r="AC449" s="239"/>
      <c r="AD449" s="239"/>
      <c r="AE449" s="239"/>
      <c r="AF449" s="239"/>
      <c r="AG449" s="239"/>
      <c r="AH449" s="239"/>
      <c r="AI449" s="239"/>
      <c r="AJ449" s="239"/>
      <c r="AK449" s="239"/>
      <c r="AL449" s="239"/>
      <c r="AM449" s="239"/>
      <c r="AN449" s="239"/>
      <c r="AO449" s="239"/>
      <c r="AP449" s="239"/>
      <c r="AQ449" s="239"/>
      <c r="AR449" s="239"/>
      <c r="AS449" s="239"/>
      <c r="AT449" s="239"/>
      <c r="AU449" s="239"/>
      <c r="AV449" s="239"/>
      <c r="AW449" s="239"/>
      <c r="AX449" s="239"/>
      <c r="AY449" s="239"/>
      <c r="AZ449" s="239"/>
      <c r="BA449" s="239"/>
      <c r="BB449" s="239"/>
      <c r="BC449" s="239"/>
      <c r="BD449" s="239"/>
      <c r="BE449" s="239"/>
      <c r="BF449" s="239"/>
      <c r="BG449" s="239"/>
      <c r="BH449" s="239"/>
      <c r="BI449" s="239"/>
      <c r="BJ449" s="239"/>
      <c r="BK449" s="239"/>
      <c r="BL449" s="239"/>
      <c r="BM449" s="239"/>
      <c r="BN449" s="239"/>
      <c r="BO449" s="239"/>
      <c r="BP449" s="239"/>
    </row>
    <row r="450" spans="1:68" ht="5.0999999999999996" customHeight="1" outlineLevel="1" x14ac:dyDescent="0.25">
      <c r="A450" s="5"/>
      <c r="B450" s="6"/>
      <c r="C450" s="9" t="s">
        <v>0</v>
      </c>
      <c r="D450" s="9"/>
      <c r="E450" s="9"/>
      <c r="F450" s="9"/>
      <c r="G450" s="9"/>
      <c r="H450" s="9"/>
      <c r="I450" s="9"/>
      <c r="J450" s="9"/>
      <c r="K450" s="10"/>
      <c r="L450" s="10"/>
      <c r="M450" s="10"/>
      <c r="N450" s="242"/>
      <c r="O450" s="242"/>
      <c r="P450" s="242"/>
      <c r="Q450" s="10"/>
      <c r="R450" s="10"/>
      <c r="S450" s="10"/>
      <c r="T450" s="10"/>
      <c r="U450" s="10"/>
      <c r="V450" s="10"/>
      <c r="W450" s="11"/>
      <c r="X450" s="7"/>
      <c r="Y450" s="7"/>
      <c r="Z450" s="7"/>
      <c r="AA450" s="240"/>
      <c r="AB450" s="240"/>
      <c r="AC450" s="240"/>
      <c r="AD450" s="240"/>
      <c r="AE450" s="240"/>
      <c r="AF450" s="240"/>
      <c r="AG450" s="240"/>
      <c r="AH450" s="240"/>
      <c r="AI450" s="240"/>
      <c r="AJ450" s="240"/>
      <c r="AK450" s="240"/>
      <c r="AL450" s="240"/>
      <c r="AM450" s="240"/>
      <c r="AN450" s="240"/>
      <c r="AO450" s="240"/>
      <c r="AP450" s="240"/>
      <c r="AQ450" s="240"/>
      <c r="AR450" s="240"/>
      <c r="AS450" s="240"/>
      <c r="AT450" s="240"/>
      <c r="AU450" s="240"/>
      <c r="AV450" s="240"/>
      <c r="AW450" s="240"/>
      <c r="AX450" s="240"/>
      <c r="AY450" s="240"/>
      <c r="AZ450" s="240"/>
      <c r="BA450" s="240"/>
      <c r="BB450" s="240"/>
      <c r="BC450" s="240"/>
      <c r="BD450" s="240"/>
      <c r="BE450" s="240"/>
      <c r="BF450" s="240"/>
      <c r="BG450" s="240"/>
      <c r="BH450" s="240"/>
      <c r="BI450" s="240"/>
      <c r="BJ450" s="240"/>
      <c r="BK450" s="240"/>
      <c r="BL450" s="240"/>
      <c r="BM450" s="240"/>
      <c r="BN450" s="240"/>
      <c r="BO450" s="240"/>
      <c r="BP450" s="240"/>
    </row>
    <row r="451" spans="1:68" ht="12" customHeight="1" outlineLevel="1" x14ac:dyDescent="0.25">
      <c r="A451" s="5"/>
      <c r="B451" s="6"/>
      <c r="C451" s="12"/>
      <c r="D451" s="12"/>
      <c r="E451" s="12" t="s">
        <v>1</v>
      </c>
      <c r="F451" s="13"/>
      <c r="G451" s="14" t="s">
        <v>25</v>
      </c>
      <c r="H451" s="13"/>
      <c r="I451" s="13"/>
      <c r="J451" s="13"/>
      <c r="K451" s="13"/>
      <c r="L451" s="13"/>
      <c r="M451" s="13"/>
      <c r="N451" s="245"/>
      <c r="O451" s="245"/>
      <c r="P451" s="245"/>
      <c r="Q451" s="13"/>
      <c r="R451" s="13"/>
      <c r="S451" s="15"/>
      <c r="T451" s="13"/>
      <c r="U451" s="15"/>
      <c r="V451" s="15"/>
      <c r="W451" s="16"/>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68" ht="12" customHeight="1" outlineLevel="1" x14ac:dyDescent="0.25">
      <c r="A452" s="5"/>
      <c r="B452" s="6"/>
      <c r="C452" s="12"/>
      <c r="D452" s="12"/>
      <c r="E452" s="17"/>
      <c r="F452" s="13"/>
      <c r="G452" s="18"/>
      <c r="H452" s="13" t="s">
        <v>26</v>
      </c>
      <c r="I452" s="13"/>
      <c r="J452" s="13"/>
      <c r="K452" s="13"/>
      <c r="L452" s="13"/>
      <c r="M452" s="13"/>
      <c r="N452" s="245"/>
      <c r="O452" s="245"/>
      <c r="P452" s="245"/>
      <c r="Q452" s="13"/>
      <c r="R452" s="13"/>
      <c r="S452" s="15"/>
      <c r="T452" s="19"/>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68" ht="12" customHeight="1" outlineLevel="1" x14ac:dyDescent="0.25">
      <c r="A453" s="5"/>
      <c r="B453" s="6"/>
      <c r="C453" s="17"/>
      <c r="D453" s="12"/>
      <c r="E453" s="17"/>
      <c r="F453" s="13"/>
      <c r="G453" s="13" t="s">
        <v>2</v>
      </c>
      <c r="H453" s="13"/>
      <c r="I453" s="13"/>
      <c r="J453" s="13"/>
      <c r="K453" s="13"/>
      <c r="L453" s="13"/>
      <c r="M453" s="13"/>
      <c r="N453" s="245"/>
      <c r="O453" s="245"/>
      <c r="P453" s="245"/>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68" ht="12" customHeight="1" outlineLevel="1" x14ac:dyDescent="0.25">
      <c r="A454" s="5"/>
      <c r="B454" s="6"/>
      <c r="C454" s="20">
        <v>0</v>
      </c>
      <c r="D454" s="12"/>
      <c r="E454" s="17"/>
      <c r="F454" s="13"/>
      <c r="G454" s="21"/>
      <c r="H454" s="13"/>
      <c r="I454" s="13"/>
      <c r="J454" s="13"/>
      <c r="K454" s="13"/>
      <c r="L454" s="13"/>
      <c r="M454" s="13"/>
      <c r="N454" s="245"/>
      <c r="O454" s="245"/>
      <c r="P454" s="245"/>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68" ht="12" customHeight="1" outlineLevel="1" x14ac:dyDescent="0.25">
      <c r="A455" s="5"/>
      <c r="B455" s="6"/>
      <c r="C455" s="17"/>
      <c r="D455" s="17"/>
      <c r="E455" s="17"/>
      <c r="F455" s="17"/>
      <c r="G455" s="17"/>
      <c r="H455" s="17"/>
      <c r="I455" s="17"/>
      <c r="J455" s="22"/>
      <c r="K455" s="22"/>
      <c r="L455" s="22"/>
      <c r="M455" s="22"/>
      <c r="N455" s="819"/>
      <c r="O455" s="819"/>
      <c r="P455" s="819"/>
      <c r="Q455" s="22"/>
      <c r="R455" s="22"/>
      <c r="S455" s="22"/>
      <c r="T455" s="22"/>
      <c r="U455" s="22"/>
      <c r="V455" s="22"/>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68" ht="12" customHeight="1" outlineLevel="1" x14ac:dyDescent="0.25">
      <c r="A456" s="5"/>
      <c r="B456" s="6"/>
      <c r="C456" s="17"/>
      <c r="D456" s="17"/>
      <c r="E456" s="17"/>
      <c r="F456" s="17"/>
      <c r="G456" s="17"/>
      <c r="H456" s="17"/>
      <c r="I456" s="17"/>
      <c r="J456" s="17"/>
      <c r="K456" s="17"/>
      <c r="L456" s="22"/>
      <c r="M456" s="22"/>
      <c r="N456" s="819"/>
      <c r="O456" s="819"/>
      <c r="P456" s="819"/>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68" ht="12" customHeight="1" outlineLevel="1" x14ac:dyDescent="0.25">
      <c r="A457" s="5"/>
      <c r="B457" s="6"/>
      <c r="C457" s="17"/>
      <c r="D457" s="17"/>
      <c r="E457" s="17"/>
      <c r="F457" s="17"/>
      <c r="G457" s="17"/>
      <c r="H457" s="17"/>
      <c r="I457" s="17"/>
      <c r="J457" s="23"/>
      <c r="K457" s="23"/>
      <c r="L457" s="23"/>
      <c r="M457" s="23"/>
      <c r="N457" s="255"/>
      <c r="O457" s="255"/>
      <c r="P457" s="255"/>
      <c r="Q457" s="23"/>
      <c r="R457" s="24"/>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68" ht="12" customHeight="1" outlineLevel="1" x14ac:dyDescent="0.25">
      <c r="A458" s="5"/>
      <c r="B458" s="6"/>
      <c r="C458" s="17"/>
      <c r="D458" s="17"/>
      <c r="E458" s="17"/>
      <c r="F458" s="17"/>
      <c r="G458" s="17"/>
      <c r="H458" s="17"/>
      <c r="I458" s="17"/>
      <c r="J458" s="255" t="s">
        <v>446</v>
      </c>
      <c r="K458" s="255" t="s">
        <v>63</v>
      </c>
      <c r="L458" s="255" t="s">
        <v>64</v>
      </c>
      <c r="M458" s="255" t="s">
        <v>65</v>
      </c>
      <c r="N458" s="255" t="s">
        <v>66</v>
      </c>
      <c r="O458" s="255" t="s">
        <v>1003</v>
      </c>
      <c r="P458" s="255" t="s">
        <v>1004</v>
      </c>
      <c r="Q458" s="255" t="s">
        <v>1005</v>
      </c>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68" ht="15" outlineLevel="1" x14ac:dyDescent="0.25">
      <c r="A459" s="5"/>
      <c r="B459" s="6"/>
      <c r="C459" s="17"/>
      <c r="D459" s="17"/>
      <c r="E459" s="17"/>
      <c r="F459" s="26"/>
      <c r="H459" s="27"/>
      <c r="I459" s="27" t="s">
        <v>81</v>
      </c>
      <c r="J459" s="375">
        <v>0</v>
      </c>
      <c r="K459" s="375">
        <v>0</v>
      </c>
      <c r="L459" s="375">
        <v>0</v>
      </c>
      <c r="M459" s="375">
        <v>1</v>
      </c>
      <c r="N459" s="375">
        <v>1</v>
      </c>
      <c r="O459" s="375">
        <v>0</v>
      </c>
      <c r="P459" s="375">
        <v>0</v>
      </c>
      <c r="Q459" s="375">
        <v>0</v>
      </c>
      <c r="R459" s="62"/>
      <c r="S459" s="62"/>
      <c r="T459" s="62"/>
      <c r="U459" s="62"/>
      <c r="V459" s="60"/>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68" s="765" customFormat="1" ht="15" outlineLevel="1" x14ac:dyDescent="0.25">
      <c r="A460" s="769"/>
      <c r="B460" s="766"/>
      <c r="C460" s="778"/>
      <c r="D460" s="778"/>
      <c r="E460" s="778"/>
      <c r="F460" s="782"/>
      <c r="H460" s="783"/>
      <c r="I460" s="783" t="s">
        <v>1088</v>
      </c>
      <c r="J460" s="375">
        <v>0</v>
      </c>
      <c r="K460" s="375">
        <v>0</v>
      </c>
      <c r="L460" s="375">
        <v>0</v>
      </c>
      <c r="M460" s="375">
        <v>1</v>
      </c>
      <c r="N460" s="375">
        <v>1</v>
      </c>
      <c r="O460" s="375">
        <v>0</v>
      </c>
      <c r="P460" s="375">
        <v>0</v>
      </c>
      <c r="Q460" s="375">
        <v>0</v>
      </c>
      <c r="R460" s="62"/>
      <c r="S460" s="62"/>
      <c r="T460" s="62"/>
      <c r="U460" s="62"/>
      <c r="V460" s="60"/>
      <c r="W460" s="773"/>
      <c r="X460" s="768"/>
      <c r="Y460" s="768"/>
      <c r="Z460" s="768"/>
      <c r="AA460" s="768"/>
      <c r="AB460" s="768"/>
      <c r="AC460" s="768"/>
      <c r="AD460" s="768"/>
      <c r="AE460" s="768"/>
      <c r="AF460" s="768"/>
      <c r="AG460" s="768"/>
      <c r="AH460" s="768"/>
      <c r="AI460" s="768"/>
      <c r="AJ460" s="768"/>
      <c r="AK460" s="768"/>
      <c r="AL460" s="768"/>
      <c r="AM460" s="768"/>
      <c r="AN460" s="768"/>
      <c r="AO460" s="768"/>
      <c r="AP460" s="768"/>
      <c r="AQ460" s="768"/>
      <c r="AR460" s="768"/>
      <c r="AS460" s="768"/>
      <c r="AT460" s="768"/>
      <c r="AU460" s="768"/>
      <c r="AV460" s="768"/>
      <c r="AW460" s="768"/>
      <c r="AX460" s="768"/>
      <c r="AY460" s="768"/>
      <c r="AZ460" s="768"/>
      <c r="BA460" s="768"/>
      <c r="BB460" s="768"/>
      <c r="BC460" s="768"/>
      <c r="BD460" s="768"/>
      <c r="BE460" s="768"/>
      <c r="BF460" s="768"/>
      <c r="BG460" s="768"/>
      <c r="BH460" s="768"/>
      <c r="BI460" s="768"/>
      <c r="BJ460" s="768"/>
      <c r="BK460" s="768"/>
      <c r="BL460" s="768"/>
      <c r="BM460" s="768"/>
      <c r="BN460" s="768"/>
      <c r="BO460" s="768"/>
      <c r="BP460" s="768"/>
    </row>
    <row r="461" spans="1:68" s="765" customFormat="1" ht="15" outlineLevel="1" x14ac:dyDescent="0.25">
      <c r="A461" s="769"/>
      <c r="B461" s="766"/>
      <c r="C461" s="778"/>
      <c r="D461" s="778"/>
      <c r="E461" s="778"/>
      <c r="F461" s="782"/>
      <c r="H461" s="783"/>
      <c r="I461" s="783" t="s">
        <v>72</v>
      </c>
      <c r="J461" s="375">
        <v>0</v>
      </c>
      <c r="K461" s="375">
        <v>0</v>
      </c>
      <c r="L461" s="375">
        <v>0</v>
      </c>
      <c r="M461" s="375">
        <v>1</v>
      </c>
      <c r="N461" s="375">
        <v>1</v>
      </c>
      <c r="O461" s="375">
        <v>0</v>
      </c>
      <c r="P461" s="375">
        <v>0</v>
      </c>
      <c r="Q461" s="375">
        <v>0</v>
      </c>
      <c r="R461" s="62"/>
      <c r="S461" s="62"/>
      <c r="T461" s="62"/>
      <c r="U461" s="62"/>
      <c r="V461" s="60"/>
      <c r="W461" s="773"/>
      <c r="X461" s="768"/>
      <c r="Y461" s="768"/>
      <c r="Z461" s="768"/>
      <c r="AA461" s="768"/>
      <c r="AB461" s="768"/>
      <c r="AC461" s="768"/>
      <c r="AD461" s="768"/>
      <c r="AE461" s="768"/>
      <c r="AF461" s="768"/>
      <c r="AG461" s="768"/>
      <c r="AH461" s="768"/>
      <c r="AI461" s="768"/>
      <c r="AJ461" s="768"/>
      <c r="AK461" s="768"/>
      <c r="AL461" s="768"/>
      <c r="AM461" s="768"/>
      <c r="AN461" s="768"/>
      <c r="AO461" s="768"/>
      <c r="AP461" s="768"/>
      <c r="AQ461" s="768"/>
      <c r="AR461" s="768"/>
      <c r="AS461" s="768"/>
      <c r="AT461" s="768"/>
      <c r="AU461" s="768"/>
      <c r="AV461" s="768"/>
      <c r="AW461" s="768"/>
      <c r="AX461" s="768"/>
      <c r="AY461" s="768"/>
      <c r="AZ461" s="768"/>
      <c r="BA461" s="768"/>
      <c r="BB461" s="768"/>
      <c r="BC461" s="768"/>
      <c r="BD461" s="768"/>
      <c r="BE461" s="768"/>
      <c r="BF461" s="768"/>
      <c r="BG461" s="768"/>
      <c r="BH461" s="768"/>
      <c r="BI461" s="768"/>
      <c r="BJ461" s="768"/>
      <c r="BK461" s="768"/>
      <c r="BL461" s="768"/>
      <c r="BM461" s="768"/>
      <c r="BN461" s="768"/>
      <c r="BO461" s="768"/>
      <c r="BP461" s="768"/>
    </row>
    <row r="462" spans="1:68" ht="15" outlineLevel="1" x14ac:dyDescent="0.25">
      <c r="A462" s="5"/>
      <c r="B462" s="6"/>
      <c r="C462" s="17"/>
      <c r="D462" s="17"/>
      <c r="E462" s="17"/>
      <c r="F462" s="26"/>
      <c r="H462" s="27"/>
      <c r="I462" s="27" t="s">
        <v>1089</v>
      </c>
      <c r="J462" s="375">
        <v>0</v>
      </c>
      <c r="K462" s="375">
        <v>0</v>
      </c>
      <c r="L462" s="375">
        <v>0</v>
      </c>
      <c r="M462" s="375">
        <v>1</v>
      </c>
      <c r="N462" s="375">
        <v>1</v>
      </c>
      <c r="O462" s="375">
        <v>0</v>
      </c>
      <c r="P462" s="375">
        <v>0</v>
      </c>
      <c r="Q462" s="375">
        <v>0</v>
      </c>
      <c r="R462" s="62"/>
      <c r="S462" s="62"/>
      <c r="T462" s="62"/>
      <c r="U462" s="62"/>
      <c r="V462" s="60"/>
      <c r="W462" s="16"/>
      <c r="X462" s="7"/>
      <c r="Y462" s="7"/>
      <c r="Z462" s="7"/>
      <c r="AA462" s="240"/>
      <c r="AB462" s="240"/>
      <c r="AC462" s="240"/>
      <c r="AD462" s="240"/>
      <c r="AE462" s="240"/>
      <c r="AF462" s="240"/>
      <c r="AG462" s="240"/>
      <c r="AH462" s="240"/>
      <c r="AI462" s="240"/>
      <c r="AJ462" s="240"/>
      <c r="AK462" s="240"/>
      <c r="AL462" s="240"/>
      <c r="AM462" s="240"/>
      <c r="AN462" s="240"/>
      <c r="AO462" s="240"/>
      <c r="AP462" s="240"/>
      <c r="AQ462" s="240"/>
      <c r="AR462" s="240"/>
      <c r="AS462" s="240"/>
      <c r="AT462" s="240"/>
      <c r="AU462" s="240"/>
      <c r="AV462" s="240"/>
      <c r="AW462" s="240"/>
      <c r="AX462" s="240"/>
      <c r="AY462" s="240"/>
      <c r="AZ462" s="240"/>
      <c r="BA462" s="240"/>
      <c r="BB462" s="240"/>
      <c r="BC462" s="240"/>
      <c r="BD462" s="240"/>
      <c r="BE462" s="240"/>
      <c r="BF462" s="240"/>
      <c r="BG462" s="240"/>
      <c r="BH462" s="240"/>
      <c r="BI462" s="240"/>
      <c r="BJ462" s="240"/>
      <c r="BK462" s="240"/>
      <c r="BL462" s="240"/>
      <c r="BM462" s="240"/>
      <c r="BN462" s="240"/>
      <c r="BO462" s="240"/>
      <c r="BP462" s="240"/>
    </row>
    <row r="463" spans="1:68" s="765" customFormat="1" ht="12" customHeight="1" outlineLevel="1" x14ac:dyDescent="0.25">
      <c r="A463" s="769"/>
      <c r="B463" s="766"/>
      <c r="C463" s="778"/>
      <c r="D463" s="778"/>
      <c r="E463" s="778"/>
      <c r="F463" s="782"/>
      <c r="H463" s="783"/>
      <c r="I463" s="783" t="s">
        <v>73</v>
      </c>
      <c r="J463" s="376">
        <v>0.14000000000000001</v>
      </c>
      <c r="K463" s="376">
        <v>0.59</v>
      </c>
      <c r="L463" s="376">
        <v>0.71</v>
      </c>
      <c r="M463" s="376">
        <v>1</v>
      </c>
      <c r="N463" s="376">
        <v>1.04</v>
      </c>
      <c r="O463" s="375">
        <v>0</v>
      </c>
      <c r="P463" s="375">
        <v>0</v>
      </c>
      <c r="Q463" s="375">
        <v>0</v>
      </c>
      <c r="R463" s="59"/>
      <c r="S463" s="59"/>
      <c r="T463" s="59"/>
      <c r="U463" s="59"/>
      <c r="V463" s="60"/>
      <c r="W463" s="773"/>
      <c r="X463" s="768"/>
      <c r="Y463" s="768"/>
      <c r="Z463" s="768"/>
      <c r="AA463" s="768"/>
      <c r="AB463" s="768"/>
      <c r="AC463" s="768"/>
      <c r="AD463" s="768"/>
      <c r="AE463" s="768"/>
      <c r="AF463" s="768"/>
      <c r="AG463" s="768"/>
      <c r="AH463" s="768"/>
      <c r="AI463" s="768"/>
      <c r="AJ463" s="768"/>
      <c r="AK463" s="768"/>
      <c r="AL463" s="768"/>
      <c r="AM463" s="768"/>
      <c r="AN463" s="768"/>
      <c r="AO463" s="768"/>
      <c r="AP463" s="768"/>
      <c r="AQ463" s="768"/>
      <c r="AR463" s="768"/>
      <c r="AS463" s="768"/>
      <c r="AT463" s="768"/>
      <c r="AU463" s="768"/>
      <c r="AV463" s="768"/>
      <c r="AW463" s="768"/>
      <c r="AX463" s="768"/>
      <c r="AY463" s="768"/>
      <c r="AZ463" s="768"/>
      <c r="BA463" s="768"/>
      <c r="BB463" s="768"/>
      <c r="BC463" s="768"/>
      <c r="BD463" s="768"/>
      <c r="BE463" s="768"/>
      <c r="BF463" s="768"/>
      <c r="BG463" s="768"/>
      <c r="BH463" s="768"/>
      <c r="BI463" s="768"/>
      <c r="BJ463" s="768"/>
      <c r="BK463" s="768"/>
      <c r="BL463" s="768"/>
      <c r="BM463" s="768"/>
      <c r="BN463" s="768"/>
      <c r="BO463" s="768"/>
      <c r="BP463" s="768"/>
    </row>
    <row r="464" spans="1:68" ht="12" customHeight="1" outlineLevel="1" x14ac:dyDescent="0.25">
      <c r="A464" s="5"/>
      <c r="B464" s="6"/>
      <c r="C464" s="17"/>
      <c r="D464" s="17"/>
      <c r="E464" s="17"/>
      <c r="F464" s="26"/>
      <c r="H464" s="27"/>
      <c r="I464" s="27" t="s">
        <v>1085</v>
      </c>
      <c r="J464" s="376">
        <v>0.14000000000000001</v>
      </c>
      <c r="K464" s="376">
        <v>0.59</v>
      </c>
      <c r="L464" s="376">
        <v>0.71</v>
      </c>
      <c r="M464" s="376">
        <v>1</v>
      </c>
      <c r="N464" s="376">
        <v>1.04</v>
      </c>
      <c r="O464" s="375">
        <v>0</v>
      </c>
      <c r="P464" s="375">
        <v>0</v>
      </c>
      <c r="Q464" s="375">
        <v>0</v>
      </c>
      <c r="R464" s="59"/>
      <c r="S464" s="59"/>
      <c r="T464" s="59"/>
      <c r="U464" s="59"/>
      <c r="V464" s="60"/>
      <c r="W464" s="16"/>
      <c r="X464" s="7"/>
      <c r="Y464" s="7"/>
      <c r="Z464" s="7"/>
      <c r="AA464" s="240"/>
      <c r="AB464" s="240"/>
      <c r="AC464" s="240"/>
      <c r="AD464" s="240"/>
      <c r="AE464" s="240"/>
      <c r="AF464" s="240"/>
      <c r="AG464" s="240"/>
      <c r="AH464" s="240"/>
      <c r="AI464" s="240"/>
      <c r="AJ464" s="240"/>
      <c r="AK464" s="240"/>
      <c r="AL464" s="240"/>
      <c r="AM464" s="240"/>
      <c r="AN464" s="240"/>
      <c r="AO464" s="240"/>
      <c r="AP464" s="240"/>
      <c r="AQ464" s="240"/>
      <c r="AR464" s="240"/>
      <c r="AS464" s="240"/>
      <c r="AT464" s="240"/>
      <c r="AU464" s="240"/>
      <c r="AV464" s="240"/>
      <c r="AW464" s="240"/>
      <c r="AX464" s="240"/>
      <c r="AY464" s="240"/>
      <c r="AZ464" s="240"/>
      <c r="BA464" s="240"/>
      <c r="BB464" s="240"/>
      <c r="BC464" s="240"/>
      <c r="BD464" s="240"/>
      <c r="BE464" s="240"/>
      <c r="BF464" s="240"/>
      <c r="BG464" s="240"/>
      <c r="BH464" s="240"/>
      <c r="BI464" s="240"/>
      <c r="BJ464" s="240"/>
      <c r="BK464" s="240"/>
      <c r="BL464" s="240"/>
      <c r="BM464" s="240"/>
      <c r="BN464" s="240"/>
      <c r="BO464" s="240"/>
      <c r="BP464" s="240"/>
    </row>
    <row r="465" spans="1:68" ht="12" customHeight="1" outlineLevel="1" x14ac:dyDescent="0.25">
      <c r="A465" s="5"/>
      <c r="B465" s="6"/>
      <c r="C465" s="17"/>
      <c r="D465" s="17"/>
      <c r="E465" s="17"/>
      <c r="F465" s="33"/>
      <c r="H465" s="27"/>
      <c r="I465" s="27" t="s">
        <v>74</v>
      </c>
      <c r="J465" s="375">
        <v>0.05</v>
      </c>
      <c r="K465" s="375">
        <v>0.15</v>
      </c>
      <c r="L465" s="375">
        <v>0.35</v>
      </c>
      <c r="M465" s="375">
        <v>1</v>
      </c>
      <c r="N465" s="375">
        <v>1</v>
      </c>
      <c r="O465" s="375">
        <v>0</v>
      </c>
      <c r="P465" s="375">
        <v>0</v>
      </c>
      <c r="Q465" s="375">
        <v>0</v>
      </c>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s="765" customFormat="1" ht="12" customHeight="1" outlineLevel="1" x14ac:dyDescent="0.25">
      <c r="A466" s="769"/>
      <c r="B466" s="766"/>
      <c r="C466" s="778"/>
      <c r="D466" s="778"/>
      <c r="E466" s="778"/>
      <c r="F466" s="780"/>
      <c r="H466" s="783"/>
      <c r="I466" s="783" t="s">
        <v>75</v>
      </c>
      <c r="J466" s="375">
        <v>0.13</v>
      </c>
      <c r="K466" s="375">
        <v>0.35</v>
      </c>
      <c r="L466" s="375">
        <v>0.52</v>
      </c>
      <c r="M466" s="375">
        <v>1</v>
      </c>
      <c r="N466" s="375">
        <v>1.0900000000000001</v>
      </c>
      <c r="O466" s="375">
        <v>0</v>
      </c>
      <c r="P466" s="375">
        <v>0</v>
      </c>
      <c r="Q466" s="375">
        <v>0</v>
      </c>
      <c r="R466" s="59"/>
      <c r="S466" s="59"/>
      <c r="T466" s="59"/>
      <c r="U466" s="59"/>
      <c r="V466" s="60"/>
      <c r="W466" s="773"/>
      <c r="X466" s="768"/>
      <c r="Y466" s="768"/>
      <c r="Z466" s="768"/>
      <c r="AA466" s="768"/>
      <c r="AB466" s="768"/>
      <c r="AC466" s="768"/>
      <c r="AD466" s="768"/>
      <c r="AE466" s="768"/>
      <c r="AF466" s="768"/>
      <c r="AG466" s="768"/>
      <c r="AH466" s="768"/>
      <c r="AI466" s="768"/>
      <c r="AJ466" s="768"/>
      <c r="AK466" s="768"/>
      <c r="AL466" s="768"/>
      <c r="AM466" s="768"/>
      <c r="AN466" s="768"/>
      <c r="AO466" s="768"/>
      <c r="AP466" s="768"/>
      <c r="AQ466" s="768"/>
      <c r="AR466" s="768"/>
      <c r="AS466" s="768"/>
      <c r="AT466" s="768"/>
      <c r="AU466" s="768"/>
      <c r="AV466" s="768"/>
      <c r="AW466" s="768"/>
      <c r="AX466" s="768"/>
      <c r="AY466" s="768"/>
      <c r="AZ466" s="768"/>
      <c r="BA466" s="768"/>
      <c r="BB466" s="768"/>
      <c r="BC466" s="768"/>
      <c r="BD466" s="768"/>
      <c r="BE466" s="768"/>
      <c r="BF466" s="768"/>
      <c r="BG466" s="768"/>
      <c r="BH466" s="768"/>
      <c r="BI466" s="768"/>
      <c r="BJ466" s="768"/>
      <c r="BK466" s="768"/>
      <c r="BL466" s="768"/>
      <c r="BM466" s="768"/>
      <c r="BN466" s="768"/>
      <c r="BO466" s="768"/>
      <c r="BP466" s="768"/>
    </row>
    <row r="467" spans="1:68" ht="12" customHeight="1" outlineLevel="1" x14ac:dyDescent="0.25">
      <c r="A467" s="5"/>
      <c r="B467" s="6"/>
      <c r="C467" s="17"/>
      <c r="D467" s="17"/>
      <c r="E467" s="17"/>
      <c r="F467" s="33"/>
      <c r="H467" s="27"/>
      <c r="I467" s="27" t="s">
        <v>1087</v>
      </c>
      <c r="J467" s="375">
        <v>0.13</v>
      </c>
      <c r="K467" s="375">
        <v>0.35</v>
      </c>
      <c r="L467" s="375">
        <v>0.52</v>
      </c>
      <c r="M467" s="375">
        <v>1</v>
      </c>
      <c r="N467" s="375">
        <v>1.0900000000000001</v>
      </c>
      <c r="O467" s="375">
        <v>0</v>
      </c>
      <c r="P467" s="375">
        <v>0</v>
      </c>
      <c r="Q467" s="375">
        <v>0</v>
      </c>
      <c r="R467" s="59"/>
      <c r="S467" s="59"/>
      <c r="T467" s="59"/>
      <c r="U467" s="59"/>
      <c r="V467" s="60"/>
      <c r="W467" s="16"/>
      <c r="X467" s="7"/>
      <c r="Y467" s="7"/>
      <c r="Z467" s="7"/>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row>
    <row r="468" spans="1:68" s="765" customFormat="1" ht="12" customHeight="1" outlineLevel="1" x14ac:dyDescent="0.25">
      <c r="A468" s="769"/>
      <c r="B468" s="766"/>
      <c r="C468" s="778"/>
      <c r="D468" s="778"/>
      <c r="E468" s="778"/>
      <c r="F468" s="780"/>
      <c r="H468" s="783"/>
      <c r="I468" s="783" t="s">
        <v>76</v>
      </c>
      <c r="J468" s="375">
        <v>0.15</v>
      </c>
      <c r="K468" s="375">
        <v>0.65</v>
      </c>
      <c r="L468" s="375">
        <v>0.73</v>
      </c>
      <c r="M468" s="375">
        <v>1</v>
      </c>
      <c r="N468" s="375">
        <v>1.04</v>
      </c>
      <c r="O468" s="375">
        <v>0</v>
      </c>
      <c r="P468" s="375">
        <v>0</v>
      </c>
      <c r="Q468" s="375">
        <v>0</v>
      </c>
      <c r="R468" s="59"/>
      <c r="S468" s="59"/>
      <c r="T468" s="59"/>
      <c r="U468" s="59"/>
      <c r="V468" s="60"/>
      <c r="W468" s="773"/>
      <c r="X468" s="768"/>
      <c r="Y468" s="768"/>
      <c r="Z468" s="768"/>
      <c r="AA468" s="768"/>
      <c r="AB468" s="768"/>
      <c r="AC468" s="768"/>
      <c r="AD468" s="768"/>
      <c r="AE468" s="768"/>
      <c r="AF468" s="768"/>
      <c r="AG468" s="768"/>
      <c r="AH468" s="768"/>
      <c r="AI468" s="768"/>
      <c r="AJ468" s="768"/>
      <c r="AK468" s="768"/>
      <c r="AL468" s="768"/>
      <c r="AM468" s="768"/>
      <c r="AN468" s="768"/>
      <c r="AO468" s="768"/>
      <c r="AP468" s="768"/>
      <c r="AQ468" s="768"/>
      <c r="AR468" s="768"/>
      <c r="AS468" s="768"/>
      <c r="AT468" s="768"/>
      <c r="AU468" s="768"/>
      <c r="AV468" s="768"/>
      <c r="AW468" s="768"/>
      <c r="AX468" s="768"/>
      <c r="AY468" s="768"/>
      <c r="AZ468" s="768"/>
      <c r="BA468" s="768"/>
      <c r="BB468" s="768"/>
      <c r="BC468" s="768"/>
      <c r="BD468" s="768"/>
      <c r="BE468" s="768"/>
      <c r="BF468" s="768"/>
      <c r="BG468" s="768"/>
      <c r="BH468" s="768"/>
      <c r="BI468" s="768"/>
      <c r="BJ468" s="768"/>
      <c r="BK468" s="768"/>
      <c r="BL468" s="768"/>
      <c r="BM468" s="768"/>
      <c r="BN468" s="768"/>
      <c r="BO468" s="768"/>
      <c r="BP468" s="768"/>
    </row>
    <row r="469" spans="1:68" ht="12" customHeight="1" outlineLevel="1" x14ac:dyDescent="0.25">
      <c r="A469" s="5"/>
      <c r="B469" s="6"/>
      <c r="C469" s="17"/>
      <c r="D469" s="17"/>
      <c r="E469" s="17"/>
      <c r="F469" s="33"/>
      <c r="H469" s="27"/>
      <c r="I469" s="27" t="s">
        <v>1086</v>
      </c>
      <c r="J469" s="375">
        <v>0.15</v>
      </c>
      <c r="K469" s="375">
        <v>0.65</v>
      </c>
      <c r="L469" s="375">
        <v>0.73</v>
      </c>
      <c r="M469" s="375">
        <v>1</v>
      </c>
      <c r="N469" s="375">
        <v>1.04</v>
      </c>
      <c r="O469" s="375">
        <v>0</v>
      </c>
      <c r="P469" s="375">
        <v>0</v>
      </c>
      <c r="Q469" s="375">
        <v>0</v>
      </c>
      <c r="R469" s="59"/>
      <c r="S469" s="59"/>
      <c r="T469" s="59"/>
      <c r="U469" s="59"/>
      <c r="V469" s="60"/>
      <c r="W469" s="16"/>
      <c r="X469" s="7"/>
      <c r="Y469" s="7"/>
      <c r="Z469" s="7"/>
      <c r="AA469" s="240"/>
      <c r="AB469" s="240"/>
      <c r="AC469" s="240"/>
      <c r="AD469" s="240"/>
      <c r="AE469" s="240"/>
      <c r="AF469" s="240"/>
      <c r="AG469" s="240"/>
      <c r="AH469" s="240"/>
      <c r="AI469" s="240"/>
      <c r="AJ469" s="240"/>
      <c r="AK469" s="240"/>
      <c r="AL469" s="240"/>
      <c r="AM469" s="240"/>
      <c r="AN469" s="240"/>
      <c r="AO469" s="240"/>
      <c r="AP469" s="240"/>
      <c r="AQ469" s="240"/>
      <c r="AR469" s="240"/>
      <c r="AS469" s="240"/>
      <c r="AT469" s="240"/>
      <c r="AU469" s="240"/>
      <c r="AV469" s="240"/>
      <c r="AW469" s="240"/>
      <c r="AX469" s="240"/>
      <c r="AY469" s="240"/>
      <c r="AZ469" s="240"/>
      <c r="BA469" s="240"/>
      <c r="BB469" s="240"/>
      <c r="BC469" s="240"/>
      <c r="BD469" s="240"/>
      <c r="BE469" s="240"/>
      <c r="BF469" s="240"/>
      <c r="BG469" s="240"/>
      <c r="BH469" s="240"/>
      <c r="BI469" s="240"/>
      <c r="BJ469" s="240"/>
      <c r="BK469" s="240"/>
      <c r="BL469" s="240"/>
      <c r="BM469" s="240"/>
      <c r="BN469" s="240"/>
      <c r="BO469" s="240"/>
      <c r="BP469" s="240"/>
    </row>
    <row r="470" spans="1:68" ht="12" customHeight="1" outlineLevel="1" x14ac:dyDescent="0.25">
      <c r="A470" s="5"/>
      <c r="B470" s="6"/>
      <c r="C470" s="17"/>
      <c r="D470" s="17"/>
      <c r="E470" s="17"/>
      <c r="F470" s="33"/>
      <c r="H470" s="27"/>
      <c r="I470" s="27" t="s">
        <v>77</v>
      </c>
      <c r="J470" s="375">
        <v>7.0000000000000007E-2</v>
      </c>
      <c r="K470" s="375">
        <v>0.2</v>
      </c>
      <c r="L470" s="375">
        <v>0.67</v>
      </c>
      <c r="M470" s="375">
        <v>1</v>
      </c>
      <c r="N470" s="375">
        <v>1</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ht="12" customHeight="1" outlineLevel="1" x14ac:dyDescent="0.25">
      <c r="A471" s="5"/>
      <c r="B471" s="6"/>
      <c r="C471" s="17"/>
      <c r="D471" s="17"/>
      <c r="E471" s="17"/>
      <c r="F471" s="33"/>
      <c r="H471" s="27"/>
      <c r="I471" s="27" t="s">
        <v>78</v>
      </c>
      <c r="J471" s="375">
        <v>0.09</v>
      </c>
      <c r="K471" s="375">
        <v>0.4</v>
      </c>
      <c r="L471" s="375">
        <v>0.75</v>
      </c>
      <c r="M471" s="375">
        <v>1</v>
      </c>
      <c r="N471" s="375">
        <v>1</v>
      </c>
      <c r="O471" s="375">
        <v>0</v>
      </c>
      <c r="P471" s="375">
        <v>0</v>
      </c>
      <c r="Q471" s="375">
        <v>0</v>
      </c>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68" ht="12" customHeight="1" outlineLevel="1" x14ac:dyDescent="0.25">
      <c r="A472" s="5"/>
      <c r="B472" s="6"/>
      <c r="C472" s="17"/>
      <c r="D472" s="17"/>
      <c r="E472" s="17"/>
      <c r="F472" s="33"/>
      <c r="H472" s="27"/>
      <c r="I472" s="27" t="s">
        <v>250</v>
      </c>
      <c r="J472" s="375">
        <v>0.06</v>
      </c>
      <c r="K472" s="375">
        <v>0.42</v>
      </c>
      <c r="L472" s="375">
        <v>0.62</v>
      </c>
      <c r="M472" s="375">
        <v>1</v>
      </c>
      <c r="N472" s="375">
        <v>1</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68"/>
      <c r="I473" s="68" t="s">
        <v>82</v>
      </c>
      <c r="J473" s="375">
        <v>7.0000000000000007E-2</v>
      </c>
      <c r="K473" s="375">
        <v>0.2</v>
      </c>
      <c r="L473" s="375">
        <v>0.67</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68"/>
      <c r="I474" s="68" t="s">
        <v>83</v>
      </c>
      <c r="J474" s="375">
        <v>7.0000000000000007E-2</v>
      </c>
      <c r="K474" s="375">
        <v>0.2</v>
      </c>
      <c r="L474" s="375">
        <v>0.67</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68"/>
      <c r="I475" s="68" t="s">
        <v>84</v>
      </c>
      <c r="J475" s="375">
        <v>7.0000000000000007E-2</v>
      </c>
      <c r="K475" s="375">
        <v>0.2</v>
      </c>
      <c r="L475" s="375">
        <v>0.67</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J476" s="63"/>
      <c r="K476" s="63"/>
      <c r="L476" s="63"/>
      <c r="M476" s="63"/>
      <c r="N476" s="63"/>
      <c r="O476" s="63"/>
      <c r="P476" s="63"/>
      <c r="Q476" s="63"/>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G477" s="34"/>
      <c r="H477" s="34"/>
      <c r="I477" s="34"/>
      <c r="J477" s="63"/>
      <c r="K477" s="63"/>
      <c r="L477" s="63"/>
      <c r="M477" s="63"/>
      <c r="N477" s="63"/>
      <c r="O477" s="63"/>
      <c r="P477" s="63"/>
      <c r="Q477" s="63"/>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5.0999999999999996" customHeight="1" outlineLevel="1" x14ac:dyDescent="0.25">
      <c r="A478" s="5"/>
      <c r="B478" s="6"/>
      <c r="C478" s="17"/>
      <c r="D478" s="17"/>
      <c r="E478" s="17"/>
      <c r="F478" s="36"/>
      <c r="G478" s="37"/>
      <c r="H478" s="37"/>
      <c r="I478" s="37"/>
      <c r="J478" s="38"/>
      <c r="K478" s="38"/>
      <c r="L478" s="38"/>
      <c r="M478" s="38"/>
      <c r="N478" s="268"/>
      <c r="O478" s="268"/>
      <c r="P478" s="268"/>
      <c r="Q478" s="38"/>
      <c r="R478" s="38"/>
      <c r="S478" s="38"/>
      <c r="T478" s="38"/>
      <c r="U478" s="38"/>
      <c r="V478" s="3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24.95" customHeight="1" outlineLevel="1" x14ac:dyDescent="0.25">
      <c r="A479" s="5"/>
      <c r="B479" s="6"/>
      <c r="C479" s="39"/>
      <c r="D479" s="39"/>
      <c r="E479" s="39"/>
      <c r="F479" s="39"/>
      <c r="G479" s="40" t="str">
        <f>G451</f>
        <v>Yield by Soil</v>
      </c>
      <c r="H479" s="39"/>
      <c r="I479" s="39"/>
      <c r="J479" s="39"/>
      <c r="K479" s="39"/>
      <c r="L479" s="39"/>
      <c r="M479" s="39"/>
      <c r="N479" s="269"/>
      <c r="O479" s="269"/>
      <c r="P479" s="269"/>
      <c r="Q479" s="39"/>
      <c r="R479" s="39"/>
      <c r="S479" s="39"/>
      <c r="T479" s="39"/>
      <c r="U479" s="39"/>
      <c r="V479" s="39"/>
      <c r="W479" s="41" t="s">
        <v>24</v>
      </c>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12" customHeight="1" outlineLevel="1" x14ac:dyDescent="0.25">
      <c r="A480" s="5"/>
      <c r="B480" s="6"/>
      <c r="C480" s="6"/>
      <c r="D480" s="6"/>
      <c r="E480" s="6"/>
      <c r="F480" s="7"/>
      <c r="G480" s="7"/>
      <c r="H480" s="7"/>
      <c r="I480" s="7"/>
      <c r="J480" s="7"/>
      <c r="K480" s="7"/>
      <c r="L480" s="7"/>
      <c r="M480" s="7"/>
      <c r="N480" s="240"/>
      <c r="O480" s="240"/>
      <c r="P480" s="240"/>
      <c r="Q480" s="7"/>
      <c r="R480" s="7"/>
      <c r="S480" s="7"/>
      <c r="T480" s="7"/>
      <c r="U480" s="7"/>
      <c r="V480" s="7"/>
      <c r="W480" s="7"/>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6"/>
      <c r="D481" s="6"/>
      <c r="E481" s="6"/>
      <c r="F481" s="6"/>
      <c r="G481" s="6"/>
      <c r="H481" s="7"/>
      <c r="I481" s="7"/>
      <c r="J481" s="7"/>
      <c r="K481" s="7"/>
      <c r="L481" s="7"/>
      <c r="M481" s="240"/>
      <c r="N481" s="240"/>
      <c r="O481" s="240"/>
      <c r="P481" s="7"/>
      <c r="Q481" s="7"/>
      <c r="R481" s="7"/>
      <c r="S481" s="7"/>
      <c r="T481" s="7"/>
      <c r="U481" s="7"/>
      <c r="V481" s="7"/>
      <c r="W481" s="7"/>
      <c r="X481" s="6"/>
      <c r="Y481" s="6"/>
      <c r="Z481" s="6"/>
      <c r="AA481" s="239"/>
      <c r="AB481" s="239"/>
      <c r="AC481" s="239"/>
      <c r="AD481" s="239"/>
      <c r="AE481" s="239"/>
      <c r="AF481" s="239"/>
      <c r="AG481" s="239"/>
      <c r="AH481" s="239"/>
      <c r="AI481" s="239"/>
      <c r="AJ481" s="239"/>
      <c r="AK481" s="239"/>
      <c r="AL481" s="239"/>
      <c r="AM481" s="239"/>
      <c r="AN481" s="239"/>
      <c r="AO481" s="239"/>
      <c r="AP481" s="239"/>
      <c r="AQ481" s="239"/>
      <c r="AR481" s="239"/>
      <c r="AS481" s="239"/>
      <c r="AT481" s="239"/>
      <c r="AU481" s="239"/>
      <c r="AV481" s="239"/>
      <c r="AW481" s="239"/>
      <c r="AX481" s="239"/>
      <c r="AY481" s="239"/>
      <c r="AZ481" s="239"/>
      <c r="BA481" s="239"/>
      <c r="BB481" s="239"/>
      <c r="BC481" s="239"/>
      <c r="BD481" s="239"/>
      <c r="BE481" s="239"/>
      <c r="BF481" s="239"/>
      <c r="BG481" s="239"/>
      <c r="BH481" s="239"/>
      <c r="BI481" s="239"/>
      <c r="BJ481" s="239"/>
      <c r="BK481" s="239"/>
      <c r="BL481" s="239"/>
      <c r="BM481" s="239"/>
      <c r="BN481" s="239"/>
      <c r="BO481" s="239"/>
      <c r="BP481" s="239"/>
    </row>
    <row r="482" spans="1:68" ht="5.0999999999999996" customHeight="1" outlineLevel="1" thickBot="1" x14ac:dyDescent="0.3">
      <c r="A482" s="5"/>
      <c r="B482" s="6"/>
      <c r="C482" s="6"/>
      <c r="D482" s="6"/>
      <c r="E482" s="6"/>
      <c r="F482" s="6"/>
      <c r="G482" s="6"/>
      <c r="H482" s="7"/>
      <c r="I482" s="7"/>
      <c r="J482" s="7"/>
      <c r="K482" s="7"/>
      <c r="L482" s="7"/>
      <c r="M482" s="240"/>
      <c r="N482" s="240"/>
      <c r="O482" s="240"/>
      <c r="P482" s="7"/>
      <c r="Q482" s="7"/>
      <c r="R482" s="7"/>
      <c r="S482" s="7"/>
      <c r="T482" s="7"/>
      <c r="U482" s="7"/>
      <c r="V482" s="7"/>
      <c r="W482" s="7"/>
      <c r="X482" s="6"/>
      <c r="Y482" s="6"/>
      <c r="Z482" s="6"/>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5.0999999999999996" customHeight="1" outlineLevel="1" x14ac:dyDescent="0.25">
      <c r="A483" s="5"/>
      <c r="B483" s="6"/>
      <c r="C483" s="9" t="s">
        <v>0</v>
      </c>
      <c r="D483" s="9"/>
      <c r="E483" s="9"/>
      <c r="F483" s="9"/>
      <c r="G483" s="9"/>
      <c r="H483" s="9"/>
      <c r="I483" s="9"/>
      <c r="J483" s="9"/>
      <c r="K483" s="10"/>
      <c r="L483" s="10"/>
      <c r="M483" s="242"/>
      <c r="N483" s="242"/>
      <c r="O483" s="242"/>
      <c r="P483" s="10"/>
      <c r="Q483" s="10"/>
      <c r="R483" s="10"/>
      <c r="S483" s="10"/>
      <c r="T483" s="10"/>
      <c r="U483" s="10"/>
      <c r="V483" s="10"/>
      <c r="W483" s="11"/>
      <c r="X483" s="7"/>
      <c r="Y483" s="7"/>
      <c r="Z483" s="7"/>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row>
    <row r="484" spans="1:68" ht="12" customHeight="1" outlineLevel="1" x14ac:dyDescent="0.25">
      <c r="A484" s="5"/>
      <c r="B484" s="6"/>
      <c r="C484" s="12"/>
      <c r="D484" s="12"/>
      <c r="E484" s="12" t="s">
        <v>1</v>
      </c>
      <c r="F484" s="13"/>
      <c r="G484" s="14" t="s">
        <v>422</v>
      </c>
      <c r="H484" s="13"/>
      <c r="I484" s="13"/>
      <c r="J484" s="13"/>
      <c r="K484" s="13"/>
      <c r="L484" s="13"/>
      <c r="M484" s="245"/>
      <c r="N484" s="245"/>
      <c r="O484" s="245"/>
      <c r="P484" s="13"/>
      <c r="Q484" s="13"/>
      <c r="R484" s="13"/>
      <c r="S484" s="15"/>
      <c r="T484" s="13"/>
      <c r="U484" s="15"/>
      <c r="V484" s="15"/>
      <c r="W484" s="16"/>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2"/>
      <c r="D485" s="12"/>
      <c r="E485" s="17"/>
      <c r="F485" s="13"/>
      <c r="G485" s="18"/>
      <c r="H485" s="13" t="s">
        <v>26</v>
      </c>
      <c r="I485" s="13"/>
      <c r="J485" s="13"/>
      <c r="K485" s="13"/>
      <c r="L485" s="13"/>
      <c r="M485" s="245"/>
      <c r="N485" s="245"/>
      <c r="O485" s="245"/>
      <c r="P485" s="13"/>
      <c r="Q485" s="13"/>
      <c r="R485" s="13"/>
      <c r="S485" s="15"/>
      <c r="T485" s="19"/>
      <c r="U485" s="15"/>
      <c r="V485" s="15"/>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7"/>
      <c r="D486" s="12"/>
      <c r="E486" s="17"/>
      <c r="F486" s="13"/>
      <c r="G486" s="13" t="s">
        <v>2</v>
      </c>
      <c r="H486" s="13"/>
      <c r="I486" s="13"/>
      <c r="J486" s="13"/>
      <c r="K486" s="13"/>
      <c r="L486" s="13"/>
      <c r="M486" s="245"/>
      <c r="N486" s="245"/>
      <c r="O486" s="245"/>
      <c r="P486" s="13"/>
      <c r="Q486" s="13"/>
      <c r="R486" s="13"/>
      <c r="S486" s="15"/>
      <c r="T486" s="19"/>
      <c r="U486" s="15"/>
      <c r="V486" s="15"/>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20">
        <v>0</v>
      </c>
      <c r="D487" s="12"/>
      <c r="E487" s="17"/>
      <c r="F487" s="13"/>
      <c r="G487" s="21"/>
      <c r="H487" s="13"/>
      <c r="I487" s="13"/>
      <c r="J487" s="13"/>
      <c r="K487" s="13"/>
      <c r="L487" s="13"/>
      <c r="M487" s="245"/>
      <c r="N487" s="245"/>
      <c r="O487" s="245"/>
      <c r="P487" s="13"/>
      <c r="Q487" s="13"/>
      <c r="R487" s="13"/>
      <c r="S487" s="15"/>
      <c r="T487" s="19"/>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17"/>
      <c r="D488" s="17"/>
      <c r="E488" s="17"/>
      <c r="F488" s="17"/>
      <c r="G488" s="17"/>
      <c r="H488" s="17"/>
      <c r="I488" s="17"/>
      <c r="J488" s="22"/>
      <c r="K488" s="22"/>
      <c r="L488" s="22"/>
      <c r="M488" s="819"/>
      <c r="N488" s="819"/>
      <c r="O488" s="819"/>
      <c r="P488" s="22"/>
      <c r="Q488" s="22"/>
      <c r="R488" s="22"/>
      <c r="S488" s="22"/>
      <c r="T488" s="22"/>
      <c r="U488" s="22"/>
      <c r="V488" s="22"/>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17"/>
      <c r="G489" s="17"/>
      <c r="H489" s="17"/>
      <c r="I489" s="17"/>
      <c r="J489" s="17"/>
      <c r="K489" s="17"/>
      <c r="L489" s="22"/>
      <c r="M489" s="819"/>
      <c r="N489" s="819"/>
      <c r="O489" s="819"/>
      <c r="P489" s="22"/>
      <c r="Q489" s="22"/>
      <c r="R489" s="22"/>
      <c r="S489" s="22"/>
      <c r="T489" s="22"/>
      <c r="U489" s="22"/>
      <c r="V489" s="22"/>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17"/>
      <c r="G490" s="17"/>
      <c r="H490" s="17"/>
      <c r="I490" s="23"/>
      <c r="J490" s="23"/>
      <c r="K490" s="23"/>
      <c r="L490" s="23"/>
      <c r="M490" s="255"/>
      <c r="N490" s="255"/>
      <c r="O490" s="255"/>
      <c r="P490" s="23"/>
      <c r="Q490" s="24"/>
      <c r="R490" s="24"/>
      <c r="S490" s="22"/>
      <c r="T490" s="22"/>
      <c r="U490" s="22"/>
      <c r="V490" s="22"/>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255" t="s">
        <v>446</v>
      </c>
      <c r="J491" s="255" t="s">
        <v>63</v>
      </c>
      <c r="K491" s="255" t="s">
        <v>64</v>
      </c>
      <c r="L491" s="255" t="s">
        <v>65</v>
      </c>
      <c r="M491" s="255" t="s">
        <v>66</v>
      </c>
      <c r="N491" s="255" t="s">
        <v>1003</v>
      </c>
      <c r="O491" s="255" t="s">
        <v>1004</v>
      </c>
      <c r="P491" s="255" t="s">
        <v>1005</v>
      </c>
      <c r="Q491" s="24"/>
      <c r="R491" s="24"/>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5" outlineLevel="1" x14ac:dyDescent="0.25">
      <c r="A492" s="5"/>
      <c r="B492" s="6"/>
      <c r="C492" s="17"/>
      <c r="D492" s="17"/>
      <c r="E492" s="17"/>
      <c r="F492" s="26"/>
      <c r="G492" s="27"/>
      <c r="H492" s="27" t="s">
        <v>81</v>
      </c>
      <c r="I492" s="370">
        <v>0</v>
      </c>
      <c r="J492" s="370">
        <v>0</v>
      </c>
      <c r="K492" s="370">
        <v>0</v>
      </c>
      <c r="L492" s="370">
        <v>1.0416666666666666E-2</v>
      </c>
      <c r="M492" s="370">
        <v>1.0416666666666666E-2</v>
      </c>
      <c r="N492" s="370">
        <v>0</v>
      </c>
      <c r="O492" s="370">
        <v>0</v>
      </c>
      <c r="P492" s="370">
        <v>0</v>
      </c>
      <c r="Q492" s="62"/>
      <c r="R492" s="62"/>
      <c r="S492" s="62"/>
      <c r="T492" s="62"/>
      <c r="U492" s="62"/>
      <c r="V492" s="60"/>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s="765" customFormat="1" ht="15" outlineLevel="1" x14ac:dyDescent="0.25">
      <c r="A493" s="769"/>
      <c r="B493" s="766"/>
      <c r="C493" s="778"/>
      <c r="D493" s="778"/>
      <c r="E493" s="778"/>
      <c r="F493" s="782"/>
      <c r="G493" s="783"/>
      <c r="H493" s="783" t="s">
        <v>1088</v>
      </c>
      <c r="I493" s="370">
        <v>0</v>
      </c>
      <c r="J493" s="370">
        <v>0</v>
      </c>
      <c r="K493" s="370">
        <v>0</v>
      </c>
      <c r="L493" s="370">
        <v>1.0416666666666666E-2</v>
      </c>
      <c r="M493" s="370">
        <v>1.0416666666666666E-2</v>
      </c>
      <c r="N493" s="370">
        <v>0</v>
      </c>
      <c r="O493" s="370">
        <v>0</v>
      </c>
      <c r="P493" s="370">
        <v>0</v>
      </c>
      <c r="Q493" s="62"/>
      <c r="R493" s="62"/>
      <c r="S493" s="62"/>
      <c r="T493" s="62"/>
      <c r="U493" s="62"/>
      <c r="V493" s="60"/>
      <c r="W493" s="773"/>
      <c r="X493" s="768"/>
      <c r="Y493" s="768"/>
      <c r="Z493" s="768"/>
      <c r="AA493" s="768"/>
      <c r="AB493" s="768"/>
      <c r="AC493" s="768"/>
      <c r="AD493" s="768"/>
      <c r="AE493" s="768"/>
      <c r="AF493" s="768"/>
      <c r="AG493" s="768"/>
      <c r="AH493" s="768"/>
      <c r="AI493" s="768"/>
      <c r="AJ493" s="768"/>
      <c r="AK493" s="768"/>
      <c r="AL493" s="768"/>
      <c r="AM493" s="768"/>
      <c r="AN493" s="768"/>
      <c r="AO493" s="768"/>
      <c r="AP493" s="768"/>
      <c r="AQ493" s="768"/>
      <c r="AR493" s="768"/>
      <c r="AS493" s="768"/>
      <c r="AT493" s="768"/>
      <c r="AU493" s="768"/>
      <c r="AV493" s="768"/>
      <c r="AW493" s="768"/>
      <c r="AX493" s="768"/>
      <c r="AY493" s="768"/>
      <c r="AZ493" s="768"/>
      <c r="BA493" s="768"/>
      <c r="BB493" s="768"/>
      <c r="BC493" s="768"/>
      <c r="BD493" s="768"/>
      <c r="BE493" s="768"/>
      <c r="BF493" s="768"/>
      <c r="BG493" s="768"/>
      <c r="BH493" s="768"/>
      <c r="BI493" s="768"/>
      <c r="BJ493" s="768"/>
      <c r="BK493" s="768"/>
      <c r="BL493" s="768"/>
      <c r="BM493" s="768"/>
      <c r="BN493" s="768"/>
      <c r="BO493" s="768"/>
      <c r="BP493" s="768"/>
    </row>
    <row r="494" spans="1:68" s="765" customFormat="1" ht="15" outlineLevel="1" x14ac:dyDescent="0.25">
      <c r="A494" s="769"/>
      <c r="B494" s="766"/>
      <c r="C494" s="778"/>
      <c r="D494" s="778"/>
      <c r="E494" s="778"/>
      <c r="F494" s="782"/>
      <c r="G494" s="783"/>
      <c r="H494" s="783" t="s">
        <v>72</v>
      </c>
      <c r="I494" s="370">
        <v>0</v>
      </c>
      <c r="J494" s="370">
        <v>0</v>
      </c>
      <c r="K494" s="370">
        <v>0</v>
      </c>
      <c r="L494" s="370">
        <v>1.0416666666666666E-2</v>
      </c>
      <c r="M494" s="370">
        <v>1.0416666666666666E-2</v>
      </c>
      <c r="N494" s="370">
        <v>0</v>
      </c>
      <c r="O494" s="370">
        <v>0</v>
      </c>
      <c r="P494" s="370">
        <v>0</v>
      </c>
      <c r="Q494" s="62"/>
      <c r="R494" s="62"/>
      <c r="S494" s="62"/>
      <c r="T494" s="62"/>
      <c r="U494" s="62"/>
      <c r="V494" s="60"/>
      <c r="W494" s="773"/>
      <c r="X494" s="768"/>
      <c r="Y494" s="768"/>
      <c r="Z494" s="768"/>
      <c r="AA494" s="768"/>
      <c r="AB494" s="768"/>
      <c r="AC494" s="768"/>
      <c r="AD494" s="768"/>
      <c r="AE494" s="768"/>
      <c r="AF494" s="768"/>
      <c r="AG494" s="768"/>
      <c r="AH494" s="768"/>
      <c r="AI494" s="768"/>
      <c r="AJ494" s="768"/>
      <c r="AK494" s="768"/>
      <c r="AL494" s="768"/>
      <c r="AM494" s="768"/>
      <c r="AN494" s="768"/>
      <c r="AO494" s="768"/>
      <c r="AP494" s="768"/>
      <c r="AQ494" s="768"/>
      <c r="AR494" s="768"/>
      <c r="AS494" s="768"/>
      <c r="AT494" s="768"/>
      <c r="AU494" s="768"/>
      <c r="AV494" s="768"/>
      <c r="AW494" s="768"/>
      <c r="AX494" s="768"/>
      <c r="AY494" s="768"/>
      <c r="AZ494" s="768"/>
      <c r="BA494" s="768"/>
      <c r="BB494" s="768"/>
      <c r="BC494" s="768"/>
      <c r="BD494" s="768"/>
      <c r="BE494" s="768"/>
      <c r="BF494" s="768"/>
      <c r="BG494" s="768"/>
      <c r="BH494" s="768"/>
      <c r="BI494" s="768"/>
      <c r="BJ494" s="768"/>
      <c r="BK494" s="768"/>
      <c r="BL494" s="768"/>
      <c r="BM494" s="768"/>
      <c r="BN494" s="768"/>
      <c r="BO494" s="768"/>
      <c r="BP494" s="768"/>
    </row>
    <row r="495" spans="1:68" ht="15" outlineLevel="1" x14ac:dyDescent="0.25">
      <c r="A495" s="5"/>
      <c r="B495" s="6"/>
      <c r="C495" s="17"/>
      <c r="D495" s="17"/>
      <c r="E495" s="17"/>
      <c r="F495" s="26"/>
      <c r="G495" s="27"/>
      <c r="H495" s="27" t="s">
        <v>1089</v>
      </c>
      <c r="I495" s="370">
        <v>0</v>
      </c>
      <c r="J495" s="370">
        <v>0</v>
      </c>
      <c r="K495" s="370">
        <v>0</v>
      </c>
      <c r="L495" s="370">
        <v>1.0416666666666666E-2</v>
      </c>
      <c r="M495" s="370">
        <v>1.0416666666666666E-2</v>
      </c>
      <c r="N495" s="370">
        <v>0</v>
      </c>
      <c r="O495" s="370">
        <v>0</v>
      </c>
      <c r="P495" s="370">
        <v>0</v>
      </c>
      <c r="Q495" s="62"/>
      <c r="R495" s="62"/>
      <c r="S495" s="62"/>
      <c r="T495" s="62"/>
      <c r="U495" s="62"/>
      <c r="V495" s="60"/>
      <c r="W495" s="16"/>
      <c r="X495" s="7"/>
      <c r="Y495" s="7"/>
      <c r="Z495" s="7"/>
      <c r="AA495" s="240"/>
      <c r="AB495" s="240"/>
      <c r="AC495" s="240"/>
      <c r="AD495" s="240"/>
      <c r="AE495" s="240"/>
      <c r="AF495" s="240"/>
      <c r="AG495" s="240"/>
      <c r="AH495" s="240"/>
      <c r="AI495" s="240"/>
      <c r="AJ495" s="240"/>
      <c r="AK495" s="240"/>
      <c r="AL495" s="240"/>
      <c r="AM495" s="240"/>
      <c r="AN495" s="240"/>
      <c r="AO495" s="240"/>
      <c r="AP495" s="240"/>
      <c r="AQ495" s="240"/>
      <c r="AR495" s="240"/>
      <c r="AS495" s="240"/>
      <c r="AT495" s="240"/>
      <c r="AU495" s="240"/>
      <c r="AV495" s="240"/>
      <c r="AW495" s="240"/>
      <c r="AX495" s="240"/>
      <c r="AY495" s="240"/>
      <c r="AZ495" s="240"/>
      <c r="BA495" s="240"/>
      <c r="BB495" s="240"/>
      <c r="BC495" s="240"/>
      <c r="BD495" s="240"/>
      <c r="BE495" s="240"/>
      <c r="BF495" s="240"/>
      <c r="BG495" s="240"/>
      <c r="BH495" s="240"/>
      <c r="BI495" s="240"/>
      <c r="BJ495" s="240"/>
      <c r="BK495" s="240"/>
      <c r="BL495" s="240"/>
      <c r="BM495" s="240"/>
      <c r="BN495" s="240"/>
      <c r="BO495" s="240"/>
      <c r="BP495" s="240"/>
    </row>
    <row r="496" spans="1:68" s="765" customFormat="1" ht="12" customHeight="1" outlineLevel="1" x14ac:dyDescent="0.25">
      <c r="A496" s="769"/>
      <c r="B496" s="766"/>
      <c r="C496" s="778"/>
      <c r="D496" s="778"/>
      <c r="E496" s="778"/>
      <c r="F496" s="782"/>
      <c r="G496" s="783"/>
      <c r="H496" s="783" t="s">
        <v>73</v>
      </c>
      <c r="I496" s="370">
        <v>0.33333333333333331</v>
      </c>
      <c r="J496" s="370">
        <v>0.33333333333333331</v>
      </c>
      <c r="K496" s="370">
        <v>0.125</v>
      </c>
      <c r="L496" s="370">
        <v>8.3333333333333329E-2</v>
      </c>
      <c r="M496" s="370">
        <v>8.3333333333333329E-2</v>
      </c>
      <c r="N496" s="370">
        <v>0</v>
      </c>
      <c r="O496" s="370">
        <v>0</v>
      </c>
      <c r="P496" s="370">
        <v>0</v>
      </c>
      <c r="Q496" s="59"/>
      <c r="R496" s="59"/>
      <c r="S496" s="59"/>
      <c r="T496" s="59"/>
      <c r="U496" s="59"/>
      <c r="V496" s="60"/>
      <c r="W496" s="773"/>
      <c r="X496" s="768"/>
      <c r="Y496" s="768"/>
      <c r="Z496" s="768"/>
      <c r="AA496" s="768"/>
      <c r="AB496" s="768"/>
      <c r="AC496" s="768"/>
      <c r="AD496" s="768"/>
      <c r="AE496" s="768"/>
      <c r="AF496" s="768"/>
      <c r="AG496" s="768"/>
      <c r="AH496" s="768"/>
      <c r="AI496" s="768"/>
      <c r="AJ496" s="768"/>
      <c r="AK496" s="768"/>
      <c r="AL496" s="768"/>
      <c r="AM496" s="768"/>
      <c r="AN496" s="768"/>
      <c r="AO496" s="768"/>
      <c r="AP496" s="768"/>
      <c r="AQ496" s="768"/>
      <c r="AR496" s="768"/>
      <c r="AS496" s="768"/>
      <c r="AT496" s="768"/>
      <c r="AU496" s="768"/>
      <c r="AV496" s="768"/>
      <c r="AW496" s="768"/>
      <c r="AX496" s="768"/>
      <c r="AY496" s="768"/>
      <c r="AZ496" s="768"/>
      <c r="BA496" s="768"/>
      <c r="BB496" s="768"/>
      <c r="BC496" s="768"/>
      <c r="BD496" s="768"/>
      <c r="BE496" s="768"/>
      <c r="BF496" s="768"/>
      <c r="BG496" s="768"/>
      <c r="BH496" s="768"/>
      <c r="BI496" s="768"/>
      <c r="BJ496" s="768"/>
      <c r="BK496" s="768"/>
      <c r="BL496" s="768"/>
      <c r="BM496" s="768"/>
      <c r="BN496" s="768"/>
      <c r="BO496" s="768"/>
      <c r="BP496" s="768"/>
    </row>
    <row r="497" spans="1:84" ht="12" customHeight="1" outlineLevel="1" x14ac:dyDescent="0.25">
      <c r="A497" s="5"/>
      <c r="B497" s="6"/>
      <c r="C497" s="17"/>
      <c r="D497" s="17"/>
      <c r="E497" s="17"/>
      <c r="F497" s="26"/>
      <c r="G497" s="198"/>
      <c r="H497" s="198" t="s">
        <v>1085</v>
      </c>
      <c r="I497" s="370">
        <v>0.33333333333333331</v>
      </c>
      <c r="J497" s="370">
        <v>0.33333333333333331</v>
      </c>
      <c r="K497" s="370">
        <v>0.125</v>
      </c>
      <c r="L497" s="370">
        <v>8.3333333333333329E-2</v>
      </c>
      <c r="M497" s="370">
        <v>8.3333333333333329E-2</v>
      </c>
      <c r="N497" s="370">
        <v>0</v>
      </c>
      <c r="O497" s="370">
        <v>0</v>
      </c>
      <c r="P497" s="370">
        <v>0</v>
      </c>
      <c r="Q497" s="59"/>
      <c r="R497" s="59"/>
      <c r="S497" s="59"/>
      <c r="T497" s="59"/>
      <c r="U497" s="59"/>
      <c r="V497" s="60"/>
      <c r="W497" s="16"/>
      <c r="X497" s="7"/>
      <c r="Y497" s="7"/>
      <c r="Z497" s="7"/>
      <c r="AA497" s="240"/>
      <c r="AB497" s="240"/>
      <c r="AC497" s="240"/>
      <c r="AD497" s="240"/>
      <c r="AE497" s="240"/>
      <c r="AF497" s="240"/>
      <c r="AG497" s="240"/>
      <c r="AH497" s="240"/>
      <c r="AI497" s="240"/>
      <c r="AJ497" s="240"/>
      <c r="AK497" s="240"/>
      <c r="AL497" s="240"/>
      <c r="AM497" s="240"/>
      <c r="AN497" s="240"/>
      <c r="AO497" s="240"/>
      <c r="AP497" s="240"/>
      <c r="AQ497" s="240"/>
      <c r="AR497" s="240"/>
      <c r="AS497" s="240"/>
      <c r="AT497" s="240"/>
      <c r="AU497" s="240"/>
      <c r="AV497" s="240"/>
      <c r="AW497" s="240"/>
      <c r="AX497" s="240"/>
      <c r="AY497" s="240"/>
      <c r="AZ497" s="240"/>
      <c r="BA497" s="240"/>
      <c r="BB497" s="240"/>
      <c r="BC497" s="240"/>
      <c r="BD497" s="240"/>
      <c r="BE497" s="240"/>
      <c r="BF497" s="240"/>
      <c r="BG497" s="240"/>
      <c r="BH497" s="240"/>
      <c r="BI497" s="240"/>
      <c r="BJ497" s="240"/>
      <c r="BK497" s="240"/>
      <c r="BL497" s="240"/>
      <c r="BM497" s="240"/>
      <c r="BN497" s="240"/>
      <c r="BO497" s="240"/>
      <c r="BP497" s="240"/>
    </row>
    <row r="498" spans="1:84" ht="12" customHeight="1" outlineLevel="1" x14ac:dyDescent="0.25">
      <c r="A498" s="5"/>
      <c r="B498" s="6"/>
      <c r="C498" s="17"/>
      <c r="D498" s="17"/>
      <c r="E498" s="17"/>
      <c r="F498" s="33"/>
      <c r="G498" s="198"/>
      <c r="H498" s="198" t="s">
        <v>74</v>
      </c>
      <c r="I498" s="370">
        <v>0.33333333333333331</v>
      </c>
      <c r="J498" s="370">
        <v>0.33333333333333331</v>
      </c>
      <c r="K498" s="370">
        <v>0.125</v>
      </c>
      <c r="L498" s="370">
        <v>8.3333333333333329E-2</v>
      </c>
      <c r="M498" s="370">
        <v>8.3333333333333329E-2</v>
      </c>
      <c r="N498" s="370">
        <v>0</v>
      </c>
      <c r="O498" s="370">
        <v>0</v>
      </c>
      <c r="P498" s="370">
        <v>0</v>
      </c>
      <c r="Q498" s="59"/>
      <c r="R498" s="59"/>
      <c r="S498" s="59"/>
      <c r="T498" s="59"/>
      <c r="U498" s="59"/>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84" s="765" customFormat="1" ht="12" customHeight="1" outlineLevel="1" x14ac:dyDescent="0.25">
      <c r="A499" s="769"/>
      <c r="B499" s="766"/>
      <c r="C499" s="778"/>
      <c r="D499" s="778"/>
      <c r="E499" s="778"/>
      <c r="F499" s="780"/>
      <c r="G499" s="783"/>
      <c r="H499" s="783" t="s">
        <v>75</v>
      </c>
      <c r="I499" s="370">
        <v>0</v>
      </c>
      <c r="J499" s="370">
        <v>0</v>
      </c>
      <c r="K499" s="370">
        <v>0</v>
      </c>
      <c r="L499" s="370">
        <v>0</v>
      </c>
      <c r="M499" s="370">
        <v>0</v>
      </c>
      <c r="N499" s="370">
        <v>0</v>
      </c>
      <c r="O499" s="370">
        <v>0</v>
      </c>
      <c r="P499" s="370">
        <v>0</v>
      </c>
      <c r="Q499" s="59"/>
      <c r="R499" s="59"/>
      <c r="S499" s="59"/>
      <c r="T499" s="59"/>
      <c r="U499" s="59"/>
      <c r="V499" s="60"/>
      <c r="W499" s="773"/>
      <c r="X499" s="768"/>
      <c r="Y499" s="768"/>
      <c r="Z499" s="768"/>
      <c r="AA499" s="768"/>
      <c r="AB499" s="768"/>
      <c r="AC499" s="768"/>
      <c r="AD499" s="768"/>
      <c r="AE499" s="768"/>
      <c r="AF499" s="768"/>
      <c r="AG499" s="768"/>
      <c r="AH499" s="768"/>
      <c r="AI499" s="768"/>
      <c r="AJ499" s="768"/>
      <c r="AK499" s="768"/>
      <c r="AL499" s="768"/>
      <c r="AM499" s="768"/>
      <c r="AN499" s="768"/>
      <c r="AO499" s="768"/>
      <c r="AP499" s="768"/>
      <c r="AQ499" s="768"/>
      <c r="AR499" s="768"/>
      <c r="AS499" s="768"/>
      <c r="AT499" s="768"/>
      <c r="AU499" s="768"/>
      <c r="AV499" s="768"/>
      <c r="AW499" s="768"/>
      <c r="AX499" s="768"/>
      <c r="AY499" s="768"/>
      <c r="AZ499" s="768"/>
      <c r="BA499" s="768"/>
      <c r="BB499" s="768"/>
      <c r="BC499" s="768"/>
      <c r="BD499" s="768"/>
      <c r="BE499" s="768"/>
      <c r="BF499" s="768"/>
      <c r="BG499" s="768"/>
      <c r="BH499" s="768"/>
      <c r="BI499" s="768"/>
      <c r="BJ499" s="768"/>
      <c r="BK499" s="768"/>
      <c r="BL499" s="768"/>
      <c r="BM499" s="768"/>
      <c r="BN499" s="768"/>
      <c r="BO499" s="768"/>
      <c r="BP499" s="768"/>
    </row>
    <row r="500" spans="1:84" ht="12" customHeight="1" outlineLevel="1" x14ac:dyDescent="0.25">
      <c r="A500" s="5"/>
      <c r="B500" s="6"/>
      <c r="C500" s="17"/>
      <c r="D500" s="17"/>
      <c r="E500" s="17"/>
      <c r="F500" s="33"/>
      <c r="G500" s="198"/>
      <c r="H500" s="198" t="s">
        <v>1087</v>
      </c>
      <c r="I500" s="370">
        <v>0</v>
      </c>
      <c r="J500" s="370">
        <v>0</v>
      </c>
      <c r="K500" s="370">
        <v>0</v>
      </c>
      <c r="L500" s="370">
        <v>0</v>
      </c>
      <c r="M500" s="370">
        <v>0</v>
      </c>
      <c r="N500" s="370">
        <v>0</v>
      </c>
      <c r="O500" s="370">
        <v>0</v>
      </c>
      <c r="P500" s="370">
        <v>0</v>
      </c>
      <c r="Q500" s="59"/>
      <c r="R500" s="59"/>
      <c r="S500" s="59"/>
      <c r="T500" s="59"/>
      <c r="U500" s="59"/>
      <c r="V500" s="60"/>
      <c r="W500" s="16"/>
      <c r="X500" s="7"/>
      <c r="Y500" s="7"/>
      <c r="Z500" s="7"/>
      <c r="AA500" s="240"/>
      <c r="AB500" s="240"/>
      <c r="AC500" s="240"/>
      <c r="AD500" s="240"/>
      <c r="AE500" s="240"/>
      <c r="AF500" s="240"/>
      <c r="AG500" s="240"/>
      <c r="AH500" s="240"/>
      <c r="AI500" s="240"/>
      <c r="AJ500" s="240"/>
      <c r="AK500" s="240"/>
      <c r="AL500" s="240"/>
      <c r="AM500" s="240"/>
      <c r="AN500" s="240"/>
      <c r="AO500" s="240"/>
      <c r="AP500" s="240"/>
      <c r="AQ500" s="240"/>
      <c r="AR500" s="240"/>
      <c r="AS500" s="240"/>
      <c r="AT500" s="240"/>
      <c r="AU500" s="240"/>
      <c r="AV500" s="240"/>
      <c r="AW500" s="240"/>
      <c r="AX500" s="240"/>
      <c r="AY500" s="240"/>
      <c r="AZ500" s="240"/>
      <c r="BA500" s="240"/>
      <c r="BB500" s="240"/>
      <c r="BC500" s="240"/>
      <c r="BD500" s="240"/>
      <c r="BE500" s="240"/>
      <c r="BF500" s="240"/>
      <c r="BG500" s="240"/>
      <c r="BH500" s="240"/>
      <c r="BI500" s="240"/>
      <c r="BJ500" s="240"/>
      <c r="BK500" s="240"/>
      <c r="BL500" s="240"/>
      <c r="BM500" s="240"/>
      <c r="BN500" s="240"/>
      <c r="BO500" s="240"/>
      <c r="BP500" s="240"/>
    </row>
    <row r="501" spans="1:84" s="765" customFormat="1" ht="12" customHeight="1" outlineLevel="1" x14ac:dyDescent="0.25">
      <c r="A501" s="769"/>
      <c r="B501" s="766"/>
      <c r="C501" s="778"/>
      <c r="D501" s="778"/>
      <c r="E501" s="778"/>
      <c r="F501" s="780"/>
      <c r="G501" s="783"/>
      <c r="H501" s="783" t="s">
        <v>76</v>
      </c>
      <c r="I501" s="370">
        <v>0.33333333333333331</v>
      </c>
      <c r="J501" s="370">
        <v>0.33333333333333331</v>
      </c>
      <c r="K501" s="370">
        <v>0.125</v>
      </c>
      <c r="L501" s="370">
        <v>8.3333333333333329E-2</v>
      </c>
      <c r="M501" s="370">
        <v>8.3333333333333329E-2</v>
      </c>
      <c r="N501" s="370">
        <v>0</v>
      </c>
      <c r="O501" s="370">
        <v>0</v>
      </c>
      <c r="P501" s="370">
        <v>0</v>
      </c>
      <c r="Q501" s="59"/>
      <c r="R501" s="59"/>
      <c r="S501" s="59"/>
      <c r="T501" s="59"/>
      <c r="U501" s="59"/>
      <c r="V501" s="60"/>
      <c r="W501" s="773"/>
      <c r="X501" s="768"/>
      <c r="Y501" s="768"/>
      <c r="Z501" s="768"/>
      <c r="AA501" s="768"/>
      <c r="AB501" s="768"/>
      <c r="AC501" s="768"/>
      <c r="AD501" s="768"/>
      <c r="AE501" s="768"/>
      <c r="AF501" s="768"/>
      <c r="AG501" s="768"/>
      <c r="AH501" s="768"/>
      <c r="AI501" s="768"/>
      <c r="AJ501" s="768"/>
      <c r="AK501" s="768"/>
      <c r="AL501" s="768"/>
      <c r="AM501" s="768"/>
      <c r="AN501" s="768"/>
      <c r="AO501" s="768"/>
      <c r="AP501" s="768"/>
      <c r="AQ501" s="768"/>
      <c r="AR501" s="768"/>
      <c r="AS501" s="768"/>
      <c r="AT501" s="768"/>
      <c r="AU501" s="768"/>
      <c r="AV501" s="768"/>
      <c r="AW501" s="768"/>
      <c r="AX501" s="768"/>
      <c r="AY501" s="768"/>
      <c r="AZ501" s="768"/>
      <c r="BA501" s="768"/>
      <c r="BB501" s="768"/>
      <c r="BC501" s="768"/>
      <c r="BD501" s="768"/>
      <c r="BE501" s="768"/>
      <c r="BF501" s="768"/>
      <c r="BG501" s="768"/>
      <c r="BH501" s="768"/>
      <c r="BI501" s="768"/>
      <c r="BJ501" s="768"/>
      <c r="BK501" s="768"/>
      <c r="BL501" s="768"/>
      <c r="BM501" s="768"/>
      <c r="BN501" s="768"/>
      <c r="BO501" s="768"/>
      <c r="BP501" s="768"/>
    </row>
    <row r="502" spans="1:84" ht="12" customHeight="1" outlineLevel="1" x14ac:dyDescent="0.25">
      <c r="A502" s="5"/>
      <c r="B502" s="6"/>
      <c r="C502" s="17"/>
      <c r="D502" s="17"/>
      <c r="E502" s="17"/>
      <c r="F502" s="33"/>
      <c r="G502" s="198"/>
      <c r="H502" s="198" t="s">
        <v>1086</v>
      </c>
      <c r="I502" s="370">
        <v>0.33333333333333331</v>
      </c>
      <c r="J502" s="370">
        <v>0.33333333333333331</v>
      </c>
      <c r="K502" s="370">
        <v>0.125</v>
      </c>
      <c r="L502" s="370">
        <v>8.3333333333333329E-2</v>
      </c>
      <c r="M502" s="370">
        <v>8.3333333333333329E-2</v>
      </c>
      <c r="N502" s="370">
        <v>0</v>
      </c>
      <c r="O502" s="370">
        <v>0</v>
      </c>
      <c r="P502" s="370">
        <v>0</v>
      </c>
      <c r="Q502" s="59"/>
      <c r="R502" s="59"/>
      <c r="S502" s="59"/>
      <c r="T502" s="59"/>
      <c r="U502" s="59"/>
      <c r="V502" s="60"/>
      <c r="W502" s="16"/>
      <c r="X502" s="7"/>
      <c r="Y502" s="7"/>
      <c r="Z502" s="7"/>
      <c r="AA502" s="240"/>
      <c r="AB502" s="240"/>
      <c r="AC502" s="240"/>
      <c r="AD502" s="240"/>
      <c r="AE502" s="240"/>
      <c r="AF502" s="240"/>
      <c r="AG502" s="240"/>
      <c r="AH502" s="240"/>
      <c r="AI502" s="240"/>
      <c r="AJ502" s="240"/>
      <c r="AK502" s="240"/>
      <c r="AL502" s="240"/>
      <c r="AM502" s="240"/>
      <c r="AN502" s="240"/>
      <c r="AO502" s="240"/>
      <c r="AP502" s="240"/>
      <c r="AQ502" s="240"/>
      <c r="AR502" s="240"/>
      <c r="AS502" s="240"/>
      <c r="AT502" s="240"/>
      <c r="AU502" s="240"/>
      <c r="AV502" s="240"/>
      <c r="AW502" s="240"/>
      <c r="AX502" s="240"/>
      <c r="AY502" s="240"/>
      <c r="AZ502" s="240"/>
      <c r="BA502" s="240"/>
      <c r="BB502" s="240"/>
      <c r="BC502" s="240"/>
      <c r="BD502" s="240"/>
      <c r="BE502" s="240"/>
      <c r="BF502" s="240"/>
      <c r="BG502" s="240"/>
      <c r="BH502" s="240"/>
      <c r="BI502" s="240"/>
      <c r="BJ502" s="240"/>
      <c r="BK502" s="240"/>
      <c r="BL502" s="240"/>
      <c r="BM502" s="240"/>
      <c r="BN502" s="240"/>
      <c r="BO502" s="240"/>
      <c r="BP502" s="240"/>
    </row>
    <row r="503" spans="1:84" ht="12" customHeight="1" outlineLevel="1" x14ac:dyDescent="0.25">
      <c r="A503" s="5"/>
      <c r="B503" s="6"/>
      <c r="C503" s="17"/>
      <c r="D503" s="17"/>
      <c r="E503" s="17"/>
      <c r="F503" s="33"/>
      <c r="G503" s="198"/>
      <c r="H503" s="198" t="s">
        <v>77</v>
      </c>
      <c r="I503" s="370">
        <v>0.16666666666666666</v>
      </c>
      <c r="J503" s="370">
        <v>0.16666666666666666</v>
      </c>
      <c r="K503" s="370">
        <v>6.25E-2</v>
      </c>
      <c r="L503" s="370">
        <v>4.1666666666666664E-2</v>
      </c>
      <c r="M503" s="370">
        <v>4.1666666666666664E-2</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84" ht="12" customHeight="1" outlineLevel="1" x14ac:dyDescent="0.25">
      <c r="A504" s="5"/>
      <c r="B504" s="6"/>
      <c r="C504" s="17"/>
      <c r="D504" s="17"/>
      <c r="E504" s="17"/>
      <c r="F504" s="33"/>
      <c r="G504" s="198"/>
      <c r="H504" s="198" t="s">
        <v>78</v>
      </c>
      <c r="I504" s="370">
        <v>0</v>
      </c>
      <c r="J504" s="370">
        <v>0</v>
      </c>
      <c r="K504" s="370">
        <v>0</v>
      </c>
      <c r="L504" s="370">
        <v>0</v>
      </c>
      <c r="M504" s="370">
        <v>0</v>
      </c>
      <c r="N504" s="370">
        <v>0</v>
      </c>
      <c r="O504" s="370">
        <v>0</v>
      </c>
      <c r="P504" s="370">
        <v>0</v>
      </c>
      <c r="Q504" s="59"/>
      <c r="R504" s="59"/>
      <c r="S504" s="59"/>
      <c r="T504" s="59"/>
      <c r="U504" s="59"/>
      <c r="V504" s="60"/>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84" ht="12" customHeight="1" outlineLevel="1" x14ac:dyDescent="0.25">
      <c r="A505" s="5"/>
      <c r="B505" s="6"/>
      <c r="C505" s="17"/>
      <c r="D505" s="17"/>
      <c r="E505" s="17"/>
      <c r="F505" s="33"/>
      <c r="G505" s="198"/>
      <c r="H505" s="198" t="s">
        <v>250</v>
      </c>
      <c r="I505" s="370">
        <v>0.05</v>
      </c>
      <c r="J505" s="370">
        <v>0.05</v>
      </c>
      <c r="K505" s="370">
        <v>0.05</v>
      </c>
      <c r="L505" s="370">
        <v>0.05</v>
      </c>
      <c r="M505" s="370">
        <v>0.05</v>
      </c>
      <c r="N505" s="370">
        <v>0.05</v>
      </c>
      <c r="O505" s="370">
        <v>0.05</v>
      </c>
      <c r="P505" s="370">
        <v>0.05</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84" ht="12" customHeight="1" outlineLevel="1" x14ac:dyDescent="0.25">
      <c r="A506" s="5"/>
      <c r="B506" s="6"/>
      <c r="C506" s="17"/>
      <c r="D506" s="17"/>
      <c r="E506" s="17"/>
      <c r="F506" s="33"/>
      <c r="G506" s="198"/>
      <c r="H506" s="198" t="s">
        <v>82</v>
      </c>
      <c r="I506" s="370">
        <v>0.16666666666666666</v>
      </c>
      <c r="J506" s="370">
        <v>0.16666666666666666</v>
      </c>
      <c r="K506" s="370">
        <v>6.25E-2</v>
      </c>
      <c r="L506" s="370">
        <v>4.1666666666666664E-2</v>
      </c>
      <c r="M506" s="370">
        <v>4.1666666666666664E-2</v>
      </c>
      <c r="N506" s="370">
        <v>0</v>
      </c>
      <c r="O506" s="370">
        <v>0</v>
      </c>
      <c r="P506" s="370">
        <v>0</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84" ht="12" customHeight="1" outlineLevel="1" x14ac:dyDescent="0.25">
      <c r="A507" s="5"/>
      <c r="B507" s="6"/>
      <c r="C507" s="17"/>
      <c r="D507" s="17"/>
      <c r="E507" s="17"/>
      <c r="F507" s="33"/>
      <c r="G507" s="198"/>
      <c r="H507" s="198" t="s">
        <v>83</v>
      </c>
      <c r="I507" s="370">
        <v>0.16666666666666666</v>
      </c>
      <c r="J507" s="370">
        <v>0.16666666666666666</v>
      </c>
      <c r="K507" s="370">
        <v>6.25E-2</v>
      </c>
      <c r="L507" s="370">
        <v>4.1666666666666664E-2</v>
      </c>
      <c r="M507" s="370">
        <v>4.1666666666666664E-2</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84" ht="12" customHeight="1" outlineLevel="1" x14ac:dyDescent="0.25">
      <c r="A508" s="5"/>
      <c r="B508" s="6"/>
      <c r="C508" s="17"/>
      <c r="D508" s="17"/>
      <c r="E508" s="17"/>
      <c r="F508" s="33"/>
      <c r="G508" s="198"/>
      <c r="H508" s="198" t="s">
        <v>84</v>
      </c>
      <c r="I508" s="370">
        <v>0.16666666666666666</v>
      </c>
      <c r="J508" s="370">
        <v>0.16666666666666666</v>
      </c>
      <c r="K508" s="370">
        <v>6.25E-2</v>
      </c>
      <c r="L508" s="370">
        <v>4.1666666666666664E-2</v>
      </c>
      <c r="M508" s="370">
        <v>4.1666666666666664E-2</v>
      </c>
      <c r="N508" s="370">
        <v>0</v>
      </c>
      <c r="O508" s="370">
        <v>0</v>
      </c>
      <c r="P508" s="370">
        <v>0</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84" ht="12" customHeight="1" outlineLevel="1" x14ac:dyDescent="0.25">
      <c r="A509" s="5"/>
      <c r="B509" s="6"/>
      <c r="C509" s="17"/>
      <c r="D509" s="17"/>
      <c r="E509" s="17"/>
      <c r="F509" s="33"/>
      <c r="G509" s="34"/>
      <c r="H509" s="34"/>
      <c r="I509" s="64"/>
      <c r="J509" s="63"/>
      <c r="K509" s="63"/>
      <c r="L509" s="63"/>
      <c r="M509" s="63"/>
      <c r="N509" s="63"/>
      <c r="O509" s="63"/>
      <c r="P509" s="63"/>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84" ht="5.0999999999999996" customHeight="1" outlineLevel="1" x14ac:dyDescent="0.25">
      <c r="A510" s="5"/>
      <c r="B510" s="6"/>
      <c r="C510" s="17"/>
      <c r="D510" s="17"/>
      <c r="E510" s="17"/>
      <c r="F510" s="36"/>
      <c r="G510" s="37"/>
      <c r="H510" s="37"/>
      <c r="I510" s="37"/>
      <c r="J510" s="38"/>
      <c r="K510" s="38"/>
      <c r="L510" s="38"/>
      <c r="M510" s="268"/>
      <c r="N510" s="268"/>
      <c r="O510" s="268"/>
      <c r="P510" s="38"/>
      <c r="Q510" s="38"/>
      <c r="R510" s="38"/>
      <c r="S510" s="38"/>
      <c r="T510" s="38"/>
      <c r="U510" s="38"/>
      <c r="V510" s="3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84" ht="24.95" customHeight="1" outlineLevel="1" x14ac:dyDescent="0.25">
      <c r="A511" s="5"/>
      <c r="B511" s="6"/>
      <c r="C511" s="39"/>
      <c r="D511" s="39"/>
      <c r="E511" s="39"/>
      <c r="F511" s="39"/>
      <c r="G511" s="40" t="str">
        <f>G484</f>
        <v>Yield reduction - Frost</v>
      </c>
      <c r="H511" s="39"/>
      <c r="I511" s="39"/>
      <c r="J511" s="39"/>
      <c r="K511" s="39"/>
      <c r="L511" s="39"/>
      <c r="M511" s="269"/>
      <c r="N511" s="269"/>
      <c r="O511" s="269"/>
      <c r="P511" s="39"/>
      <c r="Q511" s="39"/>
      <c r="R511" s="39"/>
      <c r="S511" s="39"/>
      <c r="T511" s="39"/>
      <c r="U511" s="39"/>
      <c r="V511" s="39"/>
      <c r="W511" s="41" t="s">
        <v>24</v>
      </c>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84" ht="12" customHeight="1" outlineLevel="1" x14ac:dyDescent="0.25">
      <c r="A512" s="5"/>
      <c r="B512" s="6"/>
      <c r="C512" s="6"/>
      <c r="D512" s="6"/>
      <c r="E512" s="6"/>
      <c r="F512" s="7"/>
      <c r="G512" s="7"/>
      <c r="H512" s="7"/>
      <c r="I512" s="7"/>
      <c r="J512" s="7"/>
      <c r="K512" s="7"/>
      <c r="L512" s="7"/>
      <c r="M512" s="240"/>
      <c r="N512" s="240"/>
      <c r="O512" s="240"/>
      <c r="P512" s="7"/>
      <c r="Q512" s="7"/>
      <c r="R512" s="7"/>
      <c r="S512" s="7"/>
      <c r="T512" s="7"/>
      <c r="U512" s="7"/>
      <c r="V512" s="7"/>
      <c r="W512" s="7"/>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c r="BQ512" s="7"/>
      <c r="BR512" s="7"/>
      <c r="BS512" s="7"/>
      <c r="BT512" s="7"/>
      <c r="BU512" s="7"/>
      <c r="BV512" s="7"/>
      <c r="BW512" s="7"/>
      <c r="BX512" s="7"/>
      <c r="BY512" s="7"/>
      <c r="BZ512" s="7"/>
      <c r="CA512" s="7"/>
      <c r="CB512" s="7"/>
      <c r="CC512" s="7"/>
      <c r="CD512" s="7"/>
      <c r="CE512" s="7"/>
      <c r="CF512" s="7"/>
    </row>
    <row r="513" spans="1:68" ht="12" customHeight="1" outlineLevel="1" x14ac:dyDescent="0.25">
      <c r="A513" s="5"/>
      <c r="B513" s="6"/>
      <c r="C513" s="6"/>
      <c r="D513" s="6"/>
      <c r="E513" s="6"/>
      <c r="F513" s="6"/>
      <c r="G513" s="6"/>
      <c r="H513" s="7"/>
      <c r="I513" s="7"/>
      <c r="J513" s="7"/>
      <c r="K513" s="7"/>
      <c r="L513" s="7"/>
      <c r="M513" s="7"/>
      <c r="N513" s="7"/>
      <c r="O513" s="7"/>
      <c r="P513" s="7"/>
      <c r="Q513" s="7"/>
      <c r="R513" s="7"/>
      <c r="S513" s="7"/>
      <c r="T513" s="7"/>
      <c r="U513" s="7"/>
      <c r="V513" s="7"/>
      <c r="W513" s="7"/>
      <c r="X513" s="6"/>
      <c r="Y513" s="6"/>
      <c r="Z513" s="6"/>
      <c r="AA513" s="239"/>
      <c r="AB513" s="239"/>
      <c r="AC513" s="239"/>
      <c r="AD513" s="239"/>
      <c r="AE513" s="239"/>
      <c r="AF513" s="239"/>
      <c r="AG513" s="239"/>
      <c r="AH513" s="239"/>
      <c r="AI513" s="239"/>
      <c r="AJ513" s="239"/>
      <c r="AK513" s="239"/>
      <c r="AL513" s="239"/>
      <c r="AM513" s="239"/>
      <c r="AN513" s="239"/>
      <c r="AO513" s="239"/>
      <c r="AP513" s="239"/>
      <c r="AQ513" s="239"/>
      <c r="AR513" s="239"/>
      <c r="AS513" s="239"/>
      <c r="AT513" s="239"/>
      <c r="AU513" s="239"/>
      <c r="AV513" s="239"/>
      <c r="AW513" s="239"/>
      <c r="AX513" s="239"/>
      <c r="AY513" s="239"/>
      <c r="AZ513" s="239"/>
      <c r="BA513" s="239"/>
      <c r="BB513" s="239"/>
      <c r="BC513" s="239"/>
      <c r="BD513" s="239"/>
      <c r="BE513" s="239"/>
      <c r="BF513" s="239"/>
      <c r="BG513" s="239"/>
      <c r="BH513" s="239"/>
      <c r="BI513" s="239"/>
      <c r="BJ513" s="239"/>
      <c r="BK513" s="239"/>
      <c r="BL513" s="239"/>
      <c r="BM513" s="239"/>
      <c r="BN513" s="239"/>
      <c r="BO513" s="239"/>
      <c r="BP513" s="239"/>
    </row>
    <row r="514" spans="1:68" ht="5.0999999999999996" customHeight="1" outlineLevel="1" thickBot="1" x14ac:dyDescent="0.3">
      <c r="A514" s="5"/>
      <c r="B514" s="6"/>
      <c r="C514" s="6"/>
      <c r="D514" s="6"/>
      <c r="E514" s="6"/>
      <c r="F514" s="6"/>
      <c r="G514" s="6"/>
      <c r="H514" s="7"/>
      <c r="I514" s="7"/>
      <c r="J514" s="7"/>
      <c r="K514" s="7"/>
      <c r="L514" s="7"/>
      <c r="M514" s="7"/>
      <c r="N514" s="7"/>
      <c r="O514" s="7"/>
      <c r="P514" s="7"/>
      <c r="Q514" s="7"/>
      <c r="R514" s="7"/>
      <c r="S514" s="7"/>
      <c r="T514" s="7"/>
      <c r="U514" s="7"/>
      <c r="V514" s="7"/>
      <c r="W514" s="7"/>
      <c r="X514" s="6"/>
      <c r="Y514" s="6"/>
      <c r="Z514" s="6"/>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68" ht="5.0999999999999996" customHeight="1" outlineLevel="1" x14ac:dyDescent="0.25">
      <c r="A515" s="5"/>
      <c r="B515" s="6"/>
      <c r="C515" s="9" t="s">
        <v>0</v>
      </c>
      <c r="D515" s="9"/>
      <c r="E515" s="9"/>
      <c r="F515" s="9"/>
      <c r="G515" s="9"/>
      <c r="H515" s="9"/>
      <c r="I515" s="9"/>
      <c r="J515" s="9"/>
      <c r="K515" s="317"/>
      <c r="L515" s="10"/>
      <c r="M515" s="10"/>
      <c r="N515" s="10"/>
      <c r="O515" s="10"/>
      <c r="P515" s="10"/>
      <c r="Q515" s="10"/>
      <c r="R515" s="10"/>
      <c r="S515" s="10"/>
      <c r="T515" s="10"/>
      <c r="U515" s="10"/>
      <c r="V515" s="10"/>
      <c r="W515" s="11"/>
      <c r="X515" s="7"/>
      <c r="Y515" s="7"/>
      <c r="Z515" s="7"/>
      <c r="AA515" s="240"/>
      <c r="AB515" s="240"/>
      <c r="AC515" s="240"/>
      <c r="AD515" s="240"/>
      <c r="AE515" s="240"/>
      <c r="AF515" s="240"/>
      <c r="AG515" s="240"/>
      <c r="AH515" s="240"/>
      <c r="AI515" s="240"/>
      <c r="AJ515" s="240"/>
      <c r="AK515" s="240"/>
      <c r="AL515" s="240"/>
      <c r="AM515" s="240"/>
      <c r="AN515" s="240"/>
      <c r="AO515" s="240"/>
      <c r="AP515" s="240"/>
      <c r="AQ515" s="240"/>
      <c r="AR515" s="240"/>
      <c r="AS515" s="240"/>
      <c r="AT515" s="240"/>
      <c r="AU515" s="240"/>
      <c r="AV515" s="240"/>
      <c r="AW515" s="240"/>
      <c r="AX515" s="240"/>
      <c r="AY515" s="240"/>
      <c r="AZ515" s="240"/>
      <c r="BA515" s="240"/>
      <c r="BB515" s="240"/>
      <c r="BC515" s="240"/>
      <c r="BD515" s="240"/>
      <c r="BE515" s="240"/>
      <c r="BF515" s="240"/>
      <c r="BG515" s="240"/>
      <c r="BH515" s="240"/>
      <c r="BI515" s="240"/>
      <c r="BJ515" s="240"/>
      <c r="BK515" s="240"/>
      <c r="BL515" s="240"/>
      <c r="BM515" s="240"/>
      <c r="BN515" s="240"/>
      <c r="BO515" s="240"/>
      <c r="BP515" s="240"/>
    </row>
    <row r="516" spans="1:68" ht="12" customHeight="1" outlineLevel="1" x14ac:dyDescent="0.25">
      <c r="A516" s="5"/>
      <c r="B516" s="6"/>
      <c r="C516" s="12"/>
      <c r="D516" s="12"/>
      <c r="E516" s="12" t="s">
        <v>1</v>
      </c>
      <c r="F516" s="13"/>
      <c r="G516" s="14" t="s">
        <v>380</v>
      </c>
      <c r="H516" s="13"/>
      <c r="I516" s="13"/>
      <c r="J516" s="13"/>
      <c r="K516" s="13"/>
      <c r="L516" s="13"/>
      <c r="M516" s="13"/>
      <c r="N516" s="13"/>
      <c r="O516" s="13"/>
      <c r="P516" s="13"/>
      <c r="Q516" s="13"/>
      <c r="R516" s="13"/>
      <c r="S516" s="15"/>
      <c r="T516" s="13"/>
      <c r="U516" s="15"/>
      <c r="V516" s="15"/>
      <c r="W516" s="16"/>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68" ht="12" customHeight="1" outlineLevel="1" x14ac:dyDescent="0.25">
      <c r="A517" s="5"/>
      <c r="B517" s="6"/>
      <c r="C517" s="12"/>
      <c r="D517" s="12"/>
      <c r="E517" s="17"/>
      <c r="F517" s="13"/>
      <c r="G517" s="18"/>
      <c r="H517" s="13"/>
      <c r="I517" s="13"/>
      <c r="J517" s="13"/>
      <c r="K517" s="13"/>
      <c r="L517" s="13"/>
      <c r="M517" s="13"/>
      <c r="N517" s="13"/>
      <c r="O517" s="13"/>
      <c r="P517" s="13"/>
      <c r="Q517" s="13"/>
      <c r="R517" s="13"/>
      <c r="S517" s="15"/>
      <c r="T517" s="19"/>
      <c r="U517" s="15"/>
      <c r="V517" s="15"/>
      <c r="W517" s="16"/>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68" ht="12" customHeight="1" outlineLevel="1" x14ac:dyDescent="0.25">
      <c r="A518" s="5"/>
      <c r="B518" s="6"/>
      <c r="C518" s="17"/>
      <c r="D518" s="12"/>
      <c r="E518" s="17"/>
      <c r="F518" s="13"/>
      <c r="G518" s="13"/>
      <c r="H518" s="13"/>
      <c r="I518" s="13" t="s">
        <v>408</v>
      </c>
      <c r="J518" s="13"/>
      <c r="K518" s="13"/>
      <c r="L518" s="13"/>
      <c r="M518" s="13"/>
      <c r="N518" s="13"/>
      <c r="O518" s="13"/>
      <c r="P518" s="13"/>
      <c r="Q518" s="13"/>
      <c r="R518" s="13"/>
      <c r="S518" s="15"/>
      <c r="T518" s="19"/>
      <c r="U518" s="15"/>
      <c r="V518" s="15"/>
      <c r="W518" s="16"/>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68" ht="12" customHeight="1" outlineLevel="1" x14ac:dyDescent="0.25">
      <c r="A519" s="5"/>
      <c r="B519" s="6"/>
      <c r="C519" s="17"/>
      <c r="D519" s="17"/>
      <c r="E519" s="17"/>
      <c r="F519" s="17"/>
      <c r="G519" s="17"/>
      <c r="H519" s="17"/>
      <c r="I519" s="17"/>
      <c r="J519" s="17"/>
      <c r="K519" s="17"/>
      <c r="L519" s="17"/>
      <c r="M519" s="17"/>
      <c r="N519" s="17"/>
      <c r="O519" s="17"/>
      <c r="P519" s="17"/>
      <c r="Q519" s="314"/>
      <c r="R519" s="314"/>
      <c r="S519" s="314"/>
      <c r="T519" s="314"/>
      <c r="U519" s="314"/>
      <c r="V519" s="314"/>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68" ht="12" customHeight="1" outlineLevel="1" x14ac:dyDescent="0.25">
      <c r="A520" s="5"/>
      <c r="B520" s="6"/>
      <c r="C520" s="17"/>
      <c r="D520" s="17"/>
      <c r="E520" s="17"/>
      <c r="F520" s="17"/>
      <c r="G520" s="17"/>
      <c r="H520" s="17"/>
      <c r="I520" s="17"/>
      <c r="J520" s="17"/>
      <c r="K520" s="17"/>
      <c r="L520" s="17"/>
      <c r="M520" s="17"/>
      <c r="N520" s="17"/>
      <c r="O520" s="17"/>
      <c r="P520" s="17"/>
      <c r="Q520" s="24"/>
      <c r="R520" s="24"/>
      <c r="S520" s="314"/>
      <c r="T520" s="314"/>
      <c r="U520" s="314"/>
      <c r="V520" s="314"/>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68" ht="12" customHeight="1" outlineLevel="1" x14ac:dyDescent="0.25">
      <c r="A521" s="5"/>
      <c r="B521" s="6"/>
      <c r="C521" s="17"/>
      <c r="D521" s="17"/>
      <c r="E521" s="17"/>
      <c r="F521" s="17"/>
      <c r="G521" s="17"/>
      <c r="H521" s="17" t="s">
        <v>121</v>
      </c>
      <c r="I521" s="17" t="s">
        <v>122</v>
      </c>
      <c r="J521" s="17" t="s">
        <v>123</v>
      </c>
      <c r="K521" s="17" t="s">
        <v>124</v>
      </c>
      <c r="L521" s="17" t="s">
        <v>125</v>
      </c>
      <c r="M521" s="23"/>
      <c r="N521" s="23"/>
      <c r="O521" s="23"/>
      <c r="P521" s="24"/>
      <c r="Q521" s="24"/>
      <c r="R521" s="24"/>
      <c r="S521" s="314"/>
      <c r="T521" s="314"/>
      <c r="U521" s="314"/>
      <c r="V521" s="314"/>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68" ht="12" customHeight="1" outlineLevel="1" x14ac:dyDescent="0.25">
      <c r="A522" s="5"/>
      <c r="B522" s="6"/>
      <c r="C522" s="17"/>
      <c r="D522" s="17"/>
      <c r="E522" s="17"/>
      <c r="F522" s="33"/>
      <c r="H522" s="331" t="s">
        <v>405</v>
      </c>
      <c r="I522" s="373">
        <v>0</v>
      </c>
      <c r="J522" s="373">
        <v>0.97</v>
      </c>
      <c r="K522" s="377">
        <v>43600</v>
      </c>
      <c r="L522" s="373">
        <v>5</v>
      </c>
      <c r="M522" s="66"/>
      <c r="N522" s="66"/>
      <c r="O522" s="66"/>
      <c r="P522" s="66"/>
      <c r="Q522" s="61"/>
      <c r="R522" s="61"/>
      <c r="S522" s="61"/>
      <c r="T522" s="61"/>
      <c r="U522" s="61"/>
      <c r="V522" s="60"/>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68" ht="12" customHeight="1" outlineLevel="1" x14ac:dyDescent="0.25">
      <c r="A523" s="5"/>
      <c r="B523" s="6"/>
      <c r="C523" s="17"/>
      <c r="D523" s="17"/>
      <c r="E523" s="17"/>
      <c r="F523" s="33"/>
      <c r="H523" s="332" t="s">
        <v>406</v>
      </c>
      <c r="I523" s="373">
        <v>1</v>
      </c>
      <c r="J523" s="373">
        <v>0.86</v>
      </c>
      <c r="K523" s="377">
        <v>43617</v>
      </c>
      <c r="L523" s="373">
        <v>5</v>
      </c>
      <c r="M523" s="66"/>
      <c r="N523" s="66"/>
      <c r="O523" s="66"/>
      <c r="P523" s="66"/>
      <c r="Q523" s="61"/>
      <c r="R523" s="61"/>
      <c r="S523" s="61"/>
      <c r="T523" s="61"/>
      <c r="U523" s="61"/>
      <c r="V523" s="60"/>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68" ht="12" customHeight="1" outlineLevel="1" x14ac:dyDescent="0.25">
      <c r="A524" s="5"/>
      <c r="B524" s="6"/>
      <c r="C524" s="17"/>
      <c r="D524" s="17"/>
      <c r="E524" s="17"/>
      <c r="F524" s="33"/>
      <c r="H524" s="332" t="s">
        <v>68</v>
      </c>
      <c r="I524" s="373">
        <v>1</v>
      </c>
      <c r="J524" s="373">
        <v>0.7</v>
      </c>
      <c r="K524" s="377">
        <v>43653</v>
      </c>
      <c r="L524" s="373">
        <v>5</v>
      </c>
      <c r="M524" s="66"/>
      <c r="N524" s="66"/>
      <c r="O524" s="66"/>
      <c r="P524" s="66"/>
      <c r="Q524" s="61"/>
      <c r="R524" s="61"/>
      <c r="S524" s="61"/>
      <c r="T524" s="61"/>
      <c r="U524" s="61"/>
      <c r="V524" s="60"/>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68" ht="12" customHeight="1" outlineLevel="1" x14ac:dyDescent="0.25">
      <c r="A525" s="5"/>
      <c r="B525" s="6"/>
      <c r="C525" s="17"/>
      <c r="D525" s="17"/>
      <c r="E525" s="17"/>
      <c r="F525" s="33"/>
      <c r="H525" s="332" t="s">
        <v>407</v>
      </c>
      <c r="I525" s="373">
        <v>1</v>
      </c>
      <c r="J525" s="373">
        <v>0.87</v>
      </c>
      <c r="K525" s="377">
        <v>43653</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68" ht="12" customHeight="1" outlineLevel="1" x14ac:dyDescent="0.25">
      <c r="A526" s="5"/>
      <c r="B526" s="6"/>
      <c r="C526" s="17"/>
      <c r="D526" s="17"/>
      <c r="E526" s="17"/>
      <c r="F526" s="33"/>
      <c r="H526" s="333" t="s">
        <v>71</v>
      </c>
      <c r="I526" s="373">
        <v>1</v>
      </c>
      <c r="J526" s="373">
        <v>1.3</v>
      </c>
      <c r="K526" s="377">
        <v>43556</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68" ht="12" customHeight="1" outlineLevel="1" x14ac:dyDescent="0.25">
      <c r="A527" s="5"/>
      <c r="B527" s="6"/>
      <c r="C527" s="17"/>
      <c r="D527" s="17"/>
      <c r="E527" s="17"/>
      <c r="F527" s="33"/>
      <c r="H527" s="333" t="s">
        <v>70</v>
      </c>
      <c r="I527" s="373">
        <v>1</v>
      </c>
      <c r="J527" s="373">
        <v>1.1000000000000001</v>
      </c>
      <c r="K527" s="377">
        <v>43647</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68" ht="12" customHeight="1" outlineLevel="1" x14ac:dyDescent="0.25">
      <c r="A528" s="5"/>
      <c r="B528" s="6"/>
      <c r="C528" s="17"/>
      <c r="D528" s="17"/>
      <c r="E528" s="17"/>
      <c r="F528" s="33"/>
      <c r="H528" s="333" t="s">
        <v>69</v>
      </c>
      <c r="I528" s="373">
        <v>1</v>
      </c>
      <c r="J528" s="373">
        <v>1.1499999999999999</v>
      </c>
      <c r="K528" s="377">
        <v>43511</v>
      </c>
      <c r="L528" s="373">
        <v>90</v>
      </c>
      <c r="M528" s="316"/>
      <c r="N528" s="65"/>
      <c r="O528" s="65"/>
      <c r="P528" s="65"/>
      <c r="Q528" s="59"/>
      <c r="R528" s="59"/>
      <c r="S528" s="59"/>
      <c r="T528" s="59"/>
      <c r="U528" s="59"/>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O529" s="66"/>
      <c r="P529" s="66"/>
      <c r="Q529" s="61"/>
      <c r="R529" s="61"/>
      <c r="S529" s="61"/>
      <c r="T529" s="61"/>
      <c r="U529" s="61"/>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5.0999999999999996" customHeight="1" outlineLevel="1" x14ac:dyDescent="0.25">
      <c r="A530" s="5"/>
      <c r="B530" s="6"/>
      <c r="C530" s="17"/>
      <c r="D530" s="17"/>
      <c r="E530" s="17"/>
      <c r="F530" s="36"/>
      <c r="G530" s="37"/>
      <c r="H530" s="37"/>
      <c r="I530" s="37"/>
      <c r="J530" s="38"/>
      <c r="K530" s="38"/>
      <c r="L530" s="38"/>
      <c r="M530" s="38"/>
      <c r="N530" s="38"/>
      <c r="O530" s="38"/>
      <c r="P530" s="38"/>
      <c r="Q530" s="38"/>
      <c r="R530" s="38"/>
      <c r="S530" s="38"/>
      <c r="T530" s="38"/>
      <c r="U530" s="38"/>
      <c r="V530" s="3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24.95" customHeight="1" outlineLevel="1" x14ac:dyDescent="0.25">
      <c r="A531" s="5"/>
      <c r="B531" s="6"/>
      <c r="C531" s="39"/>
      <c r="D531" s="39"/>
      <c r="E531" s="39"/>
      <c r="F531" s="39"/>
      <c r="G531" s="40" t="str">
        <f>G516</f>
        <v>Fert info</v>
      </c>
      <c r="H531" s="39"/>
      <c r="I531" s="39"/>
      <c r="J531" s="39"/>
      <c r="K531" s="39"/>
      <c r="L531" s="39"/>
      <c r="M531" s="39"/>
      <c r="N531" s="39"/>
      <c r="O531" s="39"/>
      <c r="P531" s="39"/>
      <c r="Q531" s="39"/>
      <c r="R531" s="39"/>
      <c r="S531" s="39"/>
      <c r="T531" s="39"/>
      <c r="U531" s="39"/>
      <c r="V531" s="39"/>
      <c r="W531" s="41" t="s">
        <v>24</v>
      </c>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12" customHeight="1" outlineLevel="1" x14ac:dyDescent="0.25">
      <c r="A532" s="5"/>
      <c r="B532" s="6"/>
      <c r="C532" s="6"/>
      <c r="D532" s="6"/>
      <c r="E532" s="6"/>
      <c r="F532" s="7"/>
      <c r="G532" s="7"/>
      <c r="H532" s="7"/>
      <c r="I532" s="7"/>
      <c r="J532" s="7"/>
      <c r="K532" s="7"/>
      <c r="L532" s="7"/>
      <c r="M532" s="7"/>
      <c r="N532" s="7"/>
      <c r="O532" s="7"/>
      <c r="P532" s="7"/>
      <c r="Q532" s="7"/>
      <c r="R532" s="7"/>
      <c r="S532" s="7"/>
      <c r="T532" s="7"/>
      <c r="U532" s="7"/>
      <c r="V532" s="7"/>
      <c r="W532" s="7"/>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2" customHeight="1" outlineLevel="1" x14ac:dyDescent="0.25">
      <c r="A533" s="5"/>
      <c r="B533" s="6"/>
      <c r="C533" s="6"/>
      <c r="D533" s="6"/>
      <c r="E533" s="6"/>
      <c r="F533" s="6"/>
      <c r="G533" s="6"/>
      <c r="H533" s="7"/>
      <c r="I533" s="7"/>
      <c r="J533" s="7"/>
      <c r="K533" s="7"/>
      <c r="L533" s="7"/>
      <c r="M533" s="240"/>
      <c r="N533" s="240"/>
      <c r="O533" s="240"/>
      <c r="P533" s="7"/>
      <c r="Q533" s="7"/>
      <c r="R533" s="7"/>
      <c r="S533" s="7"/>
      <c r="T533" s="7"/>
      <c r="U533" s="7"/>
      <c r="V533" s="7"/>
      <c r="W533" s="7"/>
      <c r="X533" s="6"/>
      <c r="Y533" s="6"/>
      <c r="Z533" s="6"/>
      <c r="AA533" s="239"/>
      <c r="AB533" s="239"/>
      <c r="AC533" s="239"/>
      <c r="AD533" s="239"/>
      <c r="AE533" s="239"/>
      <c r="AF533" s="239"/>
      <c r="AG533" s="239"/>
      <c r="AH533" s="239"/>
      <c r="AI533" s="239"/>
      <c r="AJ533" s="239"/>
      <c r="AK533" s="239"/>
      <c r="AL533" s="239"/>
      <c r="AM533" s="239"/>
      <c r="AN533" s="239"/>
      <c r="AO533" s="239"/>
      <c r="AP533" s="239"/>
      <c r="AQ533" s="239"/>
      <c r="AR533" s="239"/>
      <c r="AS533" s="239"/>
      <c r="AT533" s="239"/>
      <c r="AU533" s="239"/>
      <c r="AV533" s="239"/>
      <c r="AW533" s="239"/>
      <c r="AX533" s="239"/>
      <c r="AY533" s="239"/>
      <c r="AZ533" s="239"/>
      <c r="BA533" s="239"/>
      <c r="BB533" s="239"/>
      <c r="BC533" s="239"/>
      <c r="BD533" s="239"/>
      <c r="BE533" s="239"/>
      <c r="BF533" s="239"/>
      <c r="BG533" s="239"/>
      <c r="BH533" s="239"/>
      <c r="BI533" s="239"/>
      <c r="BJ533" s="239"/>
      <c r="BK533" s="239"/>
      <c r="BL533" s="239"/>
      <c r="BM533" s="239"/>
      <c r="BN533" s="239"/>
      <c r="BO533" s="239"/>
      <c r="BP533" s="239"/>
    </row>
    <row r="534" spans="1:68" ht="5.0999999999999996" customHeight="1" outlineLevel="1" thickBot="1" x14ac:dyDescent="0.3">
      <c r="A534" s="5"/>
      <c r="B534" s="6"/>
      <c r="C534" s="6"/>
      <c r="D534" s="6"/>
      <c r="E534" s="6"/>
      <c r="F534" s="6"/>
      <c r="G534" s="6"/>
      <c r="H534" s="7"/>
      <c r="I534" s="7"/>
      <c r="J534" s="7"/>
      <c r="K534" s="7"/>
      <c r="L534" s="7"/>
      <c r="M534" s="240"/>
      <c r="N534" s="240"/>
      <c r="O534" s="240"/>
      <c r="P534" s="7"/>
      <c r="Q534" s="7"/>
      <c r="R534" s="7"/>
      <c r="S534" s="7"/>
      <c r="T534" s="7"/>
      <c r="U534" s="7"/>
      <c r="V534" s="7"/>
      <c r="W534" s="7"/>
      <c r="X534" s="6"/>
      <c r="Y534" s="6"/>
      <c r="Z534" s="6"/>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5.0999999999999996" customHeight="1" outlineLevel="1" x14ac:dyDescent="0.25">
      <c r="A535" s="5"/>
      <c r="B535" s="6"/>
      <c r="C535" s="9" t="s">
        <v>0</v>
      </c>
      <c r="D535" s="9"/>
      <c r="E535" s="9"/>
      <c r="F535" s="9"/>
      <c r="G535" s="9"/>
      <c r="H535" s="9"/>
      <c r="I535" s="9"/>
      <c r="J535" s="9"/>
      <c r="K535" s="10"/>
      <c r="L535" s="10"/>
      <c r="M535" s="242"/>
      <c r="N535" s="242"/>
      <c r="O535" s="242"/>
      <c r="P535" s="10"/>
      <c r="Q535" s="10"/>
      <c r="R535" s="10"/>
      <c r="S535" s="10"/>
      <c r="T535" s="10"/>
      <c r="U535" s="10"/>
      <c r="V535" s="10"/>
      <c r="W535" s="11"/>
      <c r="X535" s="7"/>
      <c r="Y535" s="7"/>
      <c r="Z535" s="7"/>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row>
    <row r="536" spans="1:68" ht="12" customHeight="1" outlineLevel="1" x14ac:dyDescent="0.25">
      <c r="A536" s="5"/>
      <c r="B536" s="6"/>
      <c r="C536" s="12"/>
      <c r="D536" s="12"/>
      <c r="E536" s="12" t="s">
        <v>1</v>
      </c>
      <c r="F536" s="13"/>
      <c r="G536" s="14" t="s">
        <v>33</v>
      </c>
      <c r="H536" s="13"/>
      <c r="I536" s="13"/>
      <c r="J536" s="13"/>
      <c r="K536" s="13"/>
      <c r="L536" s="13"/>
      <c r="M536" s="245"/>
      <c r="N536" s="245"/>
      <c r="O536" s="245"/>
      <c r="P536" s="13"/>
      <c r="Q536" s="13"/>
      <c r="R536" s="13"/>
      <c r="S536" s="15"/>
      <c r="T536" s="13"/>
      <c r="U536" s="15"/>
      <c r="V536" s="15"/>
      <c r="W536" s="16"/>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12" customHeight="1" outlineLevel="1" x14ac:dyDescent="0.25">
      <c r="A537" s="5"/>
      <c r="B537" s="6"/>
      <c r="C537" s="12"/>
      <c r="D537" s="12"/>
      <c r="E537" s="17"/>
      <c r="F537" s="13"/>
      <c r="G537" s="18"/>
      <c r="H537" s="13" t="s">
        <v>26</v>
      </c>
      <c r="I537" s="13"/>
      <c r="J537" s="13"/>
      <c r="K537" s="13"/>
      <c r="L537" s="13"/>
      <c r="M537" s="245"/>
      <c r="N537" s="245"/>
      <c r="O537" s="245"/>
      <c r="P537" s="13"/>
      <c r="Q537" s="13"/>
      <c r="R537" s="13"/>
      <c r="S537" s="15"/>
      <c r="T537" s="19"/>
      <c r="U537" s="15"/>
      <c r="V537" s="15"/>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12" customHeight="1" outlineLevel="1" x14ac:dyDescent="0.25">
      <c r="A538" s="5"/>
      <c r="B538" s="6"/>
      <c r="C538" s="17"/>
      <c r="D538" s="12"/>
      <c r="E538" s="17"/>
      <c r="F538" s="13"/>
      <c r="G538" s="13" t="s">
        <v>2</v>
      </c>
      <c r="H538" s="43" t="s">
        <v>34</v>
      </c>
      <c r="I538" s="13"/>
      <c r="J538" s="13"/>
      <c r="K538" s="13"/>
      <c r="L538" s="13"/>
      <c r="M538" s="245"/>
      <c r="N538" s="245"/>
      <c r="O538" s="245"/>
      <c r="P538" s="13"/>
      <c r="Q538" s="13"/>
      <c r="R538" s="13"/>
      <c r="S538" s="15"/>
      <c r="T538" s="19"/>
      <c r="U538" s="15"/>
      <c r="V538" s="15"/>
      <c r="W538" s="16"/>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20">
        <v>0</v>
      </c>
      <c r="D539" s="12"/>
      <c r="E539" s="17"/>
      <c r="F539" s="13"/>
      <c r="G539" s="21"/>
      <c r="H539" s="13"/>
      <c r="I539" s="13"/>
      <c r="J539" s="13"/>
      <c r="K539" s="13"/>
      <c r="L539" s="13"/>
      <c r="M539" s="245"/>
      <c r="N539" s="245"/>
      <c r="O539" s="245"/>
      <c r="P539" s="13"/>
      <c r="Q539" s="13"/>
      <c r="R539" s="13"/>
      <c r="S539" s="15"/>
      <c r="T539" s="19"/>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17"/>
      <c r="D540" s="17"/>
      <c r="E540" s="17"/>
      <c r="F540" s="17"/>
      <c r="G540" s="17"/>
      <c r="H540" s="17"/>
      <c r="I540" s="17"/>
      <c r="J540" s="22"/>
      <c r="K540" s="22"/>
      <c r="L540" s="22"/>
      <c r="M540" s="819"/>
      <c r="N540" s="819"/>
      <c r="O540" s="819"/>
      <c r="P540" s="22"/>
      <c r="Q540" s="22"/>
      <c r="R540" s="22"/>
      <c r="S540" s="22"/>
      <c r="T540" s="22"/>
      <c r="U540" s="22"/>
      <c r="V540" s="22"/>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7"/>
      <c r="E541" s="17"/>
      <c r="F541" s="17"/>
      <c r="G541" s="17"/>
      <c r="H541" s="17"/>
      <c r="I541" s="17"/>
      <c r="J541" s="17"/>
      <c r="K541" s="17"/>
      <c r="L541" s="17"/>
      <c r="M541" s="249"/>
      <c r="N541" s="249"/>
      <c r="O541" s="249"/>
      <c r="P541" s="17"/>
      <c r="Q541" s="22"/>
      <c r="R541" s="22"/>
      <c r="S541" s="22"/>
      <c r="T541" s="22"/>
      <c r="U541" s="22"/>
      <c r="V541" s="22"/>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17"/>
      <c r="D542" s="17"/>
      <c r="E542" s="17"/>
      <c r="F542" s="17"/>
      <c r="G542" s="17"/>
      <c r="H542" s="17"/>
      <c r="I542" s="17"/>
      <c r="J542" s="17"/>
      <c r="K542" s="17"/>
      <c r="L542" s="17"/>
      <c r="M542" s="249"/>
      <c r="N542" s="249"/>
      <c r="O542" s="249"/>
      <c r="P542" s="17"/>
      <c r="Q542" s="24"/>
      <c r="R542" s="24"/>
      <c r="S542" s="22"/>
      <c r="T542" s="22"/>
      <c r="U542" s="22"/>
      <c r="V542" s="22"/>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255" t="s">
        <v>446</v>
      </c>
      <c r="J543" s="255" t="s">
        <v>63</v>
      </c>
      <c r="K543" s="255" t="s">
        <v>64</v>
      </c>
      <c r="L543" s="255" t="s">
        <v>65</v>
      </c>
      <c r="M543" s="255" t="s">
        <v>66</v>
      </c>
      <c r="N543" s="255" t="s">
        <v>1003</v>
      </c>
      <c r="O543" s="255" t="s">
        <v>1004</v>
      </c>
      <c r="P543" s="255" t="s">
        <v>1005</v>
      </c>
      <c r="Q543" s="24"/>
      <c r="R543" s="24"/>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33"/>
      <c r="H544" s="331" t="s">
        <v>405</v>
      </c>
      <c r="I544" s="374">
        <v>0.62</v>
      </c>
      <c r="J544" s="374">
        <v>0.62</v>
      </c>
      <c r="K544" s="374">
        <v>0.77</v>
      </c>
      <c r="L544" s="374">
        <v>1</v>
      </c>
      <c r="M544" s="374">
        <v>1</v>
      </c>
      <c r="N544" s="374">
        <v>1</v>
      </c>
      <c r="O544" s="374">
        <v>1</v>
      </c>
      <c r="P544" s="374">
        <v>1</v>
      </c>
      <c r="Q544" s="61"/>
      <c r="R544" s="61"/>
      <c r="S544" s="61"/>
      <c r="T544" s="61"/>
      <c r="U544" s="61"/>
      <c r="V544" s="60"/>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33"/>
      <c r="H545" s="332" t="s">
        <v>406</v>
      </c>
      <c r="I545" s="374">
        <v>0.62</v>
      </c>
      <c r="J545" s="374">
        <v>0.62</v>
      </c>
      <c r="K545" s="374">
        <v>0.77</v>
      </c>
      <c r="L545" s="374">
        <v>1</v>
      </c>
      <c r="M545" s="374">
        <v>1</v>
      </c>
      <c r="N545" s="374">
        <v>1</v>
      </c>
      <c r="O545" s="374">
        <v>1</v>
      </c>
      <c r="P545" s="374">
        <v>1</v>
      </c>
      <c r="Q545" s="61"/>
      <c r="R545" s="61"/>
      <c r="S545" s="61"/>
      <c r="T545" s="61"/>
      <c r="U545" s="61"/>
      <c r="V545" s="60"/>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33"/>
      <c r="G546" s="75"/>
      <c r="H546" s="332" t="s">
        <v>68</v>
      </c>
      <c r="I546" s="374">
        <v>0.62</v>
      </c>
      <c r="J546" s="374">
        <v>0.62</v>
      </c>
      <c r="K546" s="374">
        <v>0.77</v>
      </c>
      <c r="L546" s="374">
        <v>1</v>
      </c>
      <c r="M546" s="374">
        <v>1</v>
      </c>
      <c r="N546" s="374">
        <v>1</v>
      </c>
      <c r="O546" s="374">
        <v>1</v>
      </c>
      <c r="P546" s="374">
        <v>1</v>
      </c>
      <c r="Q546" s="61"/>
      <c r="R546" s="61"/>
      <c r="S546" s="61"/>
      <c r="T546" s="61"/>
      <c r="U546" s="61"/>
      <c r="V546" s="60"/>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G547" s="75"/>
      <c r="H547" s="332" t="s">
        <v>407</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G548" s="75"/>
      <c r="H548" s="332" t="s">
        <v>71</v>
      </c>
      <c r="I548" s="374">
        <v>0.7</v>
      </c>
      <c r="J548" s="374">
        <v>1</v>
      </c>
      <c r="K548" s="374">
        <v>1</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70</v>
      </c>
      <c r="I549" s="374">
        <v>0.67</v>
      </c>
      <c r="J549" s="374">
        <v>1</v>
      </c>
      <c r="K549" s="374">
        <v>0.83</v>
      </c>
      <c r="L549" s="374">
        <v>0.83</v>
      </c>
      <c r="M549" s="374">
        <v>0.83</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69</v>
      </c>
      <c r="I550" s="374">
        <v>0.42</v>
      </c>
      <c r="J550" s="374">
        <v>0.83</v>
      </c>
      <c r="K550" s="374">
        <v>0.83</v>
      </c>
      <c r="L550" s="374">
        <v>1</v>
      </c>
      <c r="M550" s="374">
        <v>1</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M551" s="75"/>
      <c r="N551" s="75"/>
      <c r="O551" s="75"/>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M552" s="75"/>
      <c r="N552" s="75"/>
      <c r="O552" s="75"/>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5.0999999999999996" customHeight="1" outlineLevel="1" x14ac:dyDescent="0.25">
      <c r="A553" s="5"/>
      <c r="B553" s="6"/>
      <c r="C553" s="17"/>
      <c r="D553" s="17"/>
      <c r="E553" s="17"/>
      <c r="F553" s="36"/>
      <c r="G553" s="37"/>
      <c r="H553" s="37"/>
      <c r="I553" s="37"/>
      <c r="J553" s="38"/>
      <c r="K553" s="38"/>
      <c r="L553" s="38"/>
      <c r="M553" s="268"/>
      <c r="N553" s="268"/>
      <c r="O553" s="268"/>
      <c r="P553" s="38"/>
      <c r="Q553" s="38"/>
      <c r="R553" s="38"/>
      <c r="S553" s="38"/>
      <c r="T553" s="38"/>
      <c r="U553" s="38"/>
      <c r="V553" s="3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24.95" customHeight="1" outlineLevel="1" x14ac:dyDescent="0.25">
      <c r="A554" s="5"/>
      <c r="B554" s="6"/>
      <c r="C554" s="39"/>
      <c r="D554" s="39"/>
      <c r="E554" s="39"/>
      <c r="F554" s="39"/>
      <c r="G554" s="40" t="str">
        <f>G536</f>
        <v>Fert by Soil</v>
      </c>
      <c r="H554" s="39"/>
      <c r="I554" s="39"/>
      <c r="J554" s="39"/>
      <c r="K554" s="39"/>
      <c r="L554" s="39"/>
      <c r="M554" s="269"/>
      <c r="N554" s="269"/>
      <c r="O554" s="269"/>
      <c r="P554" s="39"/>
      <c r="Q554" s="39"/>
      <c r="R554" s="39"/>
      <c r="S554" s="39"/>
      <c r="T554" s="39"/>
      <c r="U554" s="39"/>
      <c r="V554" s="39"/>
      <c r="W554" s="41" t="s">
        <v>24</v>
      </c>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12" customHeight="1" outlineLevel="1" x14ac:dyDescent="0.25">
      <c r="A555" s="5"/>
      <c r="B555" s="6"/>
      <c r="C555" s="6"/>
      <c r="D555" s="6"/>
      <c r="E555" s="6"/>
      <c r="F555" s="7"/>
      <c r="G555" s="7"/>
      <c r="H555" s="7"/>
      <c r="I555" s="7"/>
      <c r="J555" s="7"/>
      <c r="K555" s="7"/>
      <c r="L555" s="7"/>
      <c r="M555" s="240"/>
      <c r="N555" s="240"/>
      <c r="O555" s="240"/>
      <c r="P555" s="7"/>
      <c r="Q555" s="7"/>
      <c r="R555" s="7"/>
      <c r="S555" s="7"/>
      <c r="T555" s="7"/>
      <c r="U555" s="7"/>
      <c r="V555" s="7"/>
      <c r="W555" s="7"/>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2" customHeight="1" outlineLevel="1" x14ac:dyDescent="0.25">
      <c r="A556" s="5"/>
      <c r="B556" s="6"/>
      <c r="C556" s="6"/>
      <c r="D556" s="6"/>
      <c r="E556" s="6"/>
      <c r="F556" s="6"/>
      <c r="G556" s="6"/>
      <c r="H556" s="7"/>
      <c r="I556" s="7"/>
      <c r="J556" s="7"/>
      <c r="K556" s="7"/>
      <c r="L556" s="7"/>
      <c r="M556" s="240"/>
      <c r="N556" s="240"/>
      <c r="O556" s="240"/>
      <c r="P556" s="7"/>
      <c r="Q556" s="7"/>
      <c r="R556" s="7"/>
      <c r="S556" s="7"/>
      <c r="T556" s="7"/>
      <c r="U556" s="7"/>
      <c r="V556" s="7"/>
      <c r="W556" s="7"/>
      <c r="X556" s="6"/>
      <c r="Y556" s="6"/>
      <c r="Z556" s="6"/>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5.0999999999999996" customHeight="1" outlineLevel="1" thickBot="1" x14ac:dyDescent="0.3">
      <c r="A557" s="5"/>
      <c r="B557" s="6"/>
      <c r="C557" s="6"/>
      <c r="D557" s="6"/>
      <c r="E557" s="6"/>
      <c r="F557" s="6"/>
      <c r="G557" s="6"/>
      <c r="H557" s="7"/>
      <c r="I557" s="7"/>
      <c r="J557" s="7"/>
      <c r="K557" s="7"/>
      <c r="L557" s="7"/>
      <c r="M557" s="240"/>
      <c r="N557" s="240"/>
      <c r="O557" s="240"/>
      <c r="P557" s="7"/>
      <c r="Q557" s="7"/>
      <c r="R557" s="7"/>
      <c r="S557" s="7"/>
      <c r="T557" s="7"/>
      <c r="U557" s="7"/>
      <c r="V557" s="7"/>
      <c r="W557" s="7"/>
      <c r="X557" s="6"/>
      <c r="Y557" s="6"/>
      <c r="Z557" s="6"/>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5.0999999999999996" customHeight="1" outlineLevel="1" x14ac:dyDescent="0.25">
      <c r="A558" s="5"/>
      <c r="B558" s="6"/>
      <c r="C558" s="9" t="s">
        <v>0</v>
      </c>
      <c r="D558" s="9"/>
      <c r="E558" s="9"/>
      <c r="F558" s="9"/>
      <c r="G558" s="9"/>
      <c r="H558" s="9"/>
      <c r="I558" s="9"/>
      <c r="J558" s="9"/>
      <c r="K558" s="10"/>
      <c r="L558" s="10"/>
      <c r="M558" s="242"/>
      <c r="N558" s="242"/>
      <c r="O558" s="242"/>
      <c r="P558" s="10"/>
      <c r="Q558" s="10"/>
      <c r="R558" s="10"/>
      <c r="S558" s="10"/>
      <c r="T558" s="10"/>
      <c r="U558" s="10"/>
      <c r="V558" s="10"/>
      <c r="W558" s="11"/>
      <c r="X558" s="7"/>
      <c r="Y558" s="7"/>
      <c r="Z558" s="7"/>
      <c r="AA558" s="240"/>
      <c r="AB558" s="240"/>
      <c r="AC558" s="240"/>
      <c r="AD558" s="240"/>
      <c r="AE558" s="240"/>
      <c r="AF558" s="240"/>
      <c r="AG558" s="240"/>
      <c r="AH558" s="240"/>
      <c r="AI558" s="240"/>
      <c r="AJ558" s="240"/>
      <c r="AK558" s="240"/>
      <c r="AL558" s="240"/>
      <c r="AM558" s="240"/>
      <c r="AN558" s="240"/>
      <c r="AO558" s="240"/>
      <c r="AP558" s="240"/>
      <c r="AQ558" s="240"/>
      <c r="AR558" s="240"/>
      <c r="AS558" s="240"/>
      <c r="AT558" s="240"/>
      <c r="AU558" s="240"/>
      <c r="AV558" s="240"/>
      <c r="AW558" s="240"/>
      <c r="AX558" s="240"/>
      <c r="AY558" s="240"/>
      <c r="AZ558" s="240"/>
      <c r="BA558" s="240"/>
      <c r="BB558" s="240"/>
      <c r="BC558" s="240"/>
      <c r="BD558" s="240"/>
      <c r="BE558" s="240"/>
      <c r="BF558" s="240"/>
      <c r="BG558" s="240"/>
      <c r="BH558" s="240"/>
      <c r="BI558" s="240"/>
      <c r="BJ558" s="240"/>
      <c r="BK558" s="240"/>
      <c r="BL558" s="240"/>
      <c r="BM558" s="240"/>
      <c r="BN558" s="240"/>
      <c r="BO558" s="240"/>
      <c r="BP558" s="240"/>
    </row>
    <row r="559" spans="1:68" ht="12" customHeight="1" outlineLevel="1" x14ac:dyDescent="0.25">
      <c r="A559" s="5"/>
      <c r="B559" s="6"/>
      <c r="C559" s="12"/>
      <c r="D559" s="12"/>
      <c r="E559" s="12" t="s">
        <v>1</v>
      </c>
      <c r="F559" s="13"/>
      <c r="G559" s="14" t="s">
        <v>35</v>
      </c>
      <c r="H559" s="13"/>
      <c r="I559" s="13"/>
      <c r="J559" s="13"/>
      <c r="K559" s="13"/>
      <c r="L559" s="13"/>
      <c r="M559" s="245"/>
      <c r="N559" s="245"/>
      <c r="O559" s="245"/>
      <c r="P559" s="13"/>
      <c r="Q559" s="13"/>
      <c r="R559" s="13"/>
      <c r="S559" s="15"/>
      <c r="T559" s="13"/>
      <c r="U559" s="15"/>
      <c r="V559" s="15"/>
      <c r="W559" s="16"/>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12"/>
      <c r="D560" s="12"/>
      <c r="E560" s="17"/>
      <c r="F560" s="13"/>
      <c r="G560" s="18"/>
      <c r="H560" s="13" t="s">
        <v>26</v>
      </c>
      <c r="I560" s="13"/>
      <c r="J560" s="13"/>
      <c r="K560" s="13"/>
      <c r="L560" s="13"/>
      <c r="M560" s="245"/>
      <c r="N560" s="245"/>
      <c r="O560" s="245"/>
      <c r="P560" s="13"/>
      <c r="Q560" s="13"/>
      <c r="R560" s="13"/>
      <c r="S560" s="15"/>
      <c r="T560" s="19"/>
      <c r="U560" s="15"/>
      <c r="V560" s="15"/>
      <c r="W560" s="16"/>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17"/>
      <c r="D561" s="12"/>
      <c r="E561" s="17"/>
      <c r="F561" s="13"/>
      <c r="G561" s="13" t="s">
        <v>2</v>
      </c>
      <c r="H561" s="43" t="s">
        <v>34</v>
      </c>
      <c r="I561" s="13"/>
      <c r="J561" s="13"/>
      <c r="K561" s="13"/>
      <c r="L561" s="13"/>
      <c r="M561" s="245"/>
      <c r="N561" s="245"/>
      <c r="O561" s="245"/>
      <c r="P561" s="13"/>
      <c r="Q561" s="13"/>
      <c r="R561" s="13"/>
      <c r="S561" s="15"/>
      <c r="T561" s="19"/>
      <c r="U561" s="15"/>
      <c r="V561" s="15"/>
      <c r="W561" s="16"/>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20">
        <v>0</v>
      </c>
      <c r="D562" s="12"/>
      <c r="E562" s="17"/>
      <c r="F562" s="13"/>
      <c r="G562" s="21"/>
      <c r="H562" s="13"/>
      <c r="I562" s="13"/>
      <c r="J562" s="13"/>
      <c r="K562" s="13"/>
      <c r="L562" s="13"/>
      <c r="M562" s="245"/>
      <c r="N562" s="245"/>
      <c r="O562" s="245"/>
      <c r="P562" s="13"/>
      <c r="Q562" s="13"/>
      <c r="R562" s="13"/>
      <c r="S562" s="15"/>
      <c r="T562" s="19"/>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17"/>
      <c r="D563" s="17"/>
      <c r="E563" s="17"/>
      <c r="F563" s="17"/>
      <c r="G563" s="17"/>
      <c r="H563" s="17"/>
      <c r="I563" s="17"/>
      <c r="J563" s="22"/>
      <c r="K563" s="22"/>
      <c r="L563" s="22"/>
      <c r="M563" s="819"/>
      <c r="N563" s="819"/>
      <c r="O563" s="819"/>
      <c r="P563" s="22"/>
      <c r="Q563" s="22"/>
      <c r="R563" s="22"/>
      <c r="S563" s="22"/>
      <c r="T563" s="22"/>
      <c r="U563" s="22"/>
      <c r="V563" s="22"/>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7"/>
      <c r="E564" s="17"/>
      <c r="F564" s="17"/>
      <c r="G564" s="17"/>
      <c r="H564" s="17"/>
      <c r="I564" s="17"/>
      <c r="J564" s="17"/>
      <c r="K564" s="17"/>
      <c r="L564" s="22"/>
      <c r="M564" s="819"/>
      <c r="N564" s="819"/>
      <c r="O564" s="819"/>
      <c r="P564" s="22"/>
      <c r="Q564" s="22"/>
      <c r="R564" s="22"/>
      <c r="S564" s="22"/>
      <c r="T564" s="22"/>
      <c r="U564" s="22"/>
      <c r="V564" s="22"/>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7"/>
      <c r="D565" s="17"/>
      <c r="E565" s="17"/>
      <c r="F565" s="17"/>
      <c r="G565" s="17"/>
      <c r="H565" s="17"/>
      <c r="I565" s="17"/>
      <c r="J565" s="23"/>
      <c r="K565" s="23"/>
      <c r="L565" s="23"/>
      <c r="M565" s="255"/>
      <c r="N565" s="255"/>
      <c r="O565" s="255"/>
      <c r="P565" s="23"/>
      <c r="Q565" s="24"/>
      <c r="R565" s="24"/>
      <c r="S565" s="22"/>
      <c r="T565" s="22"/>
      <c r="U565" s="22"/>
      <c r="V565" s="22"/>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255" t="s">
        <v>446</v>
      </c>
      <c r="J566" s="255" t="s">
        <v>63</v>
      </c>
      <c r="K566" s="255" t="s">
        <v>64</v>
      </c>
      <c r="L566" s="255" t="s">
        <v>65</v>
      </c>
      <c r="M566" s="255" t="s">
        <v>66</v>
      </c>
      <c r="N566" s="255" t="s">
        <v>1003</v>
      </c>
      <c r="O566" s="255" t="s">
        <v>1004</v>
      </c>
      <c r="P566" s="255" t="s">
        <v>1005</v>
      </c>
      <c r="Q566" s="24"/>
      <c r="R566" s="24"/>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5" outlineLevel="1" x14ac:dyDescent="0.25">
      <c r="A567" s="5"/>
      <c r="B567" s="6"/>
      <c r="C567" s="17"/>
      <c r="D567" s="17"/>
      <c r="E567" s="17"/>
      <c r="F567" s="26"/>
      <c r="G567" s="27"/>
      <c r="H567" s="34" t="s">
        <v>383</v>
      </c>
      <c r="I567" s="374">
        <v>1</v>
      </c>
      <c r="J567" s="374">
        <v>1</v>
      </c>
      <c r="K567" s="374">
        <v>1</v>
      </c>
      <c r="L567" s="374">
        <v>1</v>
      </c>
      <c r="M567" s="374">
        <v>1</v>
      </c>
      <c r="N567" s="374">
        <v>1</v>
      </c>
      <c r="O567" s="374">
        <v>1</v>
      </c>
      <c r="P567" s="374">
        <v>1</v>
      </c>
      <c r="Q567" s="222"/>
      <c r="R567" s="222"/>
      <c r="S567" s="222"/>
      <c r="T567" s="222"/>
      <c r="U567" s="222"/>
      <c r="V567" s="223"/>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5" outlineLevel="1" x14ac:dyDescent="0.25">
      <c r="A568" s="5"/>
      <c r="B568" s="6"/>
      <c r="C568" s="17"/>
      <c r="D568" s="17"/>
      <c r="E568" s="17"/>
      <c r="F568" s="26"/>
      <c r="G568" s="27"/>
      <c r="H568" s="34" t="s">
        <v>384</v>
      </c>
      <c r="I568" s="374">
        <v>1</v>
      </c>
      <c r="J568" s="374">
        <v>1</v>
      </c>
      <c r="K568" s="374">
        <v>1</v>
      </c>
      <c r="L568" s="374">
        <v>1</v>
      </c>
      <c r="M568" s="374">
        <v>1</v>
      </c>
      <c r="N568" s="374">
        <v>1</v>
      </c>
      <c r="O568" s="374">
        <v>1</v>
      </c>
      <c r="P568" s="374">
        <v>1</v>
      </c>
      <c r="Q568" s="222"/>
      <c r="R568" s="222"/>
      <c r="S568" s="222"/>
      <c r="T568" s="222"/>
      <c r="U568" s="222"/>
      <c r="V568" s="223"/>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5" outlineLevel="1" x14ac:dyDescent="0.25">
      <c r="A569" s="5"/>
      <c r="B569" s="6"/>
      <c r="C569" s="17"/>
      <c r="D569" s="17"/>
      <c r="E569" s="17"/>
      <c r="F569" s="26"/>
      <c r="G569" s="27"/>
      <c r="H569" s="34" t="s">
        <v>385</v>
      </c>
      <c r="I569" s="374">
        <v>1</v>
      </c>
      <c r="J569" s="374">
        <v>1</v>
      </c>
      <c r="K569" s="374">
        <v>1</v>
      </c>
      <c r="L569" s="374">
        <v>1</v>
      </c>
      <c r="M569" s="374">
        <v>1</v>
      </c>
      <c r="N569" s="374">
        <v>1</v>
      </c>
      <c r="O569" s="374">
        <v>1</v>
      </c>
      <c r="P569" s="374">
        <v>1</v>
      </c>
      <c r="Q569" s="222"/>
      <c r="R569" s="222"/>
      <c r="S569" s="222"/>
      <c r="T569" s="222"/>
      <c r="U569" s="222"/>
      <c r="V569" s="223"/>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375</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376</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377</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2" customHeight="1" outlineLevel="1" x14ac:dyDescent="0.25">
      <c r="A573" s="5"/>
      <c r="B573" s="6"/>
      <c r="C573" s="17"/>
      <c r="D573" s="17"/>
      <c r="E573" s="17"/>
      <c r="F573" s="33"/>
      <c r="G573" s="34"/>
      <c r="H573" s="34"/>
      <c r="I573" s="34"/>
      <c r="J573" s="34"/>
      <c r="K573" s="34"/>
      <c r="L573" s="34"/>
      <c r="M573" s="261"/>
      <c r="N573" s="261"/>
      <c r="O573" s="261"/>
      <c r="P573" s="34"/>
      <c r="Q573" s="224"/>
      <c r="R573" s="224"/>
      <c r="S573" s="224"/>
      <c r="T573" s="224"/>
      <c r="U573" s="224"/>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5.0999999999999996" customHeight="1" outlineLevel="1" x14ac:dyDescent="0.25">
      <c r="A574" s="5"/>
      <c r="B574" s="6"/>
      <c r="C574" s="17"/>
      <c r="D574" s="17"/>
      <c r="E574" s="17"/>
      <c r="F574" s="36"/>
      <c r="G574" s="37"/>
      <c r="H574" s="37"/>
      <c r="I574" s="37"/>
      <c r="J574" s="38"/>
      <c r="K574" s="38"/>
      <c r="L574" s="38"/>
      <c r="M574" s="268"/>
      <c r="N574" s="268"/>
      <c r="O574" s="268"/>
      <c r="P574" s="38"/>
      <c r="Q574" s="38"/>
      <c r="R574" s="38"/>
      <c r="S574" s="38"/>
      <c r="T574" s="38"/>
      <c r="U574" s="38"/>
      <c r="V574" s="30"/>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24.95" customHeight="1" outlineLevel="1" x14ac:dyDescent="0.25">
      <c r="A575" s="5"/>
      <c r="B575" s="6"/>
      <c r="C575" s="39"/>
      <c r="D575" s="39"/>
      <c r="E575" s="39"/>
      <c r="F575" s="39"/>
      <c r="G575" s="40" t="str">
        <f>G559</f>
        <v>Chemical by Soil</v>
      </c>
      <c r="H575" s="39"/>
      <c r="I575" s="39"/>
      <c r="J575" s="39"/>
      <c r="K575" s="39"/>
      <c r="L575" s="39"/>
      <c r="M575" s="269"/>
      <c r="N575" s="269"/>
      <c r="O575" s="269"/>
      <c r="P575" s="39"/>
      <c r="Q575" s="39"/>
      <c r="R575" s="39"/>
      <c r="S575" s="39"/>
      <c r="T575" s="39"/>
      <c r="U575" s="39"/>
      <c r="V575" s="39"/>
      <c r="W575" s="41" t="s">
        <v>24</v>
      </c>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12" customHeight="1" outlineLevel="1" x14ac:dyDescent="0.25">
      <c r="A576" s="5"/>
      <c r="B576" s="6"/>
      <c r="C576" s="6"/>
      <c r="D576" s="6"/>
      <c r="E576" s="6"/>
      <c r="F576" s="7"/>
      <c r="G576" s="7"/>
      <c r="H576" s="7"/>
      <c r="I576" s="7"/>
      <c r="J576" s="7"/>
      <c r="K576" s="7"/>
      <c r="L576" s="7"/>
      <c r="M576" s="240"/>
      <c r="N576" s="240"/>
      <c r="O576" s="240"/>
      <c r="P576" s="7"/>
      <c r="Q576" s="7"/>
      <c r="R576" s="7"/>
      <c r="S576" s="7"/>
      <c r="T576" s="7"/>
      <c r="U576" s="7"/>
      <c r="V576" s="7"/>
      <c r="W576" s="7"/>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6"/>
      <c r="D577" s="6"/>
      <c r="E577" s="6"/>
      <c r="F577" s="6"/>
      <c r="G577" s="6"/>
      <c r="H577" s="7"/>
      <c r="I577" s="7"/>
      <c r="J577" s="7"/>
      <c r="K577" s="7"/>
      <c r="L577" s="7"/>
      <c r="M577" s="7"/>
      <c r="N577" s="7"/>
      <c r="O577" s="7"/>
      <c r="P577" s="7"/>
      <c r="Q577" s="7"/>
      <c r="R577" s="7"/>
      <c r="S577" s="7"/>
      <c r="T577" s="7"/>
      <c r="U577" s="7"/>
      <c r="V577" s="7"/>
      <c r="W577" s="7"/>
      <c r="X577" s="6"/>
      <c r="Y577" s="6"/>
      <c r="Z577" s="6"/>
      <c r="AA577" s="239"/>
      <c r="AB577" s="239"/>
      <c r="AC577" s="239"/>
      <c r="AD577" s="239"/>
      <c r="AE577" s="239"/>
      <c r="AF577" s="239"/>
      <c r="AG577" s="239"/>
      <c r="AH577" s="239"/>
      <c r="AI577" s="239"/>
      <c r="AJ577" s="239"/>
      <c r="AK577" s="239"/>
      <c r="AL577" s="239"/>
      <c r="AM577" s="239"/>
      <c r="AN577" s="239"/>
      <c r="AO577" s="239"/>
      <c r="AP577" s="239"/>
      <c r="AQ577" s="239"/>
      <c r="AR577" s="239"/>
      <c r="AS577" s="239"/>
      <c r="AT577" s="239"/>
      <c r="AU577" s="239"/>
      <c r="AV577" s="239"/>
      <c r="AW577" s="239"/>
      <c r="AX577" s="239"/>
      <c r="AY577" s="239"/>
      <c r="AZ577" s="239"/>
      <c r="BA577" s="239"/>
      <c r="BB577" s="239"/>
      <c r="BC577" s="239"/>
      <c r="BD577" s="239"/>
      <c r="BE577" s="239"/>
      <c r="BF577" s="239"/>
      <c r="BG577" s="239"/>
      <c r="BH577" s="239"/>
      <c r="BI577" s="239"/>
      <c r="BJ577" s="239"/>
      <c r="BK577" s="239"/>
      <c r="BL577" s="239"/>
      <c r="BM577" s="239"/>
      <c r="BN577" s="239"/>
      <c r="BO577" s="239"/>
      <c r="BP577" s="239"/>
    </row>
    <row r="578" spans="1:68" ht="5.0999999999999996" customHeight="1" outlineLevel="1" thickBot="1" x14ac:dyDescent="0.3">
      <c r="A578" s="5"/>
      <c r="B578" s="6"/>
      <c r="C578" s="6"/>
      <c r="D578" s="6"/>
      <c r="E578" s="6"/>
      <c r="F578" s="6"/>
      <c r="G578" s="6"/>
      <c r="H578" s="7"/>
      <c r="I578" s="7"/>
      <c r="J578" s="7"/>
      <c r="K578" s="7"/>
      <c r="L578" s="7"/>
      <c r="M578" s="7"/>
      <c r="N578" s="7"/>
      <c r="O578" s="7"/>
      <c r="P578" s="7"/>
      <c r="Q578" s="7"/>
      <c r="R578" s="7"/>
      <c r="S578" s="7"/>
      <c r="T578" s="7"/>
      <c r="U578" s="7"/>
      <c r="V578" s="7"/>
      <c r="W578" s="7"/>
      <c r="X578" s="6"/>
      <c r="Y578" s="6"/>
      <c r="Z578" s="6"/>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5.0999999999999996" customHeight="1" outlineLevel="1" x14ac:dyDescent="0.25">
      <c r="A579" s="5"/>
      <c r="B579" s="6"/>
      <c r="C579" s="9" t="s">
        <v>0</v>
      </c>
      <c r="D579" s="9"/>
      <c r="E579" s="9"/>
      <c r="F579" s="9"/>
      <c r="G579" s="9"/>
      <c r="H579" s="9"/>
      <c r="I579" s="9"/>
      <c r="J579" s="9"/>
      <c r="K579" s="10"/>
      <c r="L579" s="10"/>
      <c r="M579" s="10"/>
      <c r="N579" s="10"/>
      <c r="O579" s="10"/>
      <c r="P579" s="10"/>
      <c r="Q579" s="10"/>
      <c r="R579" s="10"/>
      <c r="S579" s="10"/>
      <c r="T579" s="10"/>
      <c r="U579" s="10"/>
      <c r="V579" s="10"/>
      <c r="W579" s="11"/>
      <c r="X579" s="7"/>
      <c r="Y579" s="7"/>
      <c r="Z579" s="7"/>
      <c r="AA579" s="240"/>
      <c r="AB579" s="240"/>
      <c r="AC579" s="240"/>
      <c r="AD579" s="240"/>
      <c r="AE579" s="240"/>
      <c r="AF579" s="240"/>
      <c r="AG579" s="240"/>
      <c r="AH579" s="240"/>
      <c r="AI579" s="240"/>
      <c r="AJ579" s="240"/>
      <c r="AK579" s="240"/>
      <c r="AL579" s="240"/>
      <c r="AM579" s="240"/>
      <c r="AN579" s="240"/>
      <c r="AO579" s="240"/>
      <c r="AP579" s="240"/>
      <c r="AQ579" s="240"/>
      <c r="AR579" s="240"/>
      <c r="AS579" s="240"/>
      <c r="AT579" s="240"/>
      <c r="AU579" s="240"/>
      <c r="AV579" s="240"/>
      <c r="AW579" s="240"/>
      <c r="AX579" s="240"/>
      <c r="AY579" s="240"/>
      <c r="AZ579" s="240"/>
      <c r="BA579" s="240"/>
      <c r="BB579" s="240"/>
      <c r="BC579" s="240"/>
      <c r="BD579" s="240"/>
      <c r="BE579" s="240"/>
      <c r="BF579" s="240"/>
      <c r="BG579" s="240"/>
      <c r="BH579" s="240"/>
      <c r="BI579" s="240"/>
      <c r="BJ579" s="240"/>
      <c r="BK579" s="240"/>
      <c r="BL579" s="240"/>
      <c r="BM579" s="240"/>
      <c r="BN579" s="240"/>
      <c r="BO579" s="240"/>
      <c r="BP579" s="240"/>
    </row>
    <row r="580" spans="1:68" ht="12" customHeight="1" outlineLevel="1" x14ac:dyDescent="0.25">
      <c r="A580" s="5"/>
      <c r="B580" s="6"/>
      <c r="C580" s="12"/>
      <c r="D580" s="12"/>
      <c r="E580" s="12" t="s">
        <v>1</v>
      </c>
      <c r="F580" s="13"/>
      <c r="G580" s="14" t="s">
        <v>261</v>
      </c>
      <c r="H580" s="13"/>
      <c r="I580" s="13"/>
      <c r="J580" s="13"/>
      <c r="K580" s="13"/>
      <c r="L580" s="13"/>
      <c r="M580" s="13"/>
      <c r="N580" s="13"/>
      <c r="O580" s="13"/>
      <c r="P580" s="13"/>
      <c r="Q580" s="13"/>
      <c r="R580" s="13"/>
      <c r="S580" s="15"/>
      <c r="T580" s="13"/>
      <c r="U580" s="15"/>
      <c r="V580" s="15"/>
      <c r="W580" s="16"/>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2"/>
      <c r="D581" s="12"/>
      <c r="E581" s="17"/>
      <c r="F581" s="13"/>
      <c r="G581" s="18"/>
      <c r="H581" s="13" t="s">
        <v>262</v>
      </c>
      <c r="I581" s="13"/>
      <c r="J581" s="13"/>
      <c r="K581" s="13"/>
      <c r="L581" s="13"/>
      <c r="M581" s="13"/>
      <c r="N581" s="13"/>
      <c r="O581" s="13"/>
      <c r="P581" s="13"/>
      <c r="Q581" s="13"/>
      <c r="R581" s="13"/>
      <c r="S581" s="15"/>
      <c r="T581" s="19"/>
      <c r="U581" s="15"/>
      <c r="V581" s="15"/>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7"/>
      <c r="D582" s="12"/>
      <c r="E582" s="17"/>
      <c r="F582" s="13"/>
      <c r="G582" s="13"/>
      <c r="H582" s="13"/>
      <c r="I582" s="13"/>
      <c r="J582" s="13"/>
      <c r="K582" s="13"/>
      <c r="L582" s="13"/>
      <c r="M582" s="13"/>
      <c r="N582" s="13"/>
      <c r="O582" s="13"/>
      <c r="P582" s="13"/>
      <c r="Q582" s="13"/>
      <c r="R582" s="13"/>
      <c r="S582" s="15"/>
      <c r="T582" s="19"/>
      <c r="U582" s="15"/>
      <c r="V582" s="15"/>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20">
        <v>0</v>
      </c>
      <c r="D583" s="12"/>
      <c r="E583" s="17"/>
      <c r="F583" s="13"/>
      <c r="G583" s="21"/>
      <c r="H583" s="13"/>
      <c r="I583" s="13"/>
      <c r="J583" s="13"/>
      <c r="K583" s="13"/>
      <c r="L583" s="13"/>
      <c r="M583" s="13"/>
      <c r="N583" s="13"/>
      <c r="O583" s="13"/>
      <c r="P583" s="13"/>
      <c r="Q583" s="13"/>
      <c r="R583" s="13"/>
      <c r="S583" s="15"/>
      <c r="T583" s="19"/>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17"/>
      <c r="D584" s="17"/>
      <c r="E584" s="17"/>
      <c r="F584" s="17"/>
      <c r="G584" s="17"/>
      <c r="H584" s="17"/>
      <c r="I584" s="17"/>
      <c r="J584" s="22"/>
      <c r="K584" s="22"/>
      <c r="L584" s="22"/>
      <c r="M584" s="22"/>
      <c r="N584" s="22"/>
      <c r="O584" s="22"/>
      <c r="P584" s="22"/>
      <c r="Q584" s="22"/>
      <c r="R584" s="22"/>
      <c r="S584" s="22"/>
      <c r="T584" s="22"/>
      <c r="U584" s="22"/>
      <c r="V584" s="22"/>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17"/>
      <c r="G585" s="17"/>
      <c r="H585" s="17"/>
      <c r="I585" s="17"/>
      <c r="J585" s="17"/>
      <c r="K585" s="17"/>
      <c r="L585" s="22"/>
      <c r="M585" s="22"/>
      <c r="N585" s="22"/>
      <c r="O585" s="22"/>
      <c r="P585" s="22"/>
      <c r="Q585" s="22"/>
      <c r="R585" s="22"/>
      <c r="S585" s="22"/>
      <c r="T585" s="22"/>
      <c r="U585" s="22"/>
      <c r="V585" s="22"/>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17"/>
      <c r="G586" s="17"/>
      <c r="H586" s="17"/>
      <c r="I586" s="17"/>
      <c r="J586" s="23"/>
      <c r="K586" s="23"/>
      <c r="L586" s="23"/>
      <c r="M586" s="23"/>
      <c r="N586" s="23"/>
      <c r="O586" s="23"/>
      <c r="P586" s="23"/>
      <c r="Q586" s="24"/>
      <c r="R586" s="24"/>
      <c r="S586" s="22"/>
      <c r="T586" s="22"/>
      <c r="U586" s="22"/>
      <c r="V586" s="22"/>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3" t="s">
        <v>124</v>
      </c>
      <c r="K587" s="23" t="s">
        <v>125</v>
      </c>
      <c r="L587" s="23"/>
      <c r="M587" s="23"/>
      <c r="N587" s="23"/>
      <c r="O587" s="23"/>
      <c r="P587" s="24"/>
      <c r="Q587" s="24"/>
      <c r="R587" s="24"/>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5" outlineLevel="1" x14ac:dyDescent="0.25">
      <c r="A588" s="5"/>
      <c r="B588" s="6"/>
      <c r="C588" s="17"/>
      <c r="D588" s="17"/>
      <c r="E588" s="17"/>
      <c r="F588" s="26"/>
      <c r="G588" s="27"/>
      <c r="H588" s="27"/>
      <c r="I588" s="27" t="str">
        <f t="shared" ref="I588:I593" si="55">H567</f>
        <v>pre seeding</v>
      </c>
      <c r="J588" s="367">
        <v>43570</v>
      </c>
      <c r="K588" s="378">
        <v>35</v>
      </c>
      <c r="L588" s="221"/>
      <c r="M588" s="221"/>
      <c r="N588" s="221"/>
      <c r="O588" s="221"/>
      <c r="P588" s="221"/>
      <c r="Q588" s="222"/>
      <c r="R588" s="222"/>
      <c r="S588" s="222"/>
      <c r="T588" s="222"/>
      <c r="U588" s="222"/>
      <c r="V588" s="223"/>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5" outlineLevel="1" x14ac:dyDescent="0.25">
      <c r="A589" s="5"/>
      <c r="B589" s="6"/>
      <c r="C589" s="17"/>
      <c r="D589" s="17"/>
      <c r="E589" s="17"/>
      <c r="F589" s="26"/>
      <c r="G589" s="27"/>
      <c r="H589" s="27"/>
      <c r="I589" s="27" t="str">
        <f t="shared" si="55"/>
        <v>at seeding</v>
      </c>
      <c r="J589" s="367">
        <v>43600</v>
      </c>
      <c r="K589" s="378">
        <v>15</v>
      </c>
      <c r="L589" s="221"/>
      <c r="M589" s="221"/>
      <c r="N589" s="221"/>
      <c r="O589" s="221"/>
      <c r="P589" s="221"/>
      <c r="Q589" s="222"/>
      <c r="R589" s="222"/>
      <c r="S589" s="222"/>
      <c r="T589" s="222"/>
      <c r="U589" s="222"/>
      <c r="V589" s="223"/>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5" outlineLevel="1" x14ac:dyDescent="0.25">
      <c r="A590" s="5"/>
      <c r="B590" s="6"/>
      <c r="C590" s="17"/>
      <c r="D590" s="17"/>
      <c r="E590" s="17"/>
      <c r="F590" s="26"/>
      <c r="G590" s="27"/>
      <c r="H590" s="27"/>
      <c r="I590" s="27" t="str">
        <f t="shared" si="55"/>
        <v>post seeding</v>
      </c>
      <c r="J590" s="367">
        <v>43617</v>
      </c>
      <c r="K590" s="378">
        <v>90</v>
      </c>
      <c r="L590" s="221"/>
      <c r="M590" s="221"/>
      <c r="N590" s="221"/>
      <c r="O590" s="221"/>
      <c r="P590" s="221"/>
      <c r="Q590" s="222"/>
      <c r="R590" s="222"/>
      <c r="S590" s="222"/>
      <c r="T590" s="222"/>
      <c r="U590" s="222"/>
      <c r="V590" s="223"/>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si="55"/>
        <v>cereal</v>
      </c>
      <c r="J591" s="367">
        <v>43661</v>
      </c>
      <c r="K591" s="378">
        <v>35</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2" customHeight="1" outlineLevel="1" x14ac:dyDescent="0.25">
      <c r="A592" s="5"/>
      <c r="B592" s="6"/>
      <c r="C592" s="17"/>
      <c r="D592" s="17"/>
      <c r="E592" s="17"/>
      <c r="F592" s="33"/>
      <c r="G592" s="34"/>
      <c r="H592" s="34"/>
      <c r="I592" s="27" t="str">
        <f t="shared" si="55"/>
        <v>oilseed</v>
      </c>
      <c r="J592" s="367">
        <v>43661</v>
      </c>
      <c r="K592" s="378">
        <v>35</v>
      </c>
      <c r="L592" s="221"/>
      <c r="M592" s="221"/>
      <c r="N592" s="221"/>
      <c r="O592" s="221"/>
      <c r="P592" s="221"/>
      <c r="Q592" s="224"/>
      <c r="R592" s="224"/>
      <c r="S592" s="224"/>
      <c r="T592" s="224"/>
      <c r="U592" s="224"/>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5" outlineLevel="1" x14ac:dyDescent="0.25">
      <c r="A593" s="5"/>
      <c r="B593" s="6"/>
      <c r="C593" s="17"/>
      <c r="D593" s="17"/>
      <c r="E593" s="17"/>
      <c r="F593" s="26"/>
      <c r="G593" s="27"/>
      <c r="H593" s="27"/>
      <c r="I593" s="27" t="str">
        <f t="shared" si="55"/>
        <v>pulse</v>
      </c>
      <c r="J593" s="367">
        <v>43661</v>
      </c>
      <c r="K593" s="378">
        <v>35</v>
      </c>
      <c r="L593" s="221"/>
      <c r="M593" s="221"/>
      <c r="N593" s="221"/>
      <c r="O593" s="221"/>
      <c r="P593" s="221"/>
      <c r="Q593" s="222"/>
      <c r="R593" s="222"/>
      <c r="S593" s="222"/>
      <c r="T593" s="222"/>
      <c r="U593" s="222"/>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2" customHeight="1" outlineLevel="1" x14ac:dyDescent="0.25">
      <c r="A594" s="5"/>
      <c r="B594" s="6"/>
      <c r="C594" s="17"/>
      <c r="D594" s="17"/>
      <c r="E594" s="17"/>
      <c r="F594" s="33"/>
      <c r="G594" s="34"/>
      <c r="H594" s="34"/>
      <c r="I594" s="34"/>
      <c r="J594" s="34"/>
      <c r="K594" s="34"/>
      <c r="L594" s="34"/>
      <c r="M594" s="34"/>
      <c r="N594" s="34"/>
      <c r="O594" s="221"/>
      <c r="P594" s="221"/>
      <c r="Q594" s="224"/>
      <c r="R594" s="224"/>
      <c r="S594" s="224"/>
      <c r="T594" s="224"/>
      <c r="U594" s="224"/>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5.0999999999999996" customHeight="1" outlineLevel="1" x14ac:dyDescent="0.25">
      <c r="A595" s="5"/>
      <c r="B595" s="6"/>
      <c r="C595" s="17"/>
      <c r="D595" s="17"/>
      <c r="E595" s="17"/>
      <c r="F595" s="36"/>
      <c r="G595" s="37"/>
      <c r="H595" s="37"/>
      <c r="I595" s="37"/>
      <c r="J595" s="38"/>
      <c r="K595" s="38"/>
      <c r="L595" s="38"/>
      <c r="M595" s="38"/>
      <c r="N595" s="38"/>
      <c r="O595" s="38"/>
      <c r="P595" s="38"/>
      <c r="Q595" s="38"/>
      <c r="R595" s="38"/>
      <c r="S595" s="38"/>
      <c r="T595" s="38"/>
      <c r="U595" s="38"/>
      <c r="V595" s="30"/>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24.95" customHeight="1" outlineLevel="1" x14ac:dyDescent="0.25">
      <c r="A596" s="5"/>
      <c r="B596" s="6"/>
      <c r="C596" s="39"/>
      <c r="D596" s="39"/>
      <c r="E596" s="39"/>
      <c r="F596" s="39"/>
      <c r="G596" s="40" t="str">
        <f>G580</f>
        <v>Chemical info</v>
      </c>
      <c r="H596" s="39"/>
      <c r="I596" s="39"/>
      <c r="J596" s="39"/>
      <c r="K596" s="39"/>
      <c r="L596" s="39"/>
      <c r="M596" s="39"/>
      <c r="N596" s="39"/>
      <c r="O596" s="39"/>
      <c r="P596" s="39"/>
      <c r="Q596" s="39"/>
      <c r="R596" s="39"/>
      <c r="S596" s="39"/>
      <c r="T596" s="39"/>
      <c r="U596" s="39"/>
      <c r="V596" s="39"/>
      <c r="W596" s="41" t="s">
        <v>24</v>
      </c>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12" customHeight="1" outlineLevel="1" x14ac:dyDescent="0.25">
      <c r="A597" s="5"/>
      <c r="B597" s="6"/>
      <c r="C597" s="6"/>
      <c r="D597" s="6"/>
      <c r="E597" s="6"/>
      <c r="F597" s="7"/>
      <c r="G597" s="7"/>
      <c r="H597" s="7"/>
      <c r="I597" s="7"/>
      <c r="J597" s="7"/>
      <c r="K597" s="7"/>
      <c r="L597" s="7"/>
      <c r="M597" s="7"/>
      <c r="N597" s="7"/>
      <c r="O597" s="7"/>
      <c r="P597" s="7"/>
      <c r="Q597" s="7"/>
      <c r="R597" s="7"/>
      <c r="S597" s="7"/>
      <c r="T597" s="7"/>
      <c r="U597" s="7"/>
      <c r="V597" s="7"/>
      <c r="W597" s="7"/>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outlineLevel="1" x14ac:dyDescent="0.25">
      <c r="A598" s="5"/>
      <c r="B598" s="6"/>
      <c r="C598" s="6"/>
      <c r="D598" s="6"/>
      <c r="E598" s="6"/>
      <c r="F598" s="6"/>
      <c r="G598" s="6"/>
      <c r="H598" s="7"/>
      <c r="I598" s="7"/>
      <c r="J598" s="7"/>
      <c r="K598" s="7"/>
      <c r="L598" s="7"/>
      <c r="M598" s="7"/>
      <c r="N598" s="240"/>
      <c r="O598" s="240"/>
      <c r="P598" s="240"/>
      <c r="Q598" s="7"/>
      <c r="R598" s="7"/>
      <c r="S598" s="7"/>
      <c r="T598" s="7"/>
      <c r="U598" s="7"/>
      <c r="V598" s="7"/>
      <c r="W598" s="7"/>
      <c r="X598" s="6"/>
      <c r="Y598" s="6"/>
      <c r="Z598" s="6"/>
      <c r="AA598" s="239"/>
      <c r="AB598" s="239"/>
      <c r="AC598" s="239"/>
      <c r="AD598" s="239"/>
      <c r="AE598" s="239"/>
      <c r="AF598" s="239"/>
      <c r="AG598" s="239"/>
      <c r="AH598" s="239"/>
      <c r="AI598" s="239"/>
      <c r="AJ598" s="239"/>
      <c r="AK598" s="239"/>
      <c r="AL598" s="239"/>
      <c r="AM598" s="239"/>
      <c r="AN598" s="239"/>
      <c r="AO598" s="239"/>
      <c r="AP598" s="239"/>
      <c r="AQ598" s="239"/>
      <c r="AR598" s="239"/>
      <c r="AS598" s="239"/>
      <c r="AT598" s="239"/>
      <c r="AU598" s="239"/>
      <c r="AV598" s="239"/>
      <c r="AW598" s="239"/>
      <c r="AX598" s="239"/>
      <c r="AY598" s="239"/>
      <c r="AZ598" s="239"/>
      <c r="BA598" s="239"/>
      <c r="BB598" s="239"/>
      <c r="BC598" s="239"/>
      <c r="BD598" s="239"/>
      <c r="BE598" s="239"/>
      <c r="BF598" s="239"/>
      <c r="BG598" s="239"/>
      <c r="BH598" s="239"/>
      <c r="BI598" s="239"/>
      <c r="BJ598" s="239"/>
      <c r="BK598" s="239"/>
      <c r="BL598" s="239"/>
      <c r="BM598" s="239"/>
      <c r="BN598" s="239"/>
      <c r="BO598" s="239"/>
      <c r="BP598" s="239"/>
    </row>
    <row r="599" spans="1:68" ht="5.0999999999999996" customHeight="1" outlineLevel="1" thickBot="1" x14ac:dyDescent="0.3">
      <c r="A599" s="5"/>
      <c r="B599" s="6"/>
      <c r="C599" s="6"/>
      <c r="D599" s="6"/>
      <c r="E599" s="6"/>
      <c r="F599" s="6"/>
      <c r="G599" s="6"/>
      <c r="H599" s="7"/>
      <c r="I599" s="7"/>
      <c r="J599" s="7"/>
      <c r="K599" s="7"/>
      <c r="L599" s="7"/>
      <c r="M599" s="7"/>
      <c r="N599" s="240"/>
      <c r="O599" s="240"/>
      <c r="P599" s="240"/>
      <c r="Q599" s="7"/>
      <c r="R599" s="7"/>
      <c r="S599" s="7"/>
      <c r="T599" s="7"/>
      <c r="U599" s="7"/>
      <c r="V599" s="7"/>
      <c r="W599" s="7"/>
      <c r="X599" s="6"/>
      <c r="Y599" s="6"/>
      <c r="Z599" s="6"/>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5.0999999999999996" customHeight="1" outlineLevel="1" x14ac:dyDescent="0.25">
      <c r="A600" s="5"/>
      <c r="B600" s="6"/>
      <c r="C600" s="9" t="s">
        <v>0</v>
      </c>
      <c r="D600" s="9"/>
      <c r="E600" s="9"/>
      <c r="F600" s="9"/>
      <c r="G600" s="9"/>
      <c r="H600" s="9"/>
      <c r="I600" s="9"/>
      <c r="J600" s="9"/>
      <c r="K600" s="10"/>
      <c r="L600" s="10"/>
      <c r="M600" s="10"/>
      <c r="N600" s="242"/>
      <c r="O600" s="242"/>
      <c r="P600" s="242"/>
      <c r="Q600" s="10"/>
      <c r="R600" s="10"/>
      <c r="S600" s="10"/>
      <c r="T600" s="10"/>
      <c r="U600" s="10"/>
      <c r="V600" s="10"/>
      <c r="W600" s="11"/>
      <c r="X600" s="7"/>
      <c r="Y600" s="7"/>
      <c r="Z600" s="7"/>
      <c r="AA600" s="240"/>
      <c r="AB600" s="240"/>
      <c r="AC600" s="240"/>
      <c r="AD600" s="240"/>
      <c r="AE600" s="240"/>
      <c r="AF600" s="240"/>
      <c r="AG600" s="240"/>
      <c r="AH600" s="240"/>
      <c r="AI600" s="240"/>
      <c r="AJ600" s="240"/>
      <c r="AK600" s="240"/>
      <c r="AL600" s="240"/>
      <c r="AM600" s="240"/>
      <c r="AN600" s="240"/>
      <c r="AO600" s="240"/>
      <c r="AP600" s="240"/>
      <c r="AQ600" s="240"/>
      <c r="AR600" s="240"/>
      <c r="AS600" s="240"/>
      <c r="AT600" s="240"/>
      <c r="AU600" s="240"/>
      <c r="AV600" s="240"/>
      <c r="AW600" s="240"/>
      <c r="AX600" s="240"/>
      <c r="AY600" s="240"/>
      <c r="AZ600" s="240"/>
      <c r="BA600" s="240"/>
      <c r="BB600" s="240"/>
      <c r="BC600" s="240"/>
      <c r="BD600" s="240"/>
      <c r="BE600" s="240"/>
      <c r="BF600" s="240"/>
      <c r="BG600" s="240"/>
      <c r="BH600" s="240"/>
      <c r="BI600" s="240"/>
      <c r="BJ600" s="240"/>
      <c r="BK600" s="240"/>
      <c r="BL600" s="240"/>
      <c r="BM600" s="240"/>
      <c r="BN600" s="240"/>
      <c r="BO600" s="240"/>
      <c r="BP600" s="240"/>
    </row>
    <row r="601" spans="1:68" ht="12" customHeight="1" outlineLevel="1" x14ac:dyDescent="0.25">
      <c r="A601" s="5"/>
      <c r="B601" s="6"/>
      <c r="C601" s="12"/>
      <c r="D601" s="12"/>
      <c r="E601" s="12" t="s">
        <v>1</v>
      </c>
      <c r="F601" s="13"/>
      <c r="G601" s="14" t="s">
        <v>36</v>
      </c>
      <c r="H601" s="13"/>
      <c r="I601" s="13"/>
      <c r="J601" s="13"/>
      <c r="K601" s="13"/>
      <c r="L601" s="13"/>
      <c r="M601" s="13"/>
      <c r="N601" s="245"/>
      <c r="O601" s="245"/>
      <c r="P601" s="245"/>
      <c r="Q601" s="13"/>
      <c r="R601" s="13"/>
      <c r="S601" s="13"/>
      <c r="T601" s="13"/>
      <c r="U601" s="15"/>
      <c r="V601" s="15"/>
      <c r="W601" s="16"/>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outlineLevel="1" x14ac:dyDescent="0.25">
      <c r="A602" s="5"/>
      <c r="B602" s="6"/>
      <c r="C602" s="12"/>
      <c r="D602" s="12"/>
      <c r="E602" s="17"/>
      <c r="F602" s="13"/>
      <c r="G602" s="13" t="s">
        <v>37</v>
      </c>
      <c r="H602" s="13"/>
      <c r="I602" s="315" t="s">
        <v>378</v>
      </c>
      <c r="J602" s="13"/>
      <c r="K602" s="13"/>
      <c r="L602" s="13"/>
      <c r="M602" s="13"/>
      <c r="N602" s="245"/>
      <c r="O602" s="245"/>
      <c r="P602" s="245"/>
      <c r="Q602" s="13"/>
      <c r="R602" s="13"/>
      <c r="S602" s="13"/>
      <c r="T602" s="19"/>
      <c r="U602" s="15"/>
      <c r="V602" s="15"/>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outlineLevel="1" x14ac:dyDescent="0.25">
      <c r="A603" s="5"/>
      <c r="B603" s="6"/>
      <c r="C603" s="17"/>
      <c r="D603" s="12"/>
      <c r="E603" s="17"/>
      <c r="F603" s="13"/>
      <c r="G603" s="45">
        <v>38576.728703703702</v>
      </c>
      <c r="H603" s="13"/>
      <c r="I603" s="13"/>
      <c r="J603" s="13"/>
      <c r="K603" s="13"/>
      <c r="L603" s="13"/>
      <c r="M603" s="13"/>
      <c r="N603" s="245"/>
      <c r="O603" s="245"/>
      <c r="P603" s="245"/>
      <c r="Q603" s="13"/>
      <c r="R603" s="13"/>
      <c r="S603" s="13"/>
      <c r="T603" s="19"/>
      <c r="U603" s="15"/>
      <c r="V603" s="15"/>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20">
        <v>0</v>
      </c>
      <c r="D604" s="12"/>
      <c r="E604" s="17"/>
      <c r="F604" s="13"/>
      <c r="G604" s="21"/>
      <c r="H604" s="13"/>
      <c r="I604" s="13"/>
      <c r="J604" s="13"/>
      <c r="K604" s="13"/>
      <c r="L604" s="13"/>
      <c r="M604" s="13"/>
      <c r="N604" s="245"/>
      <c r="O604" s="245"/>
      <c r="P604" s="245"/>
      <c r="Q604" s="13"/>
      <c r="R604" s="13"/>
      <c r="S604" s="13"/>
      <c r="T604" s="19"/>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17"/>
      <c r="D605" s="17"/>
      <c r="E605" s="17"/>
      <c r="F605" s="17"/>
      <c r="G605" s="17"/>
      <c r="H605" s="17"/>
      <c r="I605" s="17"/>
      <c r="J605" s="22"/>
      <c r="K605" s="22"/>
      <c r="L605" s="22"/>
      <c r="M605" s="22"/>
      <c r="N605" s="819"/>
      <c r="O605" s="819"/>
      <c r="P605" s="819"/>
      <c r="Q605" s="22"/>
      <c r="R605" s="22"/>
      <c r="S605" s="22"/>
      <c r="T605" s="22"/>
      <c r="U605" s="22"/>
      <c r="V605" s="22"/>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7"/>
      <c r="E606" s="17"/>
      <c r="F606" s="17"/>
      <c r="G606" s="17"/>
      <c r="H606" s="943"/>
      <c r="I606" s="17"/>
      <c r="J606" s="17"/>
      <c r="K606" s="22"/>
      <c r="L606" s="22"/>
      <c r="M606" s="22"/>
      <c r="N606" s="819"/>
      <c r="O606" s="819"/>
      <c r="P606" s="819"/>
      <c r="Q606" s="22"/>
      <c r="R606" s="22"/>
      <c r="S606" s="22"/>
      <c r="T606" s="22"/>
      <c r="U606" s="22"/>
      <c r="V606" s="22"/>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17"/>
      <c r="D607" s="17"/>
      <c r="E607" s="17"/>
      <c r="F607" s="17"/>
      <c r="G607" s="17"/>
      <c r="H607" s="943"/>
      <c r="I607" s="17"/>
      <c r="J607" s="23" t="s">
        <v>38</v>
      </c>
      <c r="K607" s="22" t="s">
        <v>39</v>
      </c>
      <c r="L607" s="24"/>
      <c r="M607" s="24"/>
      <c r="N607" s="256"/>
      <c r="O607" s="256"/>
      <c r="P607" s="256"/>
      <c r="Q607" s="24"/>
      <c r="R607" s="24"/>
      <c r="S607" s="24"/>
      <c r="T607" s="22"/>
      <c r="U607" s="22"/>
      <c r="V607" s="22"/>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t="s">
        <v>40</v>
      </c>
      <c r="H608" s="943"/>
      <c r="I608" s="17"/>
      <c r="J608" s="255" t="s">
        <v>446</v>
      </c>
      <c r="K608" s="255" t="s">
        <v>63</v>
      </c>
      <c r="L608" s="255" t="s">
        <v>64</v>
      </c>
      <c r="M608" s="255" t="s">
        <v>65</v>
      </c>
      <c r="N608" s="255" t="s">
        <v>66</v>
      </c>
      <c r="O608" s="255" t="s">
        <v>1003</v>
      </c>
      <c r="P608" s="255" t="s">
        <v>1004</v>
      </c>
      <c r="Q608" s="255" t="s">
        <v>1005</v>
      </c>
      <c r="R608" s="23"/>
      <c r="S608" s="23" t="s">
        <v>266</v>
      </c>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26"/>
      <c r="G609" s="49"/>
      <c r="H609" s="31"/>
      <c r="I609" s="27" t="s">
        <v>81</v>
      </c>
      <c r="J609" s="379">
        <v>5</v>
      </c>
      <c r="K609" s="379">
        <v>5</v>
      </c>
      <c r="L609" s="379">
        <v>5</v>
      </c>
      <c r="M609" s="379">
        <v>5</v>
      </c>
      <c r="N609" s="379">
        <v>5</v>
      </c>
      <c r="O609" s="379">
        <v>5</v>
      </c>
      <c r="P609" s="379">
        <v>5</v>
      </c>
      <c r="Q609" s="379">
        <v>5</v>
      </c>
      <c r="R609" s="27"/>
      <c r="S609" s="382">
        <v>0</v>
      </c>
      <c r="T609" s="59"/>
      <c r="U609" s="59"/>
      <c r="V609" s="60"/>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s="765" customFormat="1" ht="12" customHeight="1" outlineLevel="1" x14ac:dyDescent="0.25">
      <c r="A610" s="769"/>
      <c r="B610" s="766"/>
      <c r="C610" s="778"/>
      <c r="D610" s="778"/>
      <c r="E610" s="778"/>
      <c r="F610" s="782"/>
      <c r="G610" s="781"/>
      <c r="H610" s="31"/>
      <c r="I610" s="783" t="s">
        <v>1088</v>
      </c>
      <c r="J610" s="379">
        <v>5</v>
      </c>
      <c r="K610" s="379">
        <v>5</v>
      </c>
      <c r="L610" s="379">
        <v>5</v>
      </c>
      <c r="M610" s="379">
        <v>5</v>
      </c>
      <c r="N610" s="379">
        <v>5</v>
      </c>
      <c r="O610" s="379">
        <v>5</v>
      </c>
      <c r="P610" s="379">
        <v>5</v>
      </c>
      <c r="Q610" s="379">
        <v>5</v>
      </c>
      <c r="R610" s="783"/>
      <c r="S610" s="382">
        <v>0</v>
      </c>
      <c r="T610" s="59"/>
      <c r="U610" s="59"/>
      <c r="V610" s="60"/>
      <c r="W610" s="773"/>
      <c r="X610" s="768"/>
      <c r="Y610" s="768"/>
      <c r="Z610" s="768"/>
      <c r="AA610" s="768"/>
      <c r="AB610" s="768"/>
      <c r="AC610" s="768"/>
      <c r="AD610" s="768"/>
      <c r="AE610" s="768"/>
      <c r="AF610" s="768"/>
      <c r="AG610" s="768"/>
      <c r="AH610" s="768"/>
      <c r="AI610" s="768"/>
      <c r="AJ610" s="768"/>
      <c r="AK610" s="768"/>
      <c r="AL610" s="768"/>
      <c r="AM610" s="768"/>
      <c r="AN610" s="768"/>
      <c r="AO610" s="768"/>
      <c r="AP610" s="768"/>
      <c r="AQ610" s="768"/>
      <c r="AR610" s="768"/>
      <c r="AS610" s="768"/>
      <c r="AT610" s="768"/>
      <c r="AU610" s="768"/>
      <c r="AV610" s="768"/>
      <c r="AW610" s="768"/>
      <c r="AX610" s="768"/>
      <c r="AY610" s="768"/>
      <c r="AZ610" s="768"/>
      <c r="BA610" s="768"/>
      <c r="BB610" s="768"/>
      <c r="BC610" s="768"/>
      <c r="BD610" s="768"/>
      <c r="BE610" s="768"/>
      <c r="BF610" s="768"/>
      <c r="BG610" s="768"/>
      <c r="BH610" s="768"/>
      <c r="BI610" s="768"/>
      <c r="BJ610" s="768"/>
      <c r="BK610" s="768"/>
      <c r="BL610" s="768"/>
      <c r="BM610" s="768"/>
      <c r="BN610" s="768"/>
      <c r="BO610" s="768"/>
      <c r="BP610" s="768"/>
    </row>
    <row r="611" spans="1:68" s="765" customFormat="1" ht="12" customHeight="1" outlineLevel="1" x14ac:dyDescent="0.25">
      <c r="A611" s="769"/>
      <c r="B611" s="766"/>
      <c r="C611" s="778"/>
      <c r="D611" s="778"/>
      <c r="E611" s="778"/>
      <c r="F611" s="782"/>
      <c r="G611" s="781"/>
      <c r="H611" s="31"/>
      <c r="I611" s="783" t="s">
        <v>72</v>
      </c>
      <c r="J611" s="379">
        <v>3</v>
      </c>
      <c r="K611" s="379">
        <v>3</v>
      </c>
      <c r="L611" s="379">
        <v>3</v>
      </c>
      <c r="M611" s="379">
        <v>3</v>
      </c>
      <c r="N611" s="379">
        <v>3</v>
      </c>
      <c r="O611" s="379">
        <v>3</v>
      </c>
      <c r="P611" s="379">
        <v>3</v>
      </c>
      <c r="Q611" s="379">
        <v>3</v>
      </c>
      <c r="R611" s="783"/>
      <c r="S611" s="382">
        <v>0</v>
      </c>
      <c r="T611" s="59"/>
      <c r="U611" s="59"/>
      <c r="V611" s="60"/>
      <c r="W611" s="773"/>
      <c r="X611" s="768"/>
      <c r="Y611" s="768"/>
      <c r="Z611" s="768"/>
      <c r="AA611" s="768"/>
      <c r="AB611" s="768"/>
      <c r="AC611" s="768"/>
      <c r="AD611" s="768"/>
      <c r="AE611" s="768"/>
      <c r="AF611" s="768"/>
      <c r="AG611" s="768"/>
      <c r="AH611" s="768"/>
      <c r="AI611" s="768"/>
      <c r="AJ611" s="768"/>
      <c r="AK611" s="768"/>
      <c r="AL611" s="768"/>
      <c r="AM611" s="768"/>
      <c r="AN611" s="768"/>
      <c r="AO611" s="768"/>
      <c r="AP611" s="768"/>
      <c r="AQ611" s="768"/>
      <c r="AR611" s="768"/>
      <c r="AS611" s="768"/>
      <c r="AT611" s="768"/>
      <c r="AU611" s="768"/>
      <c r="AV611" s="768"/>
      <c r="AW611" s="768"/>
      <c r="AX611" s="768"/>
      <c r="AY611" s="768"/>
      <c r="AZ611" s="768"/>
      <c r="BA611" s="768"/>
      <c r="BB611" s="768"/>
      <c r="BC611" s="768"/>
      <c r="BD611" s="768"/>
      <c r="BE611" s="768"/>
      <c r="BF611" s="768"/>
      <c r="BG611" s="768"/>
      <c r="BH611" s="768"/>
      <c r="BI611" s="768"/>
      <c r="BJ611" s="768"/>
      <c r="BK611" s="768"/>
      <c r="BL611" s="768"/>
      <c r="BM611" s="768"/>
      <c r="BN611" s="768"/>
      <c r="BO611" s="768"/>
      <c r="BP611" s="768"/>
    </row>
    <row r="612" spans="1:68" ht="12" customHeight="1" outlineLevel="1" x14ac:dyDescent="0.25">
      <c r="A612" s="5"/>
      <c r="B612" s="6"/>
      <c r="C612" s="17"/>
      <c r="D612" s="17"/>
      <c r="E612" s="17"/>
      <c r="F612" s="26"/>
      <c r="G612" s="49"/>
      <c r="H612" s="31"/>
      <c r="I612" s="27" t="s">
        <v>1089</v>
      </c>
      <c r="J612" s="379">
        <v>3</v>
      </c>
      <c r="K612" s="379">
        <v>3</v>
      </c>
      <c r="L612" s="379">
        <v>3</v>
      </c>
      <c r="M612" s="379">
        <v>3</v>
      </c>
      <c r="N612" s="379">
        <v>3</v>
      </c>
      <c r="O612" s="379">
        <v>3</v>
      </c>
      <c r="P612" s="379">
        <v>3</v>
      </c>
      <c r="Q612" s="379">
        <v>3</v>
      </c>
      <c r="R612" s="27"/>
      <c r="S612" s="382">
        <v>0</v>
      </c>
      <c r="T612" s="59"/>
      <c r="U612" s="59"/>
      <c r="V612" s="60"/>
      <c r="W612" s="16"/>
      <c r="X612" s="7"/>
      <c r="Y612" s="7"/>
      <c r="Z612" s="7"/>
      <c r="AA612" s="240"/>
      <c r="AB612" s="240"/>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row>
    <row r="613" spans="1:68" s="765" customFormat="1" ht="12" customHeight="1" outlineLevel="1" x14ac:dyDescent="0.25">
      <c r="A613" s="769"/>
      <c r="B613" s="766"/>
      <c r="C613" s="778"/>
      <c r="D613" s="778"/>
      <c r="E613" s="778"/>
      <c r="F613" s="782"/>
      <c r="G613" s="781"/>
      <c r="H613" s="31"/>
      <c r="I613" s="783" t="s">
        <v>73</v>
      </c>
      <c r="J613" s="380">
        <v>120</v>
      </c>
      <c r="K613" s="380">
        <v>120</v>
      </c>
      <c r="L613" s="380">
        <v>120</v>
      </c>
      <c r="M613" s="380">
        <v>120</v>
      </c>
      <c r="N613" s="380">
        <v>120</v>
      </c>
      <c r="O613" s="380">
        <v>120</v>
      </c>
      <c r="P613" s="380">
        <v>120</v>
      </c>
      <c r="Q613" s="380">
        <v>120</v>
      </c>
      <c r="R613" s="783"/>
      <c r="S613" s="382">
        <v>1</v>
      </c>
      <c r="T613" s="59"/>
      <c r="U613" s="59"/>
      <c r="V613" s="60"/>
      <c r="W613" s="773"/>
      <c r="X613" s="768"/>
      <c r="Y613" s="768"/>
      <c r="Z613" s="768"/>
      <c r="AA613" s="768"/>
      <c r="AB613" s="768"/>
      <c r="AC613" s="768"/>
      <c r="AD613" s="768"/>
      <c r="AE613" s="768"/>
      <c r="AF613" s="768"/>
      <c r="AG613" s="768"/>
      <c r="AH613" s="768"/>
      <c r="AI613" s="768"/>
      <c r="AJ613" s="768"/>
      <c r="AK613" s="768"/>
      <c r="AL613" s="768"/>
      <c r="AM613" s="768"/>
      <c r="AN613" s="768"/>
      <c r="AO613" s="768"/>
      <c r="AP613" s="768"/>
      <c r="AQ613" s="768"/>
      <c r="AR613" s="768"/>
      <c r="AS613" s="768"/>
      <c r="AT613" s="768"/>
      <c r="AU613" s="768"/>
      <c r="AV613" s="768"/>
      <c r="AW613" s="768"/>
      <c r="AX613" s="768"/>
      <c r="AY613" s="768"/>
      <c r="AZ613" s="768"/>
      <c r="BA613" s="768"/>
      <c r="BB613" s="768"/>
      <c r="BC613" s="768"/>
      <c r="BD613" s="768"/>
      <c r="BE613" s="768"/>
      <c r="BF613" s="768"/>
      <c r="BG613" s="768"/>
      <c r="BH613" s="768"/>
      <c r="BI613" s="768"/>
      <c r="BJ613" s="768"/>
      <c r="BK613" s="768"/>
      <c r="BL613" s="768"/>
      <c r="BM613" s="768"/>
      <c r="BN613" s="768"/>
      <c r="BO613" s="768"/>
      <c r="BP613" s="768"/>
    </row>
    <row r="614" spans="1:68" ht="12" customHeight="1" outlineLevel="1" x14ac:dyDescent="0.25">
      <c r="A614" s="5"/>
      <c r="B614" s="6"/>
      <c r="C614" s="17"/>
      <c r="D614" s="17"/>
      <c r="E614" s="17"/>
      <c r="F614" s="26"/>
      <c r="G614" s="49"/>
      <c r="H614" s="31"/>
      <c r="I614" s="27" t="s">
        <v>1085</v>
      </c>
      <c r="J614" s="380">
        <v>120</v>
      </c>
      <c r="K614" s="380">
        <v>120</v>
      </c>
      <c r="L614" s="380">
        <v>120</v>
      </c>
      <c r="M614" s="380">
        <v>120</v>
      </c>
      <c r="N614" s="380">
        <v>120</v>
      </c>
      <c r="O614" s="380">
        <v>120</v>
      </c>
      <c r="P614" s="380">
        <v>120</v>
      </c>
      <c r="Q614" s="380">
        <v>120</v>
      </c>
      <c r="R614" s="27"/>
      <c r="S614" s="382">
        <v>1</v>
      </c>
      <c r="T614" s="59"/>
      <c r="U614" s="59"/>
      <c r="V614" s="60"/>
      <c r="W614" s="16"/>
      <c r="X614" s="7"/>
      <c r="Y614" s="7"/>
      <c r="Z614" s="7"/>
      <c r="AA614" s="240"/>
      <c r="AB614" s="240"/>
      <c r="AC614" s="240"/>
      <c r="AD614" s="240"/>
      <c r="AE614" s="240"/>
      <c r="AF614" s="240"/>
      <c r="AG614" s="240"/>
      <c r="AH614" s="240"/>
      <c r="AI614" s="240"/>
      <c r="AJ614" s="240"/>
      <c r="AK614" s="240"/>
      <c r="AL614" s="240"/>
      <c r="AM614" s="240"/>
      <c r="AN614" s="240"/>
      <c r="AO614" s="240"/>
      <c r="AP614" s="240"/>
      <c r="AQ614" s="240"/>
      <c r="AR614" s="240"/>
      <c r="AS614" s="240"/>
      <c r="AT614" s="240"/>
      <c r="AU614" s="240"/>
      <c r="AV614" s="240"/>
      <c r="AW614" s="240"/>
      <c r="AX614" s="240"/>
      <c r="AY614" s="240"/>
      <c r="AZ614" s="240"/>
      <c r="BA614" s="240"/>
      <c r="BB614" s="240"/>
      <c r="BC614" s="240"/>
      <c r="BD614" s="240"/>
      <c r="BE614" s="240"/>
      <c r="BF614" s="240"/>
      <c r="BG614" s="240"/>
      <c r="BH614" s="240"/>
      <c r="BI614" s="240"/>
      <c r="BJ614" s="240"/>
      <c r="BK614" s="240"/>
      <c r="BL614" s="240"/>
      <c r="BM614" s="240"/>
      <c r="BN614" s="240"/>
      <c r="BO614" s="240"/>
      <c r="BP614" s="240"/>
    </row>
    <row r="615" spans="1:68" ht="12" customHeight="1" outlineLevel="1" x14ac:dyDescent="0.25">
      <c r="A615" s="5"/>
      <c r="B615" s="6"/>
      <c r="C615" s="17"/>
      <c r="D615" s="17"/>
      <c r="E615" s="17"/>
      <c r="F615" s="26"/>
      <c r="G615" s="49"/>
      <c r="H615" s="31"/>
      <c r="I615" s="27" t="s">
        <v>74</v>
      </c>
      <c r="J615" s="380">
        <v>120</v>
      </c>
      <c r="K615" s="380">
        <v>120</v>
      </c>
      <c r="L615" s="380">
        <v>120</v>
      </c>
      <c r="M615" s="380">
        <v>120</v>
      </c>
      <c r="N615" s="380">
        <v>120</v>
      </c>
      <c r="O615" s="380">
        <v>120</v>
      </c>
      <c r="P615" s="380">
        <v>120</v>
      </c>
      <c r="Q615" s="380">
        <v>120</v>
      </c>
      <c r="R615" s="27"/>
      <c r="S615" s="382">
        <v>1</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s="765" customFormat="1" ht="12" customHeight="1" outlineLevel="1" x14ac:dyDescent="0.25">
      <c r="A616" s="769"/>
      <c r="B616" s="766"/>
      <c r="C616" s="778"/>
      <c r="D616" s="778"/>
      <c r="E616" s="778"/>
      <c r="F616" s="777"/>
      <c r="G616" s="781"/>
      <c r="H616" s="31"/>
      <c r="I616" s="783" t="s">
        <v>75</v>
      </c>
      <c r="J616" s="380">
        <v>120</v>
      </c>
      <c r="K616" s="380">
        <v>120</v>
      </c>
      <c r="L616" s="380">
        <v>120</v>
      </c>
      <c r="M616" s="380">
        <v>120</v>
      </c>
      <c r="N616" s="380">
        <v>120</v>
      </c>
      <c r="O616" s="380">
        <v>120</v>
      </c>
      <c r="P616" s="380">
        <v>120</v>
      </c>
      <c r="Q616" s="380">
        <v>120</v>
      </c>
      <c r="R616" s="783"/>
      <c r="S616" s="382">
        <v>1</v>
      </c>
      <c r="T616" s="59"/>
      <c r="U616" s="59"/>
      <c r="V616" s="60"/>
      <c r="W616" s="773"/>
      <c r="X616" s="768"/>
      <c r="Y616" s="768"/>
      <c r="Z616" s="768"/>
      <c r="AA616" s="768"/>
      <c r="AB616" s="768"/>
      <c r="AC616" s="768"/>
      <c r="AD616" s="768"/>
      <c r="AE616" s="768"/>
      <c r="AF616" s="768"/>
      <c r="AG616" s="768"/>
      <c r="AH616" s="768"/>
      <c r="AI616" s="768"/>
      <c r="AJ616" s="768"/>
      <c r="AK616" s="768"/>
      <c r="AL616" s="768"/>
      <c r="AM616" s="768"/>
      <c r="AN616" s="768"/>
      <c r="AO616" s="768"/>
      <c r="AP616" s="768"/>
      <c r="AQ616" s="768"/>
      <c r="AR616" s="768"/>
      <c r="AS616" s="768"/>
      <c r="AT616" s="768"/>
      <c r="AU616" s="768"/>
      <c r="AV616" s="768"/>
      <c r="AW616" s="768"/>
      <c r="AX616" s="768"/>
      <c r="AY616" s="768"/>
      <c r="AZ616" s="768"/>
      <c r="BA616" s="768"/>
      <c r="BB616" s="768"/>
      <c r="BC616" s="768"/>
      <c r="BD616" s="768"/>
      <c r="BE616" s="768"/>
      <c r="BF616" s="768"/>
      <c r="BG616" s="768"/>
      <c r="BH616" s="768"/>
      <c r="BI616" s="768"/>
      <c r="BJ616" s="768"/>
      <c r="BK616" s="768"/>
      <c r="BL616" s="768"/>
      <c r="BM616" s="768"/>
      <c r="BN616" s="768"/>
      <c r="BO616" s="768"/>
      <c r="BP616" s="768"/>
    </row>
    <row r="617" spans="1:68" ht="12" customHeight="1" outlineLevel="1" x14ac:dyDescent="0.25">
      <c r="A617" s="5"/>
      <c r="B617" s="6"/>
      <c r="C617" s="17"/>
      <c r="D617" s="17"/>
      <c r="E617" s="17"/>
      <c r="F617" s="36"/>
      <c r="G617" s="49"/>
      <c r="H617" s="31"/>
      <c r="I617" s="27" t="s">
        <v>1087</v>
      </c>
      <c r="J617" s="380">
        <v>120</v>
      </c>
      <c r="K617" s="380">
        <v>120</v>
      </c>
      <c r="L617" s="380">
        <v>120</v>
      </c>
      <c r="M617" s="380">
        <v>120</v>
      </c>
      <c r="N617" s="380">
        <v>120</v>
      </c>
      <c r="O617" s="380">
        <v>120</v>
      </c>
      <c r="P617" s="380">
        <v>120</v>
      </c>
      <c r="Q617" s="380">
        <v>120</v>
      </c>
      <c r="R617" s="27"/>
      <c r="S617" s="382">
        <v>1</v>
      </c>
      <c r="T617" s="59"/>
      <c r="U617" s="59"/>
      <c r="V617" s="60"/>
      <c r="W617" s="16"/>
      <c r="X617" s="7"/>
      <c r="Y617" s="7"/>
      <c r="Z617" s="7"/>
      <c r="AA617" s="240"/>
      <c r="AB617" s="240"/>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row>
    <row r="618" spans="1:68" s="765" customFormat="1" ht="12" customHeight="1" outlineLevel="1" x14ac:dyDescent="0.25">
      <c r="A618" s="769"/>
      <c r="B618" s="766"/>
      <c r="C618" s="778"/>
      <c r="D618" s="778"/>
      <c r="E618" s="778"/>
      <c r="F618" s="780"/>
      <c r="G618" s="779"/>
      <c r="H618" s="779"/>
      <c r="I618" s="783" t="s">
        <v>76</v>
      </c>
      <c r="J618" s="380">
        <v>100</v>
      </c>
      <c r="K618" s="380">
        <v>100</v>
      </c>
      <c r="L618" s="380">
        <v>100</v>
      </c>
      <c r="M618" s="380">
        <v>100</v>
      </c>
      <c r="N618" s="380">
        <v>100</v>
      </c>
      <c r="O618" s="380">
        <v>100</v>
      </c>
      <c r="P618" s="380">
        <v>100</v>
      </c>
      <c r="Q618" s="380">
        <v>100</v>
      </c>
      <c r="R618" s="783"/>
      <c r="S618" s="382">
        <v>1</v>
      </c>
      <c r="T618" s="59"/>
      <c r="U618" s="59"/>
      <c r="V618" s="60"/>
      <c r="W618" s="773"/>
      <c r="X618" s="768"/>
      <c r="Y618" s="768"/>
      <c r="Z618" s="768"/>
      <c r="AA618" s="768"/>
      <c r="AB618" s="768"/>
      <c r="AC618" s="768"/>
      <c r="AD618" s="768"/>
      <c r="AE618" s="768"/>
      <c r="AF618" s="768"/>
      <c r="AG618" s="768"/>
      <c r="AH618" s="768"/>
      <c r="AI618" s="768"/>
      <c r="AJ618" s="768"/>
      <c r="AK618" s="768"/>
      <c r="AL618" s="768"/>
      <c r="AM618" s="768"/>
      <c r="AN618" s="768"/>
      <c r="AO618" s="768"/>
      <c r="AP618" s="768"/>
      <c r="AQ618" s="768"/>
      <c r="AR618" s="768"/>
      <c r="AS618" s="768"/>
      <c r="AT618" s="768"/>
      <c r="AU618" s="768"/>
      <c r="AV618" s="768"/>
      <c r="AW618" s="768"/>
      <c r="AX618" s="768"/>
      <c r="AY618" s="768"/>
      <c r="AZ618" s="768"/>
      <c r="BA618" s="768"/>
      <c r="BB618" s="768"/>
      <c r="BC618" s="768"/>
      <c r="BD618" s="768"/>
      <c r="BE618" s="768"/>
      <c r="BF618" s="768"/>
      <c r="BG618" s="768"/>
      <c r="BH618" s="768"/>
      <c r="BI618" s="768"/>
      <c r="BJ618" s="768"/>
      <c r="BK618" s="768"/>
      <c r="BL618" s="768"/>
      <c r="BM618" s="768"/>
      <c r="BN618" s="768"/>
      <c r="BO618" s="768"/>
      <c r="BP618" s="768"/>
    </row>
    <row r="619" spans="1:68" ht="12" customHeight="1" outlineLevel="1" x14ac:dyDescent="0.25">
      <c r="A619" s="5"/>
      <c r="B619" s="6"/>
      <c r="C619" s="17"/>
      <c r="D619" s="17"/>
      <c r="E619" s="17"/>
      <c r="F619" s="33"/>
      <c r="G619" s="34"/>
      <c r="H619" s="34"/>
      <c r="I619" s="27" t="s">
        <v>1086</v>
      </c>
      <c r="J619" s="380">
        <v>100</v>
      </c>
      <c r="K619" s="380">
        <v>100</v>
      </c>
      <c r="L619" s="380">
        <v>100</v>
      </c>
      <c r="M619" s="380">
        <v>100</v>
      </c>
      <c r="N619" s="380">
        <v>100</v>
      </c>
      <c r="O619" s="380">
        <v>100</v>
      </c>
      <c r="P619" s="380">
        <v>100</v>
      </c>
      <c r="Q619" s="380">
        <v>100</v>
      </c>
      <c r="R619" s="27"/>
      <c r="S619" s="382">
        <v>1</v>
      </c>
      <c r="T619" s="59"/>
      <c r="U619" s="59"/>
      <c r="V619" s="60"/>
      <c r="W619" s="16"/>
      <c r="X619" s="7"/>
      <c r="Y619" s="7"/>
      <c r="Z619" s="7"/>
      <c r="AA619" s="240"/>
      <c r="AB619" s="240"/>
      <c r="AC619" s="240"/>
      <c r="AD619" s="240"/>
      <c r="AE619" s="240"/>
      <c r="AF619" s="240"/>
      <c r="AG619" s="240"/>
      <c r="AH619" s="240"/>
      <c r="AI619" s="240"/>
      <c r="AJ619" s="240"/>
      <c r="AK619" s="240"/>
      <c r="AL619" s="240"/>
      <c r="AM619" s="240"/>
      <c r="AN619" s="240"/>
      <c r="AO619" s="240"/>
      <c r="AP619" s="240"/>
      <c r="AQ619" s="240"/>
      <c r="AR619" s="240"/>
      <c r="AS619" s="240"/>
      <c r="AT619" s="240"/>
      <c r="AU619" s="240"/>
      <c r="AV619" s="240"/>
      <c r="AW619" s="240"/>
      <c r="AX619" s="240"/>
      <c r="AY619" s="240"/>
      <c r="AZ619" s="240"/>
      <c r="BA619" s="240"/>
      <c r="BB619" s="240"/>
      <c r="BC619" s="240"/>
      <c r="BD619" s="240"/>
      <c r="BE619" s="240"/>
      <c r="BF619" s="240"/>
      <c r="BG619" s="240"/>
      <c r="BH619" s="240"/>
      <c r="BI619" s="240"/>
      <c r="BJ619" s="240"/>
      <c r="BK619" s="240"/>
      <c r="BL619" s="240"/>
      <c r="BM619" s="240"/>
      <c r="BN619" s="240"/>
      <c r="BO619" s="240"/>
      <c r="BP619" s="240"/>
    </row>
    <row r="620" spans="1:68" ht="12" customHeight="1" outlineLevel="1" x14ac:dyDescent="0.25">
      <c r="A620" s="5"/>
      <c r="B620" s="6"/>
      <c r="C620" s="17"/>
      <c r="D620" s="17"/>
      <c r="E620" s="17"/>
      <c r="F620" s="33"/>
      <c r="G620" s="34"/>
      <c r="H620" s="34"/>
      <c r="I620" s="27" t="s">
        <v>77</v>
      </c>
      <c r="J620" s="380">
        <v>90</v>
      </c>
      <c r="K620" s="380">
        <v>90</v>
      </c>
      <c r="L620" s="380">
        <v>90</v>
      </c>
      <c r="M620" s="380">
        <v>90</v>
      </c>
      <c r="N620" s="380">
        <v>90</v>
      </c>
      <c r="O620" s="380">
        <v>90</v>
      </c>
      <c r="P620" s="380">
        <v>90</v>
      </c>
      <c r="Q620" s="380">
        <v>90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outlineLevel="1" x14ac:dyDescent="0.25">
      <c r="A621" s="5"/>
      <c r="B621" s="6"/>
      <c r="C621" s="17"/>
      <c r="D621" s="17"/>
      <c r="E621" s="17"/>
      <c r="F621" s="26"/>
      <c r="G621" s="49"/>
      <c r="H621" s="31"/>
      <c r="I621" s="27" t="s">
        <v>78</v>
      </c>
      <c r="J621" s="379">
        <v>140</v>
      </c>
      <c r="K621" s="379">
        <v>140</v>
      </c>
      <c r="L621" s="379">
        <v>140</v>
      </c>
      <c r="M621" s="379">
        <v>140</v>
      </c>
      <c r="N621" s="379">
        <v>140</v>
      </c>
      <c r="O621" s="379">
        <v>140</v>
      </c>
      <c r="P621" s="379">
        <v>140</v>
      </c>
      <c r="Q621" s="379">
        <v>140</v>
      </c>
      <c r="R621" s="27"/>
      <c r="S621" s="382">
        <v>1</v>
      </c>
      <c r="T621" s="59"/>
      <c r="U621" s="59"/>
      <c r="V621" s="60"/>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outlineLevel="1" x14ac:dyDescent="0.25">
      <c r="A622" s="5"/>
      <c r="B622" s="6"/>
      <c r="C622" s="17"/>
      <c r="D622" s="17"/>
      <c r="E622" s="17"/>
      <c r="F622" s="26"/>
      <c r="G622" s="49"/>
      <c r="H622" s="31"/>
      <c r="I622" s="27" t="s">
        <v>250</v>
      </c>
      <c r="J622" s="381">
        <v>100</v>
      </c>
      <c r="K622" s="381">
        <v>100</v>
      </c>
      <c r="L622" s="381">
        <v>100</v>
      </c>
      <c r="M622" s="381">
        <v>100</v>
      </c>
      <c r="N622" s="381">
        <v>100</v>
      </c>
      <c r="O622" s="381">
        <v>100</v>
      </c>
      <c r="P622" s="381">
        <v>100</v>
      </c>
      <c r="Q622" s="381">
        <v>100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26"/>
      <c r="G623" s="50"/>
      <c r="H623" s="51"/>
      <c r="I623" s="68" t="s">
        <v>82</v>
      </c>
      <c r="J623" s="381">
        <v>90</v>
      </c>
      <c r="K623" s="381">
        <v>90</v>
      </c>
      <c r="L623" s="381">
        <v>90</v>
      </c>
      <c r="M623" s="381">
        <v>90</v>
      </c>
      <c r="N623" s="381">
        <v>90</v>
      </c>
      <c r="O623" s="381">
        <v>90</v>
      </c>
      <c r="P623" s="381">
        <v>90</v>
      </c>
      <c r="Q623" s="381">
        <v>90</v>
      </c>
      <c r="R623" s="68"/>
      <c r="S623" s="383">
        <v>1</v>
      </c>
      <c r="T623" s="61"/>
      <c r="U623" s="61"/>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50"/>
      <c r="H624" s="51"/>
      <c r="I624" s="68" t="s">
        <v>83</v>
      </c>
      <c r="J624" s="381">
        <v>90</v>
      </c>
      <c r="K624" s="381">
        <v>90</v>
      </c>
      <c r="L624" s="381">
        <v>90</v>
      </c>
      <c r="M624" s="381">
        <v>90</v>
      </c>
      <c r="N624" s="381">
        <v>90</v>
      </c>
      <c r="O624" s="381">
        <v>90</v>
      </c>
      <c r="P624" s="381">
        <v>90</v>
      </c>
      <c r="Q624" s="381">
        <v>90</v>
      </c>
      <c r="R624" s="68"/>
      <c r="S624" s="383">
        <v>1</v>
      </c>
      <c r="T624" s="61"/>
      <c r="U624" s="61"/>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50"/>
      <c r="H625" s="51"/>
      <c r="I625" s="68" t="s">
        <v>84</v>
      </c>
      <c r="J625" s="381">
        <v>90</v>
      </c>
      <c r="K625" s="381">
        <v>90</v>
      </c>
      <c r="L625" s="381">
        <v>90</v>
      </c>
      <c r="M625" s="381">
        <v>90</v>
      </c>
      <c r="N625" s="381">
        <v>90</v>
      </c>
      <c r="O625" s="381">
        <v>90</v>
      </c>
      <c r="P625" s="381">
        <v>90</v>
      </c>
      <c r="Q625" s="381">
        <v>90</v>
      </c>
      <c r="R625" s="68"/>
      <c r="S625" s="383">
        <v>1</v>
      </c>
      <c r="T625" s="61"/>
      <c r="U625" s="61"/>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7" t="s">
        <v>80</v>
      </c>
      <c r="J626" s="381">
        <v>10</v>
      </c>
      <c r="K626" s="381">
        <v>10</v>
      </c>
      <c r="L626" s="381">
        <v>10</v>
      </c>
      <c r="M626" s="381">
        <v>10</v>
      </c>
      <c r="N626" s="381">
        <v>10</v>
      </c>
      <c r="O626" s="381">
        <v>10</v>
      </c>
      <c r="P626" s="381">
        <v>10</v>
      </c>
      <c r="Q626" s="381">
        <v>10</v>
      </c>
      <c r="R626" s="67"/>
      <c r="S626" s="383">
        <v>0</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7" t="s">
        <v>85</v>
      </c>
      <c r="J627" s="381">
        <v>10</v>
      </c>
      <c r="K627" s="381">
        <v>10</v>
      </c>
      <c r="L627" s="381">
        <v>10</v>
      </c>
      <c r="M627" s="381">
        <v>10</v>
      </c>
      <c r="N627" s="381">
        <v>10</v>
      </c>
      <c r="O627" s="381">
        <v>10</v>
      </c>
      <c r="P627" s="381">
        <v>10</v>
      </c>
      <c r="Q627" s="381">
        <v>10</v>
      </c>
      <c r="R627" s="67"/>
      <c r="S627" s="383">
        <v>0</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7" t="s">
        <v>256</v>
      </c>
      <c r="J628" s="381">
        <v>2</v>
      </c>
      <c r="K628" s="381">
        <v>2</v>
      </c>
      <c r="L628" s="381">
        <v>2</v>
      </c>
      <c r="M628" s="381">
        <v>2</v>
      </c>
      <c r="N628" s="381">
        <v>2</v>
      </c>
      <c r="O628" s="381">
        <v>2</v>
      </c>
      <c r="P628" s="381">
        <v>2</v>
      </c>
      <c r="Q628" s="381">
        <v>2</v>
      </c>
      <c r="R628" s="67"/>
      <c r="S628" s="383">
        <v>0</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257</v>
      </c>
      <c r="J629" s="381">
        <v>10</v>
      </c>
      <c r="K629" s="381">
        <v>10</v>
      </c>
      <c r="L629" s="381">
        <v>10</v>
      </c>
      <c r="M629" s="381">
        <v>10</v>
      </c>
      <c r="N629" s="381">
        <v>10</v>
      </c>
      <c r="O629" s="381">
        <v>10</v>
      </c>
      <c r="P629" s="381">
        <v>10</v>
      </c>
      <c r="Q629" s="381">
        <v>10</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8" t="s">
        <v>258</v>
      </c>
      <c r="J630" s="381">
        <v>10</v>
      </c>
      <c r="K630" s="381">
        <v>10</v>
      </c>
      <c r="L630" s="381">
        <v>10</v>
      </c>
      <c r="M630" s="381">
        <v>10</v>
      </c>
      <c r="N630" s="381">
        <v>10</v>
      </c>
      <c r="O630" s="381">
        <v>10</v>
      </c>
      <c r="P630" s="381">
        <v>10</v>
      </c>
      <c r="Q630" s="381">
        <v>10</v>
      </c>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8" t="s">
        <v>259</v>
      </c>
      <c r="J631" s="381">
        <v>10</v>
      </c>
      <c r="K631" s="381">
        <v>10</v>
      </c>
      <c r="L631" s="381">
        <v>10</v>
      </c>
      <c r="M631" s="381">
        <v>10</v>
      </c>
      <c r="N631" s="381">
        <v>10</v>
      </c>
      <c r="O631" s="381">
        <v>10</v>
      </c>
      <c r="P631" s="381">
        <v>10</v>
      </c>
      <c r="Q631" s="381">
        <v>10</v>
      </c>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51"/>
      <c r="J632" s="51"/>
      <c r="K632" s="51"/>
      <c r="L632" s="51"/>
      <c r="M632" s="51"/>
      <c r="N632" s="51"/>
      <c r="O632" s="51"/>
      <c r="P632" s="51"/>
      <c r="Q632" s="51"/>
      <c r="R632" s="61"/>
      <c r="S632" s="61"/>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5.0999999999999996" customHeight="1" outlineLevel="1" x14ac:dyDescent="0.25">
      <c r="A633" s="5"/>
      <c r="B633" s="6"/>
      <c r="C633" s="17"/>
      <c r="D633" s="17"/>
      <c r="E633" s="17"/>
      <c r="F633" s="36"/>
      <c r="G633" s="37"/>
      <c r="H633" s="37"/>
      <c r="I633" s="37"/>
      <c r="J633" s="38"/>
      <c r="K633" s="38"/>
      <c r="L633" s="38"/>
      <c r="M633" s="38"/>
      <c r="N633" s="268"/>
      <c r="O633" s="268"/>
      <c r="P633" s="268"/>
      <c r="Q633" s="38"/>
      <c r="R633" s="38"/>
      <c r="S633" s="38"/>
      <c r="T633" s="38"/>
      <c r="U633" s="38"/>
      <c r="V633" s="3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24.95" customHeight="1" outlineLevel="1" x14ac:dyDescent="0.25">
      <c r="A634" s="5"/>
      <c r="B634" s="6"/>
      <c r="C634" s="39"/>
      <c r="D634" s="39"/>
      <c r="E634" s="39"/>
      <c r="F634" s="39"/>
      <c r="G634" s="40" t="str">
        <f>G601</f>
        <v>SEEDING RATES</v>
      </c>
      <c r="H634" s="39"/>
      <c r="I634" s="39"/>
      <c r="J634" s="39"/>
      <c r="K634" s="39"/>
      <c r="L634" s="39"/>
      <c r="M634" s="39"/>
      <c r="N634" s="269"/>
      <c r="O634" s="269"/>
      <c r="P634" s="269"/>
      <c r="Q634" s="39"/>
      <c r="R634" s="39"/>
      <c r="S634" s="39"/>
      <c r="T634" s="39"/>
      <c r="U634" s="39"/>
      <c r="V634" s="39"/>
      <c r="W634" s="41" t="s">
        <v>24</v>
      </c>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12" customHeight="1" outlineLevel="1" x14ac:dyDescent="0.25">
      <c r="A635" s="5"/>
      <c r="B635" s="6"/>
      <c r="C635" s="6"/>
      <c r="D635" s="6"/>
      <c r="E635" s="6"/>
      <c r="F635" s="7"/>
      <c r="G635" s="7"/>
      <c r="H635" s="7"/>
      <c r="I635" s="7"/>
      <c r="J635" s="7"/>
      <c r="K635" s="7"/>
      <c r="L635" s="7"/>
      <c r="M635" s="7"/>
      <c r="N635" s="240"/>
      <c r="O635" s="240"/>
      <c r="P635" s="240"/>
      <c r="Q635" s="7"/>
      <c r="R635" s="7"/>
      <c r="S635" s="7"/>
      <c r="T635" s="7"/>
      <c r="U635" s="7"/>
      <c r="V635" s="7"/>
      <c r="W635" s="7"/>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x14ac:dyDescent="0.25">
      <c r="A636" s="5"/>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239"/>
      <c r="AB636" s="239"/>
      <c r="AC636" s="239"/>
      <c r="AD636" s="239"/>
      <c r="AE636" s="239"/>
      <c r="AF636" s="239"/>
      <c r="AG636" s="239"/>
      <c r="AH636" s="239"/>
      <c r="AI636" s="239"/>
      <c r="AJ636" s="239"/>
      <c r="AK636" s="239"/>
      <c r="AL636" s="239"/>
      <c r="AM636" s="239"/>
      <c r="AN636" s="239"/>
      <c r="AO636" s="239"/>
      <c r="AP636" s="239"/>
      <c r="AQ636" s="239"/>
      <c r="AR636" s="239"/>
      <c r="AS636" s="239"/>
      <c r="AT636" s="239"/>
      <c r="AU636" s="239"/>
      <c r="AV636" s="239"/>
      <c r="AW636" s="239"/>
      <c r="AX636" s="239"/>
      <c r="AY636" s="239"/>
      <c r="AZ636" s="239"/>
      <c r="BA636" s="239"/>
      <c r="BB636" s="239"/>
      <c r="BC636" s="239"/>
      <c r="BD636" s="239"/>
      <c r="BE636" s="239"/>
      <c r="BF636" s="239"/>
      <c r="BG636" s="239"/>
      <c r="BH636" s="239"/>
      <c r="BI636" s="239"/>
      <c r="BJ636" s="239"/>
      <c r="BK636" s="239"/>
      <c r="BL636" s="239"/>
      <c r="BM636" s="239"/>
      <c r="BN636" s="239"/>
      <c r="BO636" s="239"/>
      <c r="BP636" s="239"/>
    </row>
    <row r="637" spans="1:68" ht="5.0999999999999996" customHeight="1" thickBot="1" x14ac:dyDescent="0.3">
      <c r="A637" s="5"/>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5.0999999999999996" customHeight="1" x14ac:dyDescent="0.25">
      <c r="A638" s="5"/>
      <c r="B638" s="6"/>
      <c r="C638" s="9" t="s">
        <v>0</v>
      </c>
      <c r="D638" s="9"/>
      <c r="E638" s="9"/>
      <c r="F638" s="9"/>
      <c r="G638" s="9"/>
      <c r="H638" s="9"/>
      <c r="I638" s="9"/>
      <c r="J638" s="9"/>
      <c r="K638" s="9"/>
      <c r="L638" s="9"/>
      <c r="M638" s="9"/>
      <c r="N638" s="9"/>
      <c r="O638" s="9"/>
      <c r="P638" s="9"/>
      <c r="Q638" s="10"/>
      <c r="R638" s="9"/>
      <c r="S638" s="9"/>
      <c r="T638" s="9"/>
      <c r="U638" s="10"/>
      <c r="V638" s="10"/>
      <c r="W638" s="11"/>
      <c r="X638" s="7"/>
      <c r="Y638" s="7"/>
      <c r="Z638" s="7"/>
      <c r="AA638" s="240"/>
      <c r="AB638" s="240"/>
      <c r="AC638" s="240"/>
      <c r="AD638" s="240"/>
      <c r="AE638" s="240"/>
      <c r="AF638" s="240"/>
      <c r="AG638" s="240"/>
      <c r="AH638" s="240"/>
      <c r="AI638" s="240"/>
      <c r="AJ638" s="240"/>
      <c r="AK638" s="240"/>
      <c r="AL638" s="240"/>
      <c r="AM638" s="240"/>
      <c r="AN638" s="240"/>
      <c r="AO638" s="240"/>
      <c r="AP638" s="240"/>
      <c r="AQ638" s="240"/>
      <c r="AR638" s="240"/>
      <c r="AS638" s="240"/>
      <c r="AT638" s="240"/>
      <c r="AU638" s="240"/>
      <c r="AV638" s="240"/>
      <c r="AW638" s="240"/>
      <c r="AX638" s="240"/>
      <c r="AY638" s="240"/>
      <c r="AZ638" s="240"/>
      <c r="BA638" s="240"/>
      <c r="BB638" s="240"/>
      <c r="BC638" s="240"/>
      <c r="BD638" s="240"/>
      <c r="BE638" s="240"/>
      <c r="BF638" s="240"/>
      <c r="BG638" s="240"/>
      <c r="BH638" s="240"/>
      <c r="BI638" s="240"/>
      <c r="BJ638" s="240"/>
      <c r="BK638" s="240"/>
      <c r="BL638" s="240"/>
      <c r="BM638" s="240"/>
      <c r="BN638" s="240"/>
      <c r="BO638" s="240"/>
      <c r="BP638" s="240"/>
    </row>
    <row r="639" spans="1:68" ht="12" customHeight="1" x14ac:dyDescent="0.25">
      <c r="A639" s="5"/>
      <c r="B639" s="6"/>
      <c r="C639" s="12"/>
      <c r="D639" s="12"/>
      <c r="E639" s="12" t="s">
        <v>1</v>
      </c>
      <c r="F639" s="13"/>
      <c r="G639" s="14" t="s">
        <v>41</v>
      </c>
      <c r="H639" s="14"/>
      <c r="I639" s="13"/>
      <c r="J639" s="13"/>
      <c r="K639" s="13"/>
      <c r="L639" s="13"/>
      <c r="M639" s="13"/>
      <c r="N639" s="13"/>
      <c r="O639" s="13"/>
      <c r="P639" s="13"/>
      <c r="Q639" s="13"/>
      <c r="R639" s="13"/>
      <c r="S639" s="13"/>
      <c r="T639" s="13"/>
      <c r="U639" s="13"/>
      <c r="V639" s="13"/>
      <c r="W639" s="16"/>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2" customHeight="1" x14ac:dyDescent="0.25">
      <c r="A640" s="5"/>
      <c r="B640" s="6"/>
      <c r="C640" s="12"/>
      <c r="D640" s="12"/>
      <c r="E640" s="17"/>
      <c r="F640" s="13"/>
      <c r="G640" s="13" t="s">
        <v>42</v>
      </c>
      <c r="H640" s="13"/>
      <c r="J640" s="13"/>
      <c r="K640" s="13"/>
      <c r="L640" s="13"/>
      <c r="M640" s="13"/>
      <c r="N640" s="52" t="s">
        <v>43</v>
      </c>
      <c r="O640" s="13"/>
      <c r="P640" s="13"/>
      <c r="Q640" s="13"/>
      <c r="R640" s="13"/>
      <c r="S640" s="13"/>
      <c r="T640" s="13"/>
      <c r="U640" s="13"/>
      <c r="V640" s="13"/>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2" customHeight="1" x14ac:dyDescent="0.25">
      <c r="A641" s="5"/>
      <c r="B641" s="6"/>
      <c r="C641" s="17"/>
      <c r="D641" s="12"/>
      <c r="E641" s="17"/>
      <c r="F641" s="13"/>
      <c r="G641" s="45">
        <v>38576.728738425925</v>
      </c>
      <c r="H641" s="45"/>
      <c r="J641" s="13"/>
      <c r="K641" s="13"/>
      <c r="L641" s="13"/>
      <c r="M641" s="13"/>
      <c r="N641" s="13" t="s">
        <v>44</v>
      </c>
      <c r="O641" s="13"/>
      <c r="P641" s="13"/>
      <c r="Q641" s="13"/>
      <c r="R641" s="13"/>
      <c r="S641" s="13"/>
      <c r="T641" s="13"/>
      <c r="U641" s="13"/>
      <c r="V641" s="13"/>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20">
        <v>0</v>
      </c>
      <c r="D642" s="12"/>
      <c r="E642" s="17"/>
      <c r="F642" s="13"/>
      <c r="G642" s="21"/>
      <c r="H642" s="21"/>
      <c r="J642" s="13"/>
      <c r="N642" s="315" t="s">
        <v>378</v>
      </c>
      <c r="Q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17"/>
      <c r="D643" s="17"/>
      <c r="E643" s="17"/>
      <c r="F643" s="17"/>
      <c r="G643" s="17"/>
      <c r="H643" s="17"/>
      <c r="I643" s="17"/>
      <c r="J643" s="17"/>
      <c r="K643" s="22"/>
      <c r="L643" s="22"/>
      <c r="M643" s="22"/>
      <c r="N643" s="22"/>
      <c r="O643" s="22"/>
      <c r="P643" s="22"/>
      <c r="Q643" s="22"/>
      <c r="R643" s="22"/>
      <c r="S643" s="22"/>
      <c r="T643" s="22"/>
      <c r="U643" s="22"/>
      <c r="V643" s="22"/>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7"/>
      <c r="E644" s="17"/>
      <c r="F644" s="17"/>
      <c r="G644" s="53"/>
      <c r="H644" s="53"/>
      <c r="I644" s="53"/>
      <c r="J644" s="53"/>
      <c r="K644" s="53"/>
      <c r="L644" s="25"/>
      <c r="M644" s="25"/>
      <c r="N644" s="53"/>
      <c r="O644" s="25"/>
      <c r="P644" s="25"/>
      <c r="Q644" s="46"/>
      <c r="R644" s="53"/>
      <c r="S644" s="53"/>
      <c r="T644" s="53"/>
      <c r="U644" s="22"/>
      <c r="V644" s="46"/>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17"/>
      <c r="D645" s="17"/>
      <c r="E645" s="17"/>
      <c r="F645" s="17"/>
      <c r="G645" s="53"/>
      <c r="H645" s="53" t="s">
        <v>48</v>
      </c>
      <c r="I645" s="53" t="s">
        <v>48</v>
      </c>
      <c r="J645" s="53"/>
      <c r="K645" s="53"/>
      <c r="L645" s="25" t="s">
        <v>49</v>
      </c>
      <c r="M645" s="25" t="s">
        <v>50</v>
      </c>
      <c r="N645" s="25"/>
      <c r="O645" s="25" t="s">
        <v>49</v>
      </c>
      <c r="P645" s="25" t="s">
        <v>50</v>
      </c>
      <c r="Q645" s="47"/>
      <c r="R645" s="53"/>
      <c r="S645" s="53"/>
      <c r="T645" s="53"/>
      <c r="U645" s="22"/>
      <c r="V645" s="22"/>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46" t="s">
        <v>459</v>
      </c>
      <c r="H646" s="53" t="s">
        <v>265</v>
      </c>
      <c r="I646" s="53" t="s">
        <v>45</v>
      </c>
      <c r="J646" s="53" t="s">
        <v>267</v>
      </c>
      <c r="K646" s="25" t="s">
        <v>46</v>
      </c>
      <c r="L646" s="25" t="s">
        <v>268</v>
      </c>
      <c r="M646" s="25" t="s">
        <v>269</v>
      </c>
      <c r="N646" s="25" t="s">
        <v>47</v>
      </c>
      <c r="O646" s="25" t="s">
        <v>271</v>
      </c>
      <c r="P646" s="25" t="s">
        <v>272</v>
      </c>
      <c r="Q646" s="227" t="s">
        <v>270</v>
      </c>
      <c r="R646" s="53"/>
      <c r="S646" s="53"/>
      <c r="T646" s="53"/>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26"/>
      <c r="G647" s="29" t="s">
        <v>81</v>
      </c>
      <c r="H647" s="384">
        <v>4500</v>
      </c>
      <c r="I647" s="384">
        <v>27.5</v>
      </c>
      <c r="J647" s="385">
        <v>1</v>
      </c>
      <c r="K647" s="386" t="s">
        <v>55</v>
      </c>
      <c r="L647" s="384">
        <v>431</v>
      </c>
      <c r="M647" s="387">
        <v>100</v>
      </c>
      <c r="N647" s="388" t="s">
        <v>56</v>
      </c>
      <c r="O647" s="384">
        <v>125</v>
      </c>
      <c r="P647" s="387">
        <v>1000</v>
      </c>
      <c r="Q647" s="385">
        <v>0.5</v>
      </c>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s="765" customFormat="1" ht="12" customHeight="1" x14ac:dyDescent="0.25">
      <c r="A648" s="769"/>
      <c r="B648" s="766"/>
      <c r="C648" s="778"/>
      <c r="D648" s="778"/>
      <c r="E648" s="778"/>
      <c r="F648" s="782"/>
      <c r="G648" s="259" t="s">
        <v>1088</v>
      </c>
      <c r="H648" s="384">
        <v>4500</v>
      </c>
      <c r="I648" s="384">
        <v>27.5</v>
      </c>
      <c r="J648" s="385">
        <v>1</v>
      </c>
      <c r="K648" s="386" t="s">
        <v>55</v>
      </c>
      <c r="L648" s="384">
        <v>431</v>
      </c>
      <c r="M648" s="387">
        <v>100</v>
      </c>
      <c r="N648" s="388" t="s">
        <v>56</v>
      </c>
      <c r="O648" s="384">
        <v>125</v>
      </c>
      <c r="P648" s="387">
        <v>1000</v>
      </c>
      <c r="Q648" s="385">
        <v>0.5</v>
      </c>
      <c r="W648" s="773"/>
      <c r="X648" s="768"/>
      <c r="Y648" s="768"/>
      <c r="Z648" s="768"/>
      <c r="AA648" s="768"/>
      <c r="AB648" s="768"/>
      <c r="AC648" s="768"/>
      <c r="AD648" s="768"/>
      <c r="AE648" s="768"/>
      <c r="AF648" s="768"/>
      <c r="AG648" s="768"/>
      <c r="AH648" s="768"/>
      <c r="AI648" s="768"/>
      <c r="AJ648" s="768"/>
      <c r="AK648" s="768"/>
      <c r="AL648" s="768"/>
      <c r="AM648" s="768"/>
      <c r="AN648" s="768"/>
      <c r="AO648" s="768"/>
      <c r="AP648" s="768"/>
      <c r="AQ648" s="768"/>
      <c r="AR648" s="768"/>
      <c r="AS648" s="768"/>
      <c r="AT648" s="768"/>
      <c r="AU648" s="768"/>
      <c r="AV648" s="768"/>
      <c r="AW648" s="768"/>
      <c r="AX648" s="768"/>
      <c r="AY648" s="768"/>
      <c r="AZ648" s="768"/>
      <c r="BA648" s="768"/>
      <c r="BB648" s="768"/>
      <c r="BC648" s="768"/>
      <c r="BD648" s="768"/>
      <c r="BE648" s="768"/>
      <c r="BF648" s="768"/>
      <c r="BG648" s="768"/>
      <c r="BH648" s="768"/>
      <c r="BI648" s="768"/>
      <c r="BJ648" s="768"/>
      <c r="BK648" s="768"/>
      <c r="BL648" s="768"/>
      <c r="BM648" s="768"/>
      <c r="BN648" s="768"/>
      <c r="BO648" s="768"/>
      <c r="BP648" s="768"/>
    </row>
    <row r="649" spans="1:68" ht="12" customHeight="1" x14ac:dyDescent="0.25">
      <c r="A649" s="5"/>
      <c r="B649" s="6"/>
      <c r="C649" s="17"/>
      <c r="D649" s="17"/>
      <c r="E649" s="17"/>
      <c r="F649" s="26"/>
      <c r="G649" s="29" t="s">
        <v>72</v>
      </c>
      <c r="H649" s="384">
        <v>26250</v>
      </c>
      <c r="I649" s="384">
        <v>27.5</v>
      </c>
      <c r="J649" s="385">
        <v>1</v>
      </c>
      <c r="K649" s="386" t="s">
        <v>55</v>
      </c>
      <c r="L649" s="384">
        <v>431</v>
      </c>
      <c r="M649" s="387">
        <v>100</v>
      </c>
      <c r="N649" s="388" t="s">
        <v>56</v>
      </c>
      <c r="O649" s="384">
        <v>125</v>
      </c>
      <c r="P649" s="387">
        <v>1000</v>
      </c>
      <c r="Q649" s="385">
        <v>0.5</v>
      </c>
      <c r="W649" s="16"/>
      <c r="X649" s="7"/>
      <c r="Y649" s="7"/>
      <c r="Z649" s="7"/>
      <c r="AA649" s="240"/>
      <c r="AB649" s="240"/>
      <c r="AC649" s="240"/>
      <c r="AD649" s="240"/>
      <c r="AE649" s="240"/>
      <c r="AF649" s="240"/>
      <c r="AG649" s="240"/>
      <c r="AH649" s="240"/>
      <c r="AI649" s="240"/>
      <c r="AJ649" s="240"/>
      <c r="AK649" s="240"/>
      <c r="AL649" s="240"/>
      <c r="AM649" s="240"/>
      <c r="AN649" s="240"/>
      <c r="AO649" s="240"/>
      <c r="AP649" s="240"/>
      <c r="AQ649" s="240"/>
      <c r="AR649" s="240"/>
      <c r="AS649" s="240"/>
      <c r="AT649" s="240"/>
      <c r="AU649" s="240"/>
      <c r="AV649" s="240"/>
      <c r="AW649" s="240"/>
      <c r="AX649" s="240"/>
      <c r="AY649" s="240"/>
      <c r="AZ649" s="240"/>
      <c r="BA649" s="240"/>
      <c r="BB649" s="240"/>
      <c r="BC649" s="240"/>
      <c r="BD649" s="240"/>
      <c r="BE649" s="240"/>
      <c r="BF649" s="240"/>
      <c r="BG649" s="240"/>
      <c r="BH649" s="240"/>
      <c r="BI649" s="240"/>
      <c r="BJ649" s="240"/>
      <c r="BK649" s="240"/>
      <c r="BL649" s="240"/>
      <c r="BM649" s="240"/>
      <c r="BN649" s="240"/>
      <c r="BO649" s="240"/>
      <c r="BP649" s="240"/>
    </row>
    <row r="650" spans="1:68" s="765" customFormat="1" ht="12" customHeight="1" x14ac:dyDescent="0.25">
      <c r="A650" s="769"/>
      <c r="B650" s="766"/>
      <c r="C650" s="778"/>
      <c r="D650" s="778"/>
      <c r="E650" s="778"/>
      <c r="F650" s="782"/>
      <c r="G650" s="259" t="s">
        <v>1089</v>
      </c>
      <c r="H650" s="384">
        <v>26250</v>
      </c>
      <c r="I650" s="384">
        <v>27.5</v>
      </c>
      <c r="J650" s="385">
        <v>1</v>
      </c>
      <c r="K650" s="386" t="s">
        <v>55</v>
      </c>
      <c r="L650" s="384">
        <v>431</v>
      </c>
      <c r="M650" s="387">
        <v>100</v>
      </c>
      <c r="N650" s="388" t="s">
        <v>56</v>
      </c>
      <c r="O650" s="384">
        <v>125</v>
      </c>
      <c r="P650" s="387">
        <v>1000</v>
      </c>
      <c r="Q650" s="385">
        <v>0.5</v>
      </c>
      <c r="W650" s="773"/>
      <c r="X650" s="768"/>
      <c r="Y650" s="768"/>
      <c r="Z650" s="768"/>
      <c r="AA650" s="768"/>
      <c r="AB650" s="768"/>
      <c r="AC650" s="768"/>
      <c r="AD650" s="768"/>
      <c r="AE650" s="768"/>
      <c r="AF650" s="768"/>
      <c r="AG650" s="768"/>
      <c r="AH650" s="768"/>
      <c r="AI650" s="768"/>
      <c r="AJ650" s="768"/>
      <c r="AK650" s="768"/>
      <c r="AL650" s="768"/>
      <c r="AM650" s="768"/>
      <c r="AN650" s="768"/>
      <c r="AO650" s="768"/>
      <c r="AP650" s="768"/>
      <c r="AQ650" s="768"/>
      <c r="AR650" s="768"/>
      <c r="AS650" s="768"/>
      <c r="AT650" s="768"/>
      <c r="AU650" s="768"/>
      <c r="AV650" s="768"/>
      <c r="AW650" s="768"/>
      <c r="AX650" s="768"/>
      <c r="AY650" s="768"/>
      <c r="AZ650" s="768"/>
      <c r="BA650" s="768"/>
      <c r="BB650" s="768"/>
      <c r="BC650" s="768"/>
      <c r="BD650" s="768"/>
      <c r="BE650" s="768"/>
      <c r="BF650" s="768"/>
      <c r="BG650" s="768"/>
      <c r="BH650" s="768"/>
      <c r="BI650" s="768"/>
      <c r="BJ650" s="768"/>
      <c r="BK650" s="768"/>
      <c r="BL650" s="768"/>
      <c r="BM650" s="768"/>
      <c r="BN650" s="768"/>
      <c r="BO650" s="768"/>
      <c r="BP650" s="768"/>
    </row>
    <row r="651" spans="1:68" ht="12" customHeight="1" x14ac:dyDescent="0.25">
      <c r="A651" s="5"/>
      <c r="B651" s="6"/>
      <c r="C651" s="17"/>
      <c r="D651" s="17"/>
      <c r="E651" s="17"/>
      <c r="F651" s="26"/>
      <c r="G651" s="29" t="s">
        <v>73</v>
      </c>
      <c r="H651" s="384">
        <v>0</v>
      </c>
      <c r="I651" s="384">
        <v>27.5</v>
      </c>
      <c r="J651" s="385">
        <v>1</v>
      </c>
      <c r="K651" s="388"/>
      <c r="L651" s="384">
        <v>0</v>
      </c>
      <c r="M651" s="387">
        <v>0</v>
      </c>
      <c r="N651" s="388"/>
      <c r="O651" s="384">
        <v>0</v>
      </c>
      <c r="P651" s="387">
        <v>0</v>
      </c>
      <c r="Q651" s="385">
        <v>1</v>
      </c>
      <c r="W651" s="16"/>
      <c r="X651" s="7"/>
      <c r="Y651" s="7"/>
      <c r="Z651" s="7"/>
      <c r="AA651" s="240"/>
      <c r="AB651" s="240"/>
      <c r="AC651" s="240"/>
      <c r="AD651" s="240"/>
      <c r="AE651" s="240"/>
      <c r="AF651" s="240"/>
      <c r="AG651" s="240"/>
      <c r="AH651" s="240"/>
      <c r="AI651" s="240"/>
      <c r="AJ651" s="240"/>
      <c r="AK651" s="240"/>
      <c r="AL651" s="240"/>
      <c r="AM651" s="240"/>
      <c r="AN651" s="240"/>
      <c r="AO651" s="240"/>
      <c r="AP651" s="240"/>
      <c r="AQ651" s="240"/>
      <c r="AR651" s="240"/>
      <c r="AS651" s="240"/>
      <c r="AT651" s="240"/>
      <c r="AU651" s="240"/>
      <c r="AV651" s="240"/>
      <c r="AW651" s="240"/>
      <c r="AX651" s="240"/>
      <c r="AY651" s="240"/>
      <c r="AZ651" s="240"/>
      <c r="BA651" s="240"/>
      <c r="BB651" s="240"/>
      <c r="BC651" s="240"/>
      <c r="BD651" s="240"/>
      <c r="BE651" s="240"/>
      <c r="BF651" s="240"/>
      <c r="BG651" s="240"/>
      <c r="BH651" s="240"/>
      <c r="BI651" s="240"/>
      <c r="BJ651" s="240"/>
      <c r="BK651" s="240"/>
      <c r="BL651" s="240"/>
      <c r="BM651" s="240"/>
      <c r="BN651" s="240"/>
      <c r="BO651" s="240"/>
      <c r="BP651" s="240"/>
    </row>
    <row r="652" spans="1:68" s="765" customFormat="1" ht="12" customHeight="1" x14ac:dyDescent="0.25">
      <c r="A652" s="769"/>
      <c r="B652" s="766"/>
      <c r="C652" s="778"/>
      <c r="D652" s="778"/>
      <c r="E652" s="778"/>
      <c r="F652" s="782"/>
      <c r="G652" s="259" t="s">
        <v>1085</v>
      </c>
      <c r="H652" s="384">
        <v>0</v>
      </c>
      <c r="I652" s="384">
        <v>27.5</v>
      </c>
      <c r="J652" s="385">
        <v>1</v>
      </c>
      <c r="K652" s="388"/>
      <c r="L652" s="384">
        <v>0</v>
      </c>
      <c r="M652" s="387">
        <v>0</v>
      </c>
      <c r="N652" s="388"/>
      <c r="O652" s="384">
        <v>0</v>
      </c>
      <c r="P652" s="387">
        <v>0</v>
      </c>
      <c r="Q652" s="385">
        <v>1</v>
      </c>
      <c r="W652" s="773"/>
      <c r="X652" s="768"/>
      <c r="Y652" s="768"/>
      <c r="Z652" s="768"/>
      <c r="AA652" s="768"/>
      <c r="AB652" s="768"/>
      <c r="AC652" s="768"/>
      <c r="AD652" s="768"/>
      <c r="AE652" s="768"/>
      <c r="AF652" s="768"/>
      <c r="AG652" s="768"/>
      <c r="AH652" s="768"/>
      <c r="AI652" s="768"/>
      <c r="AJ652" s="768"/>
      <c r="AK652" s="768"/>
      <c r="AL652" s="768"/>
      <c r="AM652" s="768"/>
      <c r="AN652" s="768"/>
      <c r="AO652" s="768"/>
      <c r="AP652" s="768"/>
      <c r="AQ652" s="768"/>
      <c r="AR652" s="768"/>
      <c r="AS652" s="768"/>
      <c r="AT652" s="768"/>
      <c r="AU652" s="768"/>
      <c r="AV652" s="768"/>
      <c r="AW652" s="768"/>
      <c r="AX652" s="768"/>
      <c r="AY652" s="768"/>
      <c r="AZ652" s="768"/>
      <c r="BA652" s="768"/>
      <c r="BB652" s="768"/>
      <c r="BC652" s="768"/>
      <c r="BD652" s="768"/>
      <c r="BE652" s="768"/>
      <c r="BF652" s="768"/>
      <c r="BG652" s="768"/>
      <c r="BH652" s="768"/>
      <c r="BI652" s="768"/>
      <c r="BJ652" s="768"/>
      <c r="BK652" s="768"/>
      <c r="BL652" s="768"/>
      <c r="BM652" s="768"/>
      <c r="BN652" s="768"/>
      <c r="BO652" s="768"/>
      <c r="BP652" s="768"/>
    </row>
    <row r="653" spans="1:68" ht="12" customHeight="1" x14ac:dyDescent="0.25">
      <c r="A653" s="5"/>
      <c r="B653" s="6"/>
      <c r="C653" s="17"/>
      <c r="D653" s="17"/>
      <c r="E653" s="17"/>
      <c r="F653" s="26"/>
      <c r="G653" s="29" t="s">
        <v>74</v>
      </c>
      <c r="H653" s="384">
        <v>0</v>
      </c>
      <c r="I653" s="384">
        <v>27.5</v>
      </c>
      <c r="J653" s="385">
        <v>1</v>
      </c>
      <c r="K653" s="388" t="s">
        <v>54</v>
      </c>
      <c r="L653" s="384">
        <v>48</v>
      </c>
      <c r="M653" s="387">
        <v>200</v>
      </c>
      <c r="N653" s="388"/>
      <c r="O653" s="384">
        <v>0</v>
      </c>
      <c r="P653" s="387">
        <v>0</v>
      </c>
      <c r="Q653" s="385">
        <v>1</v>
      </c>
      <c r="W653" s="16"/>
      <c r="X653" s="7"/>
      <c r="Y653" s="7"/>
      <c r="Z653" s="7"/>
      <c r="AA653" s="240"/>
      <c r="AB653" s="240"/>
      <c r="AC653" s="240"/>
      <c r="AD653" s="240"/>
      <c r="AE653" s="240"/>
      <c r="AF653" s="240"/>
      <c r="AG653" s="240"/>
      <c r="AH653" s="240"/>
      <c r="AI653" s="240"/>
      <c r="AJ653" s="240"/>
      <c r="AK653" s="240"/>
      <c r="AL653" s="240"/>
      <c r="AM653" s="240"/>
      <c r="AN653" s="240"/>
      <c r="AO653" s="240"/>
      <c r="AP653" s="240"/>
      <c r="AQ653" s="240"/>
      <c r="AR653" s="240"/>
      <c r="AS653" s="240"/>
      <c r="AT653" s="240"/>
      <c r="AU653" s="240"/>
      <c r="AV653" s="240"/>
      <c r="AW653" s="240"/>
      <c r="AX653" s="240"/>
      <c r="AY653" s="240"/>
      <c r="AZ653" s="240"/>
      <c r="BA653" s="240"/>
      <c r="BB653" s="240"/>
      <c r="BC653" s="240"/>
      <c r="BD653" s="240"/>
      <c r="BE653" s="240"/>
      <c r="BF653" s="240"/>
      <c r="BG653" s="240"/>
      <c r="BH653" s="240"/>
      <c r="BI653" s="240"/>
      <c r="BJ653" s="240"/>
      <c r="BK653" s="240"/>
      <c r="BL653" s="240"/>
      <c r="BM653" s="240"/>
      <c r="BN653" s="240"/>
      <c r="BO653" s="240"/>
      <c r="BP653" s="240"/>
    </row>
    <row r="654" spans="1:68" s="765" customFormat="1" ht="12" customHeight="1" x14ac:dyDescent="0.25">
      <c r="A654" s="769"/>
      <c r="B654" s="766"/>
      <c r="C654" s="778"/>
      <c r="D654" s="778"/>
      <c r="E654" s="778"/>
      <c r="F654" s="777"/>
      <c r="G654" s="259" t="s">
        <v>75</v>
      </c>
      <c r="H654" s="384">
        <v>0</v>
      </c>
      <c r="I654" s="384">
        <v>27.5</v>
      </c>
      <c r="J654" s="385">
        <v>1</v>
      </c>
      <c r="K654" s="388"/>
      <c r="L654" s="384">
        <v>0</v>
      </c>
      <c r="M654" s="387">
        <v>0</v>
      </c>
      <c r="N654" s="388"/>
      <c r="O654" s="384">
        <v>0</v>
      </c>
      <c r="P654" s="387">
        <v>0</v>
      </c>
      <c r="Q654" s="385">
        <v>1</v>
      </c>
      <c r="W654" s="773"/>
      <c r="X654" s="768"/>
      <c r="Y654" s="768"/>
      <c r="Z654" s="768"/>
      <c r="AA654" s="768"/>
      <c r="AB654" s="768"/>
      <c r="AC654" s="768"/>
      <c r="AD654" s="768"/>
      <c r="AE654" s="768"/>
      <c r="AF654" s="768"/>
      <c r="AG654" s="768"/>
      <c r="AH654" s="768"/>
      <c r="AI654" s="768"/>
      <c r="AJ654" s="768"/>
      <c r="AK654" s="768"/>
      <c r="AL654" s="768"/>
      <c r="AM654" s="768"/>
      <c r="AN654" s="768"/>
      <c r="AO654" s="768"/>
      <c r="AP654" s="768"/>
      <c r="AQ654" s="768"/>
      <c r="AR654" s="768"/>
      <c r="AS654" s="768"/>
      <c r="AT654" s="768"/>
      <c r="AU654" s="768"/>
      <c r="AV654" s="768"/>
      <c r="AW654" s="768"/>
      <c r="AX654" s="768"/>
      <c r="AY654" s="768"/>
      <c r="AZ654" s="768"/>
      <c r="BA654" s="768"/>
      <c r="BB654" s="768"/>
      <c r="BC654" s="768"/>
      <c r="BD654" s="768"/>
      <c r="BE654" s="768"/>
      <c r="BF654" s="768"/>
      <c r="BG654" s="768"/>
      <c r="BH654" s="768"/>
      <c r="BI654" s="768"/>
      <c r="BJ654" s="768"/>
      <c r="BK654" s="768"/>
      <c r="BL654" s="768"/>
      <c r="BM654" s="768"/>
      <c r="BN654" s="768"/>
      <c r="BO654" s="768"/>
      <c r="BP654" s="768"/>
    </row>
    <row r="655" spans="1:68" ht="12" customHeight="1" x14ac:dyDescent="0.25">
      <c r="A655" s="5"/>
      <c r="B655" s="6"/>
      <c r="C655" s="17"/>
      <c r="D655" s="17"/>
      <c r="E655" s="17"/>
      <c r="F655" s="36"/>
      <c r="G655" s="29" t="s">
        <v>1087</v>
      </c>
      <c r="H655" s="384">
        <v>0</v>
      </c>
      <c r="I655" s="384">
        <v>27.5</v>
      </c>
      <c r="J655" s="385">
        <v>1</v>
      </c>
      <c r="K655" s="388"/>
      <c r="L655" s="384">
        <v>0</v>
      </c>
      <c r="M655" s="387">
        <v>0</v>
      </c>
      <c r="N655" s="388"/>
      <c r="O655" s="384">
        <v>0</v>
      </c>
      <c r="P655" s="387">
        <v>0</v>
      </c>
      <c r="Q655" s="385">
        <v>1</v>
      </c>
      <c r="W655" s="16"/>
      <c r="X655" s="7"/>
      <c r="Y655" s="7"/>
      <c r="Z655" s="7"/>
      <c r="AA655" s="240"/>
      <c r="AB655" s="240"/>
      <c r="AC655" s="240"/>
      <c r="AD655" s="240"/>
      <c r="AE655" s="240"/>
      <c r="AF655" s="240"/>
      <c r="AG655" s="240"/>
      <c r="AH655" s="240"/>
      <c r="AI655" s="240"/>
      <c r="AJ655" s="240"/>
      <c r="AK655" s="240"/>
      <c r="AL655" s="240"/>
      <c r="AM655" s="240"/>
      <c r="AN655" s="240"/>
      <c r="AO655" s="240"/>
      <c r="AP655" s="240"/>
      <c r="AQ655" s="240"/>
      <c r="AR655" s="240"/>
      <c r="AS655" s="240"/>
      <c r="AT655" s="240"/>
      <c r="AU655" s="240"/>
      <c r="AV655" s="240"/>
      <c r="AW655" s="240"/>
      <c r="AX655" s="240"/>
      <c r="AY655" s="240"/>
      <c r="AZ655" s="240"/>
      <c r="BA655" s="240"/>
      <c r="BB655" s="240"/>
      <c r="BC655" s="240"/>
      <c r="BD655" s="240"/>
      <c r="BE655" s="240"/>
      <c r="BF655" s="240"/>
      <c r="BG655" s="240"/>
      <c r="BH655" s="240"/>
      <c r="BI655" s="240"/>
      <c r="BJ655" s="240"/>
      <c r="BK655" s="240"/>
      <c r="BL655" s="240"/>
      <c r="BM655" s="240"/>
      <c r="BN655" s="240"/>
      <c r="BO655" s="240"/>
      <c r="BP655" s="240"/>
    </row>
    <row r="656" spans="1:68" s="765" customFormat="1" ht="12" customHeight="1" x14ac:dyDescent="0.25">
      <c r="A656" s="769"/>
      <c r="B656" s="766"/>
      <c r="C656" s="778"/>
      <c r="D656" s="778"/>
      <c r="E656" s="778"/>
      <c r="F656" s="780"/>
      <c r="G656" s="259" t="s">
        <v>76</v>
      </c>
      <c r="H656" s="384">
        <v>0</v>
      </c>
      <c r="I656" s="384">
        <v>27.5</v>
      </c>
      <c r="J656" s="385">
        <v>1</v>
      </c>
      <c r="K656" s="388" t="s">
        <v>51</v>
      </c>
      <c r="L656" s="384">
        <v>40</v>
      </c>
      <c r="M656" s="387">
        <v>240</v>
      </c>
      <c r="N656" s="388"/>
      <c r="O656" s="384">
        <v>0</v>
      </c>
      <c r="P656" s="387">
        <v>0</v>
      </c>
      <c r="Q656" s="385">
        <v>1</v>
      </c>
      <c r="W656" s="773"/>
      <c r="X656" s="768"/>
      <c r="Y656" s="768"/>
      <c r="Z656" s="768"/>
      <c r="AA656" s="768"/>
      <c r="AB656" s="768"/>
      <c r="AC656" s="768"/>
      <c r="AD656" s="768"/>
      <c r="AE656" s="768"/>
      <c r="AF656" s="768"/>
      <c r="AG656" s="768"/>
      <c r="AH656" s="768"/>
      <c r="AI656" s="768"/>
      <c r="AJ656" s="768"/>
      <c r="AK656" s="768"/>
      <c r="AL656" s="768"/>
      <c r="AM656" s="768"/>
      <c r="AN656" s="768"/>
      <c r="AO656" s="768"/>
      <c r="AP656" s="768"/>
      <c r="AQ656" s="768"/>
      <c r="AR656" s="768"/>
      <c r="AS656" s="768"/>
      <c r="AT656" s="768"/>
      <c r="AU656" s="768"/>
      <c r="AV656" s="768"/>
      <c r="AW656" s="768"/>
      <c r="AX656" s="768"/>
      <c r="AY656" s="768"/>
      <c r="AZ656" s="768"/>
      <c r="BA656" s="768"/>
      <c r="BB656" s="768"/>
      <c r="BC656" s="768"/>
      <c r="BD656" s="768"/>
      <c r="BE656" s="768"/>
      <c r="BF656" s="768"/>
      <c r="BG656" s="768"/>
      <c r="BH656" s="768"/>
      <c r="BI656" s="768"/>
      <c r="BJ656" s="768"/>
      <c r="BK656" s="768"/>
      <c r="BL656" s="768"/>
      <c r="BM656" s="768"/>
      <c r="BN656" s="768"/>
      <c r="BO656" s="768"/>
      <c r="BP656" s="768"/>
    </row>
    <row r="657" spans="1:68" ht="12" customHeight="1" x14ac:dyDescent="0.25">
      <c r="A657" s="5"/>
      <c r="B657" s="6"/>
      <c r="C657" s="17"/>
      <c r="D657" s="17"/>
      <c r="E657" s="17"/>
      <c r="F657" s="33"/>
      <c r="G657" s="29" t="s">
        <v>1086</v>
      </c>
      <c r="H657" s="384">
        <v>0</v>
      </c>
      <c r="I657" s="384">
        <v>27.5</v>
      </c>
      <c r="J657" s="385">
        <v>1</v>
      </c>
      <c r="K657" s="388" t="s">
        <v>51</v>
      </c>
      <c r="L657" s="384">
        <v>40</v>
      </c>
      <c r="M657" s="387">
        <v>240</v>
      </c>
      <c r="N657" s="388"/>
      <c r="O657" s="384">
        <v>0</v>
      </c>
      <c r="P657" s="387">
        <v>0</v>
      </c>
      <c r="Q657" s="385">
        <v>1</v>
      </c>
      <c r="W657" s="16"/>
      <c r="X657" s="7"/>
      <c r="Y657" s="7"/>
      <c r="Z657" s="7"/>
      <c r="AA657" s="240"/>
      <c r="AB657" s="240"/>
      <c r="AC657" s="240"/>
      <c r="AD657" s="240"/>
      <c r="AE657" s="240"/>
      <c r="AF657" s="240"/>
      <c r="AG657" s="240"/>
      <c r="AH657" s="240"/>
      <c r="AI657" s="240"/>
      <c r="AJ657" s="240"/>
      <c r="AK657" s="240"/>
      <c r="AL657" s="240"/>
      <c r="AM657" s="240"/>
      <c r="AN657" s="240"/>
      <c r="AO657" s="240"/>
      <c r="AP657" s="240"/>
      <c r="AQ657" s="240"/>
      <c r="AR657" s="240"/>
      <c r="AS657" s="240"/>
      <c r="AT657" s="240"/>
      <c r="AU657" s="240"/>
      <c r="AV657" s="240"/>
      <c r="AW657" s="240"/>
      <c r="AX657" s="240"/>
      <c r="AY657" s="240"/>
      <c r="AZ657" s="240"/>
      <c r="BA657" s="240"/>
      <c r="BB657" s="240"/>
      <c r="BC657" s="240"/>
      <c r="BD657" s="240"/>
      <c r="BE657" s="240"/>
      <c r="BF657" s="240"/>
      <c r="BG657" s="240"/>
      <c r="BH657" s="240"/>
      <c r="BI657" s="240"/>
      <c r="BJ657" s="240"/>
      <c r="BK657" s="240"/>
      <c r="BL657" s="240"/>
      <c r="BM657" s="240"/>
      <c r="BN657" s="240"/>
      <c r="BO657" s="240"/>
      <c r="BP657" s="240"/>
    </row>
    <row r="658" spans="1:68" ht="12" customHeight="1" x14ac:dyDescent="0.25">
      <c r="A658" s="5"/>
      <c r="B658" s="6"/>
      <c r="C658" s="17"/>
      <c r="D658" s="17"/>
      <c r="E658" s="17"/>
      <c r="F658" s="33"/>
      <c r="G658" s="29" t="s">
        <v>77</v>
      </c>
      <c r="H658" s="384">
        <v>0</v>
      </c>
      <c r="I658" s="384">
        <v>27.5</v>
      </c>
      <c r="J658" s="385">
        <v>1</v>
      </c>
      <c r="K658" s="388" t="s">
        <v>53</v>
      </c>
      <c r="L658" s="384">
        <v>31.3</v>
      </c>
      <c r="M658" s="387">
        <v>100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ht="12" customHeight="1" x14ac:dyDescent="0.25">
      <c r="A659" s="5"/>
      <c r="B659" s="6"/>
      <c r="C659" s="17"/>
      <c r="D659" s="17"/>
      <c r="E659" s="17"/>
      <c r="F659" s="33"/>
      <c r="G659" s="29" t="s">
        <v>78</v>
      </c>
      <c r="H659" s="384">
        <v>0</v>
      </c>
      <c r="I659" s="384">
        <v>27.5</v>
      </c>
      <c r="J659" s="385">
        <v>1</v>
      </c>
      <c r="K659" s="388" t="s">
        <v>52</v>
      </c>
      <c r="L659" s="389">
        <v>27.7</v>
      </c>
      <c r="M659" s="389">
        <v>100</v>
      </c>
      <c r="N659" s="388"/>
      <c r="O659" s="384">
        <v>0</v>
      </c>
      <c r="P659" s="387">
        <v>0</v>
      </c>
      <c r="Q659" s="385">
        <v>1</v>
      </c>
      <c r="W659" s="16"/>
      <c r="X659" s="7"/>
      <c r="Y659" s="7"/>
      <c r="Z659" s="7"/>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12" customHeight="1" x14ac:dyDescent="0.25">
      <c r="A660" s="5"/>
      <c r="B660" s="6"/>
      <c r="C660" s="17"/>
      <c r="D660" s="17"/>
      <c r="E660" s="17"/>
      <c r="F660" s="33"/>
      <c r="G660" s="29" t="s">
        <v>250</v>
      </c>
      <c r="H660" s="384">
        <v>0</v>
      </c>
      <c r="I660" s="384">
        <v>27.5</v>
      </c>
      <c r="J660" s="385">
        <v>1</v>
      </c>
      <c r="K660" s="388" t="s">
        <v>52</v>
      </c>
      <c r="L660" s="389">
        <v>27.7</v>
      </c>
      <c r="M660" s="389">
        <v>100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16" t="s">
        <v>82</v>
      </c>
      <c r="H661" s="384">
        <v>0</v>
      </c>
      <c r="I661" s="384">
        <v>27.5</v>
      </c>
      <c r="J661" s="385">
        <v>1</v>
      </c>
      <c r="K661" s="388"/>
      <c r="L661" s="384">
        <v>0</v>
      </c>
      <c r="M661" s="387">
        <v>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16" t="s">
        <v>83</v>
      </c>
      <c r="H662" s="384">
        <v>0</v>
      </c>
      <c r="I662" s="384">
        <v>27.5</v>
      </c>
      <c r="J662" s="385">
        <v>1</v>
      </c>
      <c r="K662" s="388"/>
      <c r="L662" s="384">
        <v>0</v>
      </c>
      <c r="M662" s="387">
        <v>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16" t="s">
        <v>84</v>
      </c>
      <c r="H663" s="384">
        <v>0</v>
      </c>
      <c r="I663" s="384">
        <v>27.5</v>
      </c>
      <c r="J663" s="385">
        <v>1</v>
      </c>
      <c r="K663" s="388"/>
      <c r="L663" s="384">
        <v>0</v>
      </c>
      <c r="M663" s="387">
        <v>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25" t="s">
        <v>80</v>
      </c>
      <c r="H664" s="384">
        <v>3000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25" t="s">
        <v>85</v>
      </c>
      <c r="H665" s="384">
        <v>3000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25" t="s">
        <v>256</v>
      </c>
      <c r="H666" s="384">
        <v>3000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257</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6" t="s">
        <v>258</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6" t="s">
        <v>259</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48"/>
      <c r="H670" s="48"/>
      <c r="I670" s="48"/>
      <c r="J670" s="48"/>
      <c r="K670" s="48"/>
      <c r="L670" s="48"/>
      <c r="M670" s="48"/>
      <c r="N670" s="48"/>
      <c r="O670" s="48"/>
      <c r="P670" s="48"/>
      <c r="Q670" s="48"/>
      <c r="R670" s="48"/>
      <c r="S670" s="48"/>
      <c r="T670" s="48"/>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5.0999999999999996" customHeight="1" x14ac:dyDescent="0.25">
      <c r="A671" s="5"/>
      <c r="B671" s="6"/>
      <c r="C671" s="17"/>
      <c r="D671" s="17"/>
      <c r="E671" s="17"/>
      <c r="F671" s="36"/>
      <c r="G671" s="37"/>
      <c r="H671" s="37"/>
      <c r="I671" s="37"/>
      <c r="J671" s="37"/>
      <c r="K671" s="38"/>
      <c r="L671" s="38"/>
      <c r="M671" s="38"/>
      <c r="N671" s="38"/>
      <c r="O671" s="38"/>
      <c r="P671" s="38"/>
      <c r="Q671" s="38"/>
      <c r="R671" s="38"/>
      <c r="S671" s="38"/>
      <c r="T671" s="38"/>
      <c r="U671" s="38"/>
      <c r="V671" s="38"/>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24.95" customHeight="1" x14ac:dyDescent="0.25">
      <c r="A672" s="5"/>
      <c r="B672" s="6"/>
      <c r="C672" s="39"/>
      <c r="D672" s="39"/>
      <c r="E672" s="39"/>
      <c r="F672" s="39"/>
      <c r="G672" s="40" t="str">
        <f>G639</f>
        <v>MISC COSTS - SEED GRADING &amp; CLEANING</v>
      </c>
      <c r="H672" s="39"/>
      <c r="I672" s="39"/>
      <c r="J672" s="39"/>
      <c r="K672" s="39"/>
      <c r="L672" s="39"/>
      <c r="M672" s="39"/>
      <c r="N672" s="39"/>
      <c r="O672" s="39"/>
      <c r="P672" s="39"/>
      <c r="Q672" s="39"/>
      <c r="R672" s="39"/>
      <c r="S672" s="39"/>
      <c r="T672" s="39"/>
      <c r="U672" s="39"/>
      <c r="V672" s="39"/>
      <c r="W672" s="41" t="s">
        <v>24</v>
      </c>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12" customHeight="1" x14ac:dyDescent="0.25">
      <c r="A673" s="5"/>
      <c r="B673" s="6"/>
      <c r="C673" s="6"/>
      <c r="D673" s="6"/>
      <c r="E673" s="6"/>
      <c r="F673" s="7"/>
      <c r="G673" s="7"/>
      <c r="H673" s="7"/>
      <c r="I673" s="7"/>
      <c r="J673" s="7"/>
      <c r="K673" s="7"/>
      <c r="L673" s="7"/>
      <c r="M673" s="7"/>
      <c r="N673" s="7"/>
      <c r="O673" s="7"/>
      <c r="P673" s="7"/>
      <c r="Q673" s="7"/>
      <c r="R673" s="7"/>
      <c r="S673" s="7"/>
      <c r="T673" s="7"/>
      <c r="U673" s="7"/>
      <c r="V673" s="7"/>
      <c r="W673" s="7"/>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12" customHeight="1" outlineLevel="1" x14ac:dyDescent="0.25">
      <c r="A674" s="5"/>
      <c r="B674" s="6"/>
      <c r="C674" s="6"/>
      <c r="D674" s="6"/>
      <c r="E674" s="6"/>
      <c r="F674" s="6"/>
      <c r="G674" s="6"/>
      <c r="H674" s="7"/>
      <c r="I674" s="7"/>
      <c r="J674" s="7"/>
      <c r="K674" s="7"/>
      <c r="L674" s="7"/>
      <c r="M674" s="7"/>
      <c r="N674" s="7"/>
      <c r="O674" s="7"/>
      <c r="P674" s="7"/>
      <c r="Q674" s="7"/>
      <c r="R674" s="7"/>
      <c r="S674" s="7"/>
      <c r="T674" s="7"/>
      <c r="U674" s="7"/>
      <c r="V674" s="7"/>
      <c r="W674" s="7"/>
      <c r="X674" s="6"/>
      <c r="Y674" s="6"/>
      <c r="Z674" s="6"/>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5.0999999999999996" customHeight="1" outlineLevel="1" thickBot="1" x14ac:dyDescent="0.3">
      <c r="A675" s="5"/>
      <c r="B675" s="6"/>
      <c r="C675" s="6"/>
      <c r="D675" s="6"/>
      <c r="E675" s="6"/>
      <c r="F675" s="6"/>
      <c r="G675" s="6"/>
      <c r="H675" s="7"/>
      <c r="I675" s="7"/>
      <c r="J675" s="7"/>
      <c r="K675" s="7"/>
      <c r="L675" s="7"/>
      <c r="M675" s="7"/>
      <c r="N675" s="7"/>
      <c r="O675" s="7"/>
      <c r="P675" s="7"/>
      <c r="Q675" s="7"/>
      <c r="R675" s="7"/>
      <c r="S675" s="7"/>
      <c r="T675" s="7"/>
      <c r="U675" s="7"/>
      <c r="V675" s="7"/>
      <c r="W675" s="7"/>
      <c r="X675" s="6"/>
      <c r="Y675" s="6"/>
      <c r="Z675" s="6"/>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5.0999999999999996" customHeight="1" outlineLevel="1" x14ac:dyDescent="0.25">
      <c r="A676" s="5"/>
      <c r="B676" s="6"/>
      <c r="C676" s="9" t="s">
        <v>0</v>
      </c>
      <c r="D676" s="9"/>
      <c r="E676" s="9"/>
      <c r="F676" s="9"/>
      <c r="G676" s="9"/>
      <c r="H676" s="9"/>
      <c r="I676" s="9"/>
      <c r="J676" s="9"/>
      <c r="K676" s="10"/>
      <c r="L676" s="10"/>
      <c r="M676" s="10"/>
      <c r="N676" s="10"/>
      <c r="O676" s="10"/>
      <c r="P676" s="10"/>
      <c r="Q676" s="10"/>
      <c r="R676" s="10"/>
      <c r="S676" s="10"/>
      <c r="T676" s="10"/>
      <c r="U676" s="10"/>
      <c r="V676" s="10"/>
      <c r="W676" s="11"/>
      <c r="X676" s="7"/>
      <c r="Y676" s="7"/>
      <c r="Z676" s="7"/>
      <c r="AA676" s="240"/>
      <c r="AB676" s="240"/>
      <c r="AC676" s="240"/>
      <c r="AD676" s="240"/>
      <c r="AE676" s="240"/>
      <c r="AF676" s="240"/>
      <c r="AG676" s="240"/>
      <c r="AH676" s="240"/>
      <c r="AI676" s="240"/>
      <c r="AJ676" s="240"/>
      <c r="AK676" s="240"/>
      <c r="AL676" s="240"/>
      <c r="AM676" s="240"/>
      <c r="AN676" s="240"/>
      <c r="AO676" s="240"/>
      <c r="AP676" s="240"/>
      <c r="AQ676" s="240"/>
      <c r="AR676" s="240"/>
      <c r="AS676" s="240"/>
      <c r="AT676" s="240"/>
      <c r="AU676" s="240"/>
      <c r="AV676" s="240"/>
      <c r="AW676" s="240"/>
      <c r="AX676" s="240"/>
      <c r="AY676" s="240"/>
      <c r="AZ676" s="240"/>
      <c r="BA676" s="240"/>
      <c r="BB676" s="240"/>
      <c r="BC676" s="240"/>
      <c r="BD676" s="240"/>
      <c r="BE676" s="240"/>
      <c r="BF676" s="240"/>
      <c r="BG676" s="240"/>
      <c r="BH676" s="240"/>
      <c r="BI676" s="240"/>
      <c r="BJ676" s="240"/>
      <c r="BK676" s="240"/>
      <c r="BL676" s="240"/>
      <c r="BM676" s="240"/>
      <c r="BN676" s="240"/>
      <c r="BO676" s="240"/>
      <c r="BP676" s="240"/>
    </row>
    <row r="677" spans="1:68" ht="12" customHeight="1" outlineLevel="1" x14ac:dyDescent="0.25">
      <c r="A677" s="5"/>
      <c r="B677" s="6"/>
      <c r="C677" s="12"/>
      <c r="D677" s="12"/>
      <c r="E677" s="12" t="s">
        <v>1</v>
      </c>
      <c r="F677" s="13"/>
      <c r="G677" s="14" t="s">
        <v>57</v>
      </c>
      <c r="H677" s="13"/>
      <c r="I677" s="13"/>
      <c r="J677" s="13"/>
      <c r="K677" s="13"/>
      <c r="L677" s="13"/>
      <c r="M677" s="13"/>
      <c r="N677" s="13"/>
      <c r="O677" s="13"/>
      <c r="P677" s="13"/>
      <c r="Q677" s="13"/>
      <c r="R677" s="13"/>
      <c r="S677" s="15"/>
      <c r="T677" s="13"/>
      <c r="U677" s="15"/>
      <c r="V677" s="15"/>
      <c r="W677" s="16"/>
      <c r="X677" s="7"/>
      <c r="Y677" s="7"/>
      <c r="Z677" s="7"/>
      <c r="AA677" s="240"/>
      <c r="AB677" s="240"/>
      <c r="AC677" s="240"/>
      <c r="AD677" s="240"/>
      <c r="AE677" s="240"/>
      <c r="AF677" s="240"/>
      <c r="AG677" s="240"/>
      <c r="AH677" s="240"/>
      <c r="AI677" s="240"/>
      <c r="AJ677" s="240"/>
      <c r="AK677" s="240"/>
      <c r="AL677" s="240"/>
      <c r="AM677" s="240"/>
      <c r="AN677" s="240"/>
      <c r="AO677" s="240"/>
      <c r="AP677" s="240"/>
      <c r="AQ677" s="240"/>
      <c r="AR677" s="240"/>
      <c r="AS677" s="240"/>
      <c r="AT677" s="240"/>
      <c r="AU677" s="240"/>
      <c r="AV677" s="240"/>
      <c r="AW677" s="240"/>
      <c r="AX677" s="240"/>
      <c r="AY677" s="240"/>
      <c r="AZ677" s="240"/>
      <c r="BA677" s="240"/>
      <c r="BB677" s="240"/>
      <c r="BC677" s="240"/>
      <c r="BD677" s="240"/>
      <c r="BE677" s="240"/>
      <c r="BF677" s="240"/>
      <c r="BG677" s="240"/>
      <c r="BH677" s="240"/>
      <c r="BI677" s="240"/>
      <c r="BJ677" s="240"/>
      <c r="BK677" s="240"/>
      <c r="BL677" s="240"/>
      <c r="BM677" s="240"/>
      <c r="BN677" s="240"/>
      <c r="BO677" s="240"/>
      <c r="BP677" s="240"/>
    </row>
    <row r="678" spans="1:68" ht="12" customHeight="1" outlineLevel="1" x14ac:dyDescent="0.25">
      <c r="A678" s="5"/>
      <c r="B678" s="6"/>
      <c r="C678" s="12"/>
      <c r="D678" s="12"/>
      <c r="E678" s="17"/>
      <c r="F678" s="13"/>
      <c r="G678" s="18"/>
      <c r="I678" s="13"/>
      <c r="J678" s="13"/>
      <c r="K678" s="13"/>
      <c r="L678" s="13"/>
      <c r="M678" s="13"/>
      <c r="N678" s="13"/>
      <c r="O678" s="13"/>
      <c r="P678" s="13"/>
      <c r="Q678" s="13"/>
      <c r="R678" s="13"/>
      <c r="S678" s="15"/>
      <c r="T678" s="19"/>
      <c r="U678" s="15"/>
      <c r="V678" s="15"/>
      <c r="W678" s="16"/>
      <c r="X678" s="7"/>
      <c r="Y678" s="7"/>
      <c r="Z678" s="7"/>
      <c r="AA678" s="240"/>
      <c r="AB678" s="240"/>
      <c r="AC678" s="240"/>
      <c r="AD678" s="240"/>
      <c r="AE678" s="240"/>
      <c r="AF678" s="240"/>
      <c r="AG678" s="240"/>
      <c r="AH678" s="240"/>
      <c r="AI678" s="240"/>
      <c r="AJ678" s="240"/>
      <c r="AK678" s="240"/>
      <c r="AL678" s="240"/>
      <c r="AM678" s="240"/>
      <c r="AN678" s="240"/>
      <c r="AO678" s="240"/>
      <c r="AP678" s="240"/>
      <c r="AQ678" s="240"/>
      <c r="AR678" s="240"/>
      <c r="AS678" s="240"/>
      <c r="AT678" s="240"/>
      <c r="AU678" s="240"/>
      <c r="AV678" s="240"/>
      <c r="AW678" s="240"/>
      <c r="AX678" s="240"/>
      <c r="AY678" s="240"/>
      <c r="AZ678" s="240"/>
      <c r="BA678" s="240"/>
      <c r="BB678" s="240"/>
      <c r="BC678" s="240"/>
      <c r="BD678" s="240"/>
      <c r="BE678" s="240"/>
      <c r="BF678" s="240"/>
      <c r="BG678" s="240"/>
      <c r="BH678" s="240"/>
      <c r="BI678" s="240"/>
      <c r="BJ678" s="240"/>
      <c r="BK678" s="240"/>
      <c r="BL678" s="240"/>
      <c r="BM678" s="240"/>
      <c r="BN678" s="240"/>
      <c r="BO678" s="240"/>
      <c r="BP678" s="240"/>
    </row>
    <row r="679" spans="1:68" ht="12" customHeight="1" outlineLevel="1" x14ac:dyDescent="0.25">
      <c r="A679" s="5"/>
      <c r="B679" s="6"/>
      <c r="C679" s="17"/>
      <c r="D679" s="12"/>
      <c r="E679" s="17"/>
      <c r="F679" s="13"/>
      <c r="H679" s="13" t="s">
        <v>27</v>
      </c>
      <c r="I679" s="13"/>
      <c r="J679" s="13"/>
      <c r="K679" s="13"/>
      <c r="L679" s="13"/>
      <c r="M679" s="13"/>
      <c r="N679" s="13"/>
      <c r="O679" s="13"/>
      <c r="P679" s="13"/>
      <c r="Q679" s="13"/>
      <c r="R679" s="13"/>
      <c r="S679" s="15"/>
      <c r="T679" s="19"/>
      <c r="U679" s="15"/>
      <c r="V679" s="15"/>
      <c r="W679" s="16"/>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20">
        <v>0</v>
      </c>
      <c r="D680" s="12"/>
      <c r="E680" s="17"/>
      <c r="F680" s="13"/>
      <c r="G680" s="21"/>
      <c r="H680" s="13"/>
      <c r="I680" s="13"/>
      <c r="J680" s="13"/>
      <c r="K680" s="13"/>
      <c r="L680" s="13"/>
      <c r="M680" s="13"/>
      <c r="N680" s="13"/>
      <c r="O680" s="13"/>
      <c r="P680" s="13"/>
      <c r="Q680" s="13"/>
      <c r="R680" s="13"/>
      <c r="S680" s="15"/>
      <c r="T680" s="19"/>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17"/>
      <c r="D681" s="17"/>
      <c r="E681" s="17"/>
      <c r="F681" s="17"/>
      <c r="G681" s="17"/>
      <c r="H681" s="17"/>
      <c r="I681" s="17"/>
      <c r="J681" s="22"/>
      <c r="K681" s="22"/>
      <c r="L681" s="22"/>
      <c r="M681" s="22"/>
      <c r="N681" s="22"/>
      <c r="O681" s="22"/>
      <c r="P681" s="22"/>
      <c r="Q681" s="22"/>
      <c r="R681" s="22"/>
      <c r="S681" s="22"/>
      <c r="T681" s="22"/>
      <c r="U681" s="22"/>
      <c r="V681" s="22"/>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7"/>
      <c r="E682" s="17"/>
      <c r="F682" s="17"/>
      <c r="G682" s="17"/>
      <c r="H682" s="17"/>
      <c r="I682" s="17"/>
      <c r="J682" s="17"/>
      <c r="K682" s="17"/>
      <c r="L682" s="22"/>
      <c r="M682" s="22"/>
      <c r="N682" s="22"/>
      <c r="O682" s="22"/>
      <c r="P682" s="22"/>
      <c r="Q682" s="22"/>
      <c r="R682" s="22"/>
      <c r="S682" s="22"/>
      <c r="T682" s="22"/>
      <c r="U682" s="22"/>
      <c r="V682" s="22"/>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17"/>
      <c r="D683" s="17"/>
      <c r="E683" s="17"/>
      <c r="F683" s="17"/>
      <c r="G683" s="13" t="s">
        <v>2</v>
      </c>
      <c r="H683" s="17"/>
      <c r="I683" s="23" t="s">
        <v>28</v>
      </c>
      <c r="J683" s="23" t="s">
        <v>29</v>
      </c>
      <c r="K683" s="23" t="s">
        <v>30</v>
      </c>
      <c r="L683" s="23" t="s">
        <v>31</v>
      </c>
      <c r="M683" s="23" t="s">
        <v>32</v>
      </c>
      <c r="N683" s="23"/>
      <c r="O683" s="23"/>
      <c r="P683" s="24"/>
      <c r="Q683" s="24"/>
      <c r="R683" s="24"/>
      <c r="S683" s="22"/>
      <c r="T683" s="22"/>
      <c r="U683" s="22"/>
      <c r="V683" s="22"/>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7"/>
      <c r="H684" s="17"/>
      <c r="I684" s="23"/>
      <c r="J684" s="23"/>
      <c r="K684" s="23"/>
      <c r="L684" s="23"/>
      <c r="M684" s="23"/>
      <c r="N684" s="23"/>
      <c r="O684" s="23"/>
      <c r="P684" s="24"/>
      <c r="Q684" s="24"/>
      <c r="R684" s="24"/>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5.0999999999999996" customHeight="1" outlineLevel="1" x14ac:dyDescent="0.25">
      <c r="A685" s="5"/>
      <c r="B685" s="6"/>
      <c r="C685" s="17"/>
      <c r="D685" s="17"/>
      <c r="E685" s="17"/>
      <c r="F685" s="17"/>
      <c r="G685" s="17"/>
      <c r="H685" s="17"/>
      <c r="I685" s="23"/>
      <c r="J685" s="23"/>
      <c r="K685" s="23"/>
      <c r="L685" s="23"/>
      <c r="M685" s="23"/>
      <c r="N685" s="23"/>
      <c r="O685" s="23"/>
      <c r="P685" s="24"/>
      <c r="Q685" s="24"/>
      <c r="R685" s="24"/>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5.0999999999999996" customHeight="1" outlineLevel="1" x14ac:dyDescent="0.25">
      <c r="A686" s="5"/>
      <c r="B686" s="6"/>
      <c r="C686" s="17"/>
      <c r="D686" s="17"/>
      <c r="E686" s="17"/>
      <c r="F686" s="26"/>
      <c r="G686" s="27"/>
      <c r="H686" s="27"/>
      <c r="I686" s="28"/>
      <c r="J686" s="28"/>
      <c r="K686" s="28"/>
      <c r="L686" s="28"/>
      <c r="M686" s="28"/>
      <c r="N686" s="28"/>
      <c r="O686" s="28"/>
      <c r="P686" s="29"/>
      <c r="Q686" s="29"/>
      <c r="R686" s="29"/>
      <c r="S686" s="29"/>
      <c r="T686" s="29"/>
      <c r="U686" s="29"/>
      <c r="V686" s="30"/>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15" outlineLevel="1" x14ac:dyDescent="0.25">
      <c r="A687" s="5"/>
      <c r="B687" s="6"/>
      <c r="C687" s="17"/>
      <c r="D687" s="17"/>
      <c r="E687" s="17"/>
      <c r="F687" s="26"/>
      <c r="G687" s="27" t="s">
        <v>3</v>
      </c>
      <c r="H687" s="27" t="s">
        <v>4</v>
      </c>
      <c r="I687" s="390"/>
      <c r="J687" s="390"/>
      <c r="K687" s="390"/>
      <c r="L687" s="390"/>
      <c r="M687" s="390"/>
      <c r="N687" s="374"/>
      <c r="O687" s="374"/>
      <c r="P687" s="391"/>
      <c r="Q687" s="391"/>
      <c r="R687" s="391"/>
      <c r="S687" s="391"/>
      <c r="T687" s="391"/>
      <c r="U687" s="391"/>
      <c r="V687" s="42"/>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15" outlineLevel="1" x14ac:dyDescent="0.25">
      <c r="A688" s="5"/>
      <c r="B688" s="6"/>
      <c r="C688" s="17"/>
      <c r="D688" s="17"/>
      <c r="E688" s="17"/>
      <c r="F688" s="26"/>
      <c r="G688" s="27" t="s">
        <v>5</v>
      </c>
      <c r="H688" s="27" t="s">
        <v>6</v>
      </c>
      <c r="I688" s="390"/>
      <c r="J688" s="390"/>
      <c r="K688" s="390"/>
      <c r="L688" s="390"/>
      <c r="M688" s="390"/>
      <c r="N688" s="374"/>
      <c r="O688" s="374"/>
      <c r="P688" s="391"/>
      <c r="Q688" s="391"/>
      <c r="R688" s="391"/>
      <c r="S688" s="391"/>
      <c r="T688" s="391"/>
      <c r="U688" s="391"/>
      <c r="V688" s="4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12" customHeight="1" outlineLevel="1" x14ac:dyDescent="0.25">
      <c r="A689" s="5"/>
      <c r="B689" s="6"/>
      <c r="C689" s="17"/>
      <c r="D689" s="17"/>
      <c r="E689" s="17"/>
      <c r="F689" s="26"/>
      <c r="G689" s="31" t="s">
        <v>7</v>
      </c>
      <c r="H689" s="31" t="s">
        <v>8</v>
      </c>
      <c r="I689" s="390"/>
      <c r="J689" s="390"/>
      <c r="K689" s="390"/>
      <c r="L689" s="390"/>
      <c r="M689" s="390"/>
      <c r="N689" s="374"/>
      <c r="O689" s="374"/>
      <c r="P689" s="340"/>
      <c r="Q689" s="340"/>
      <c r="R689" s="340"/>
      <c r="S689" s="340"/>
      <c r="T689" s="340"/>
      <c r="U689" s="340"/>
      <c r="V689" s="42"/>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2" customHeight="1" outlineLevel="1" x14ac:dyDescent="0.25">
      <c r="A690" s="5"/>
      <c r="B690" s="6"/>
      <c r="C690" s="17"/>
      <c r="D690" s="17"/>
      <c r="E690" s="17"/>
      <c r="F690" s="33"/>
      <c r="G690" s="34" t="s">
        <v>9</v>
      </c>
      <c r="H690" s="34" t="s">
        <v>10</v>
      </c>
      <c r="I690" s="390"/>
      <c r="J690" s="390"/>
      <c r="K690" s="390"/>
      <c r="L690" s="390"/>
      <c r="M690" s="390"/>
      <c r="N690" s="374"/>
      <c r="O690" s="374"/>
      <c r="P690" s="340"/>
      <c r="Q690" s="340"/>
      <c r="R690" s="340"/>
      <c r="S690" s="340"/>
      <c r="T690" s="340"/>
      <c r="U690" s="340"/>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2" customHeight="1" outlineLevel="1" x14ac:dyDescent="0.25">
      <c r="A691" s="5"/>
      <c r="B691" s="6"/>
      <c r="C691" s="17"/>
      <c r="D691" s="17"/>
      <c r="E691" s="17"/>
      <c r="F691" s="33"/>
      <c r="G691" s="34" t="s">
        <v>11</v>
      </c>
      <c r="H691" s="34" t="s">
        <v>12</v>
      </c>
      <c r="I691" s="390"/>
      <c r="J691" s="390"/>
      <c r="K691" s="390"/>
      <c r="L691" s="390"/>
      <c r="M691" s="390"/>
      <c r="N691" s="374"/>
      <c r="O691" s="374"/>
      <c r="P691" s="340"/>
      <c r="Q691" s="340"/>
      <c r="R691" s="340"/>
      <c r="S691" s="340"/>
      <c r="T691" s="340"/>
      <c r="U691" s="340"/>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33"/>
      <c r="G692" s="34" t="s">
        <v>13</v>
      </c>
      <c r="H692" s="34" t="s">
        <v>14</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15</v>
      </c>
      <c r="H693" s="34" t="s">
        <v>16</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19</v>
      </c>
      <c r="H694" s="34" t="s">
        <v>20</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17</v>
      </c>
      <c r="H695" s="34" t="s">
        <v>18</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22</v>
      </c>
      <c r="H696" s="34" t="s">
        <v>21</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22</v>
      </c>
      <c r="H697" s="34" t="s">
        <v>23</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5.0999999999999996" customHeight="1" outlineLevel="1" x14ac:dyDescent="0.25">
      <c r="A698" s="5"/>
      <c r="B698" s="6"/>
      <c r="C698" s="17"/>
      <c r="D698" s="17"/>
      <c r="E698" s="17"/>
      <c r="F698" s="36"/>
      <c r="G698" s="37"/>
      <c r="H698" s="37"/>
      <c r="I698" s="37"/>
      <c r="J698" s="38"/>
      <c r="K698" s="38"/>
      <c r="L698" s="38"/>
      <c r="M698" s="38"/>
      <c r="N698" s="38"/>
      <c r="O698" s="38"/>
      <c r="P698" s="38"/>
      <c r="Q698" s="38"/>
      <c r="R698" s="38"/>
      <c r="S698" s="38"/>
      <c r="T698" s="38"/>
      <c r="U698" s="38"/>
      <c r="V698" s="30"/>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24.95" customHeight="1" outlineLevel="1" x14ac:dyDescent="0.25">
      <c r="A699" s="5"/>
      <c r="B699" s="6"/>
      <c r="C699" s="39"/>
      <c r="D699" s="39"/>
      <c r="E699" s="39"/>
      <c r="F699" s="39"/>
      <c r="G699" s="40" t="str">
        <f>G677</f>
        <v>Deepflow</v>
      </c>
      <c r="H699" s="39"/>
      <c r="I699" s="39"/>
      <c r="J699" s="39"/>
      <c r="K699" s="39"/>
      <c r="L699" s="39"/>
      <c r="M699" s="39"/>
      <c r="N699" s="39"/>
      <c r="O699" s="39"/>
      <c r="P699" s="39"/>
      <c r="Q699" s="39"/>
      <c r="R699" s="39"/>
      <c r="S699" s="39"/>
      <c r="T699" s="39"/>
      <c r="U699" s="39"/>
      <c r="V699" s="39"/>
      <c r="W699" s="41" t="s">
        <v>24</v>
      </c>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12" customHeight="1" outlineLevel="1" x14ac:dyDescent="0.25">
      <c r="A700" s="5"/>
      <c r="B700" s="6"/>
      <c r="C700" s="6"/>
      <c r="D700" s="6"/>
      <c r="E700" s="6"/>
      <c r="F700" s="7"/>
      <c r="G700" s="7"/>
      <c r="H700" s="7"/>
      <c r="I700" s="7"/>
      <c r="J700" s="7"/>
      <c r="K700" s="7"/>
      <c r="L700" s="7"/>
      <c r="M700" s="7"/>
      <c r="N700" s="7"/>
      <c r="O700" s="7"/>
      <c r="P700" s="7"/>
      <c r="Q700" s="7"/>
      <c r="R700" s="7"/>
      <c r="S700" s="7"/>
      <c r="T700" s="7"/>
      <c r="U700" s="7"/>
      <c r="V700" s="7"/>
      <c r="W700" s="7"/>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sheetData>
  <mergeCells count="3">
    <mergeCell ref="H606:H608"/>
    <mergeCell ref="M115:O115"/>
    <mergeCell ref="H115:J115"/>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1062</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1074</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Crop!G646</f>
        <v>landuse</v>
      </c>
      <c r="H20" s="25" t="s">
        <v>446</v>
      </c>
      <c r="I20" s="25" t="s">
        <v>63</v>
      </c>
      <c r="J20" s="25" t="s">
        <v>64</v>
      </c>
      <c r="K20" s="25" t="s">
        <v>65</v>
      </c>
      <c r="L20" s="25" t="s">
        <v>66</v>
      </c>
      <c r="M20" s="25" t="s">
        <v>1003</v>
      </c>
      <c r="N20" s="25" t="s">
        <v>1004</v>
      </c>
      <c r="O20" s="25" t="s">
        <v>1005</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8" t="s">
        <v>73</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765" customFormat="1" x14ac:dyDescent="0.25">
      <c r="A22" s="769"/>
      <c r="B22" s="766"/>
      <c r="C22" s="778"/>
      <c r="D22" s="778"/>
      <c r="E22" s="778"/>
      <c r="F22" s="782"/>
      <c r="G22" s="928" t="s">
        <v>1085</v>
      </c>
      <c r="H22" s="920">
        <v>1</v>
      </c>
      <c r="I22" s="392">
        <v>1</v>
      </c>
      <c r="J22" s="392">
        <v>1</v>
      </c>
      <c r="K22" s="392">
        <v>1</v>
      </c>
      <c r="L22" s="392">
        <v>1</v>
      </c>
      <c r="M22" s="392">
        <v>1</v>
      </c>
      <c r="N22" s="392">
        <v>1</v>
      </c>
      <c r="O22" s="392">
        <v>1</v>
      </c>
      <c r="P22" s="218"/>
      <c r="Q22" s="218"/>
      <c r="R22" s="218"/>
      <c r="S22" s="218"/>
      <c r="T22" s="218"/>
      <c r="U22" s="218"/>
      <c r="V22" s="219"/>
      <c r="W22" s="773"/>
      <c r="X22" s="768"/>
    </row>
    <row r="23" spans="1:68" s="765" customFormat="1" x14ac:dyDescent="0.25">
      <c r="A23" s="769"/>
      <c r="B23" s="766"/>
      <c r="C23" s="778"/>
      <c r="D23" s="778"/>
      <c r="E23" s="778"/>
      <c r="F23" s="782"/>
      <c r="G23" s="928" t="s">
        <v>76</v>
      </c>
      <c r="H23" s="920">
        <v>1</v>
      </c>
      <c r="I23" s="392">
        <v>1</v>
      </c>
      <c r="J23" s="392">
        <v>1</v>
      </c>
      <c r="K23" s="392">
        <v>1</v>
      </c>
      <c r="L23" s="392">
        <v>1</v>
      </c>
      <c r="M23" s="392">
        <v>1</v>
      </c>
      <c r="N23" s="392">
        <v>1</v>
      </c>
      <c r="O23" s="392">
        <v>1</v>
      </c>
      <c r="P23" s="218"/>
      <c r="Q23" s="218"/>
      <c r="R23" s="218"/>
      <c r="S23" s="218"/>
      <c r="T23" s="218"/>
      <c r="U23" s="218"/>
      <c r="V23" s="219"/>
      <c r="W23" s="773"/>
      <c r="X23" s="768"/>
    </row>
    <row r="24" spans="1:68" s="8" customFormat="1" x14ac:dyDescent="0.25">
      <c r="A24" s="5"/>
      <c r="B24" s="6"/>
      <c r="C24" s="17"/>
      <c r="D24" s="17"/>
      <c r="E24" s="17"/>
      <c r="F24" s="26"/>
      <c r="G24" s="928" t="s">
        <v>1086</v>
      </c>
      <c r="H24" s="920">
        <v>1</v>
      </c>
      <c r="I24" s="392">
        <v>1</v>
      </c>
      <c r="J24" s="392">
        <v>1</v>
      </c>
      <c r="K24" s="392">
        <v>1</v>
      </c>
      <c r="L24" s="392">
        <v>1</v>
      </c>
      <c r="M24" s="392">
        <v>1</v>
      </c>
      <c r="N24" s="392">
        <v>1</v>
      </c>
      <c r="O24" s="392">
        <v>1</v>
      </c>
      <c r="P24" s="218"/>
      <c r="Q24" s="218"/>
      <c r="R24" s="218"/>
      <c r="S24" s="218"/>
      <c r="T24" s="218"/>
      <c r="U24" s="218"/>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765" customFormat="1" ht="12" customHeight="1" x14ac:dyDescent="0.25">
      <c r="A25" s="769"/>
      <c r="B25" s="766"/>
      <c r="C25" s="778"/>
      <c r="D25" s="778"/>
      <c r="E25" s="778"/>
      <c r="F25" s="782"/>
      <c r="G25" s="928" t="s">
        <v>75</v>
      </c>
      <c r="H25" s="920">
        <v>1</v>
      </c>
      <c r="I25" s="392">
        <v>1</v>
      </c>
      <c r="J25" s="392">
        <v>1</v>
      </c>
      <c r="K25" s="392">
        <v>1</v>
      </c>
      <c r="L25" s="392">
        <v>1</v>
      </c>
      <c r="M25" s="392">
        <v>1</v>
      </c>
      <c r="N25" s="392">
        <v>1</v>
      </c>
      <c r="O25" s="392">
        <v>1</v>
      </c>
      <c r="P25" s="220"/>
      <c r="Q25" s="220"/>
      <c r="R25" s="220"/>
      <c r="S25" s="220"/>
      <c r="T25" s="220"/>
      <c r="U25" s="220"/>
      <c r="V25" s="219"/>
      <c r="W25" s="773"/>
      <c r="X25" s="768"/>
    </row>
    <row r="26" spans="1:68" s="8" customFormat="1" ht="12" customHeight="1" x14ac:dyDescent="0.25">
      <c r="A26" s="5"/>
      <c r="B26" s="6"/>
      <c r="C26" s="17"/>
      <c r="D26" s="17"/>
      <c r="E26" s="17"/>
      <c r="F26" s="26"/>
      <c r="G26" s="928" t="s">
        <v>1087</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8"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8" t="s">
        <v>250</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765" customFormat="1" ht="12" customHeight="1" x14ac:dyDescent="0.25">
      <c r="A29" s="769"/>
      <c r="B29" s="766"/>
      <c r="C29" s="778"/>
      <c r="D29" s="778"/>
      <c r="E29" s="778"/>
      <c r="F29" s="780"/>
      <c r="G29" s="928" t="s">
        <v>81</v>
      </c>
      <c r="H29" s="920">
        <v>1</v>
      </c>
      <c r="I29" s="392">
        <v>1</v>
      </c>
      <c r="J29" s="392">
        <v>1</v>
      </c>
      <c r="K29" s="392">
        <v>1</v>
      </c>
      <c r="L29" s="392">
        <v>1</v>
      </c>
      <c r="M29" s="392">
        <v>1</v>
      </c>
      <c r="N29" s="392">
        <v>1</v>
      </c>
      <c r="O29" s="392">
        <v>1</v>
      </c>
      <c r="P29" s="220"/>
      <c r="Q29" s="220"/>
      <c r="R29" s="220"/>
      <c r="S29" s="220"/>
      <c r="T29" s="220"/>
      <c r="U29" s="220"/>
      <c r="V29" s="219"/>
      <c r="W29" s="773"/>
      <c r="X29" s="768"/>
    </row>
    <row r="30" spans="1:68" s="8" customFormat="1" ht="12" customHeight="1" x14ac:dyDescent="0.25">
      <c r="A30" s="5"/>
      <c r="B30" s="6"/>
      <c r="C30" s="17"/>
      <c r="D30" s="17"/>
      <c r="E30" s="17"/>
      <c r="F30" s="33"/>
      <c r="G30" s="928" t="s">
        <v>1088</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765" customFormat="1" ht="12" customHeight="1" x14ac:dyDescent="0.25">
      <c r="A31" s="769"/>
      <c r="B31" s="766"/>
      <c r="C31" s="778"/>
      <c r="D31" s="778"/>
      <c r="E31" s="778"/>
      <c r="F31" s="780"/>
      <c r="G31" s="928" t="s">
        <v>72</v>
      </c>
      <c r="H31" s="920">
        <v>1</v>
      </c>
      <c r="I31" s="392">
        <v>1</v>
      </c>
      <c r="J31" s="392">
        <v>1</v>
      </c>
      <c r="K31" s="392">
        <v>1</v>
      </c>
      <c r="L31" s="392">
        <v>1</v>
      </c>
      <c r="M31" s="392">
        <v>1</v>
      </c>
      <c r="N31" s="392">
        <v>1</v>
      </c>
      <c r="O31" s="392">
        <v>1</v>
      </c>
      <c r="P31" s="220"/>
      <c r="Q31" s="220"/>
      <c r="R31" s="220"/>
      <c r="S31" s="220"/>
      <c r="T31" s="220"/>
      <c r="U31" s="220"/>
      <c r="V31" s="219"/>
      <c r="W31" s="773"/>
      <c r="X31" s="768"/>
    </row>
    <row r="32" spans="1:68" s="8" customFormat="1" ht="12" customHeight="1" x14ac:dyDescent="0.25">
      <c r="A32" s="5"/>
      <c r="B32" s="6"/>
      <c r="C32" s="17"/>
      <c r="D32" s="17"/>
      <c r="E32" s="17"/>
      <c r="F32" s="33"/>
      <c r="G32" s="928" t="s">
        <v>1089</v>
      </c>
      <c r="H32" s="920">
        <v>1</v>
      </c>
      <c r="I32" s="392">
        <v>1</v>
      </c>
      <c r="J32" s="392">
        <v>1</v>
      </c>
      <c r="K32" s="392">
        <v>1</v>
      </c>
      <c r="L32" s="392">
        <v>1</v>
      </c>
      <c r="M32" s="392">
        <v>1</v>
      </c>
      <c r="N32" s="392">
        <v>1</v>
      </c>
      <c r="O32" s="392">
        <v>1</v>
      </c>
      <c r="P32" s="220"/>
      <c r="Q32" s="220"/>
      <c r="R32" s="220"/>
      <c r="S32" s="220"/>
      <c r="T32" s="220"/>
      <c r="U32" s="220"/>
      <c r="V32" s="219"/>
      <c r="W32" s="16"/>
      <c r="X32" s="7"/>
      <c r="Y32" s="765"/>
      <c r="Z32" s="765"/>
      <c r="AA32" s="765"/>
      <c r="AB32" s="765"/>
      <c r="AC32" s="765"/>
      <c r="AD32" s="765"/>
      <c r="AE32" s="765"/>
      <c r="AF32" s="765"/>
      <c r="AG32" s="765"/>
      <c r="AH32" s="765"/>
      <c r="AI32" s="765"/>
      <c r="AJ32" s="765"/>
      <c r="AK32" s="765"/>
      <c r="AL32" s="765"/>
      <c r="AM32" s="765"/>
      <c r="AN32" s="765"/>
      <c r="AO32" s="765"/>
      <c r="AP32" s="765"/>
      <c r="AQ32" s="765"/>
      <c r="AR32" s="765"/>
      <c r="AS32" s="765"/>
      <c r="AT32" s="765"/>
      <c r="AU32" s="765"/>
      <c r="AV32" s="765"/>
      <c r="AW32" s="765"/>
      <c r="AX32" s="765"/>
      <c r="AY32" s="765"/>
      <c r="AZ32" s="765"/>
      <c r="BA32" s="765"/>
      <c r="BB32" s="765"/>
      <c r="BC32" s="765"/>
      <c r="BD32" s="765"/>
      <c r="BE32" s="765"/>
      <c r="BF32" s="765"/>
      <c r="BG32" s="765"/>
      <c r="BH32" s="765"/>
      <c r="BI32" s="765"/>
      <c r="BJ32" s="765"/>
      <c r="BK32" s="765"/>
      <c r="BL32" s="765"/>
      <c r="BM32" s="765"/>
      <c r="BN32" s="765"/>
      <c r="BO32" s="765"/>
      <c r="BP32" s="765"/>
    </row>
    <row r="33" spans="1:68" s="8" customFormat="1" ht="12" customHeight="1" x14ac:dyDescent="0.25">
      <c r="A33" s="5"/>
      <c r="B33" s="6"/>
      <c r="C33" s="17"/>
      <c r="D33" s="17"/>
      <c r="E33" s="17"/>
      <c r="F33" s="33"/>
      <c r="G33" s="928" t="s">
        <v>77</v>
      </c>
      <c r="H33" s="920">
        <v>1</v>
      </c>
      <c r="I33" s="392">
        <v>1</v>
      </c>
      <c r="J33" s="392">
        <v>1</v>
      </c>
      <c r="K33" s="392">
        <v>1</v>
      </c>
      <c r="L33" s="392">
        <v>1</v>
      </c>
      <c r="M33" s="392">
        <v>1</v>
      </c>
      <c r="N33" s="392">
        <v>1</v>
      </c>
      <c r="O33" s="392">
        <v>1</v>
      </c>
      <c r="P33" s="220"/>
      <c r="Q33" s="220"/>
      <c r="R33" s="220"/>
      <c r="S33" s="220"/>
      <c r="T33" s="220"/>
      <c r="U33" s="220"/>
      <c r="V33" s="219"/>
      <c r="W33" s="16"/>
      <c r="X33" s="7"/>
      <c r="Y33" s="765"/>
      <c r="Z33" s="765"/>
      <c r="AA33" s="765"/>
      <c r="AB33" s="765"/>
      <c r="AC33" s="765"/>
      <c r="AD33" s="765"/>
      <c r="AE33" s="765"/>
      <c r="AF33" s="765"/>
      <c r="AG33" s="765"/>
      <c r="AH33" s="765"/>
      <c r="AI33" s="765"/>
      <c r="AJ33" s="765"/>
      <c r="AK33" s="765"/>
      <c r="AL33" s="765"/>
      <c r="AM33" s="765"/>
      <c r="AN33" s="765"/>
      <c r="AO33" s="765"/>
      <c r="AP33" s="765"/>
      <c r="AQ33" s="765"/>
      <c r="AR33" s="765"/>
      <c r="AS33" s="765"/>
      <c r="AT33" s="765"/>
      <c r="AU33" s="765"/>
      <c r="AV33" s="765"/>
      <c r="AW33" s="765"/>
      <c r="AX33" s="765"/>
      <c r="AY33" s="765"/>
      <c r="AZ33" s="765"/>
      <c r="BA33" s="765"/>
      <c r="BB33" s="765"/>
      <c r="BC33" s="765"/>
      <c r="BD33" s="765"/>
      <c r="BE33" s="765"/>
      <c r="BF33" s="765"/>
      <c r="BG33" s="765"/>
      <c r="BH33" s="765"/>
      <c r="BI33" s="765"/>
      <c r="BJ33" s="765"/>
      <c r="BK33" s="765"/>
      <c r="BL33" s="765"/>
      <c r="BM33" s="765"/>
      <c r="BN33" s="765"/>
      <c r="BO33" s="765"/>
      <c r="BP33" s="765"/>
    </row>
    <row r="34" spans="1:68" s="8" customFormat="1" ht="12" customHeight="1" x14ac:dyDescent="0.25">
      <c r="A34" s="5"/>
      <c r="B34" s="6"/>
      <c r="C34" s="17"/>
      <c r="D34" s="17"/>
      <c r="E34" s="17"/>
      <c r="F34" s="33"/>
      <c r="G34" s="928" t="s">
        <v>74</v>
      </c>
      <c r="H34" s="920">
        <v>1</v>
      </c>
      <c r="I34" s="392">
        <v>1</v>
      </c>
      <c r="J34" s="392">
        <v>1</v>
      </c>
      <c r="K34" s="392">
        <v>1</v>
      </c>
      <c r="L34" s="392">
        <v>1</v>
      </c>
      <c r="M34" s="392">
        <v>1</v>
      </c>
      <c r="N34" s="392">
        <v>1</v>
      </c>
      <c r="O34" s="392">
        <v>1</v>
      </c>
      <c r="P34" s="220"/>
      <c r="Q34" s="220"/>
      <c r="R34" s="220"/>
      <c r="S34" s="220"/>
      <c r="T34" s="220"/>
      <c r="U34" s="220"/>
      <c r="V34" s="219"/>
      <c r="W34" s="16"/>
      <c r="X34" s="7"/>
      <c r="Y34" s="765"/>
      <c r="Z34" s="765"/>
      <c r="AA34" s="765"/>
      <c r="AB34" s="765"/>
      <c r="AC34" s="765"/>
      <c r="AD34" s="765"/>
      <c r="AE34" s="765"/>
      <c r="AF34" s="765"/>
      <c r="AG34" s="765"/>
      <c r="AH34" s="765"/>
      <c r="AI34" s="765"/>
      <c r="AJ34" s="765"/>
      <c r="AK34" s="765"/>
      <c r="AL34" s="765"/>
      <c r="AM34" s="765"/>
      <c r="AN34" s="765"/>
      <c r="AO34" s="765"/>
      <c r="AP34" s="765"/>
      <c r="AQ34" s="765"/>
      <c r="AR34" s="765"/>
      <c r="AS34" s="765"/>
      <c r="AT34" s="765"/>
      <c r="AU34" s="765"/>
      <c r="AV34" s="765"/>
      <c r="AW34" s="765"/>
      <c r="AX34" s="765"/>
      <c r="AY34" s="765"/>
      <c r="AZ34" s="765"/>
      <c r="BA34" s="765"/>
      <c r="BB34" s="765"/>
      <c r="BC34" s="765"/>
      <c r="BD34" s="765"/>
      <c r="BE34" s="765"/>
      <c r="BF34" s="765"/>
      <c r="BG34" s="765"/>
      <c r="BH34" s="765"/>
      <c r="BI34" s="765"/>
      <c r="BJ34" s="765"/>
      <c r="BK34" s="765"/>
      <c r="BL34" s="765"/>
      <c r="BM34" s="765"/>
      <c r="BN34" s="765"/>
      <c r="BO34" s="765"/>
      <c r="BP34" s="765"/>
    </row>
    <row r="35" spans="1:68" s="8" customFormat="1" ht="12" customHeight="1" x14ac:dyDescent="0.25">
      <c r="A35" s="5"/>
      <c r="B35" s="6"/>
      <c r="C35" s="17"/>
      <c r="D35" s="17"/>
      <c r="E35" s="17"/>
      <c r="F35" s="33"/>
      <c r="G35" s="928" t="s">
        <v>82</v>
      </c>
      <c r="H35" s="920">
        <v>1</v>
      </c>
      <c r="I35" s="392">
        <v>1</v>
      </c>
      <c r="J35" s="392">
        <v>1</v>
      </c>
      <c r="K35" s="392">
        <v>1</v>
      </c>
      <c r="L35" s="392">
        <v>1</v>
      </c>
      <c r="M35" s="392">
        <v>1</v>
      </c>
      <c r="N35" s="392">
        <v>1</v>
      </c>
      <c r="O35" s="392">
        <v>1</v>
      </c>
      <c r="P35" s="220"/>
      <c r="Q35" s="220"/>
      <c r="R35" s="220"/>
      <c r="S35" s="220"/>
      <c r="T35" s="220"/>
      <c r="U35" s="220"/>
      <c r="V35" s="219"/>
      <c r="W35" s="16"/>
      <c r="X35" s="7"/>
      <c r="Y35" s="765"/>
      <c r="Z35" s="765"/>
      <c r="AA35" s="765"/>
      <c r="AB35" s="765"/>
      <c r="AC35" s="765"/>
      <c r="AD35" s="765"/>
      <c r="AE35" s="765"/>
      <c r="AF35" s="765"/>
      <c r="AG35" s="765"/>
      <c r="AH35" s="765"/>
      <c r="AI35" s="765"/>
      <c r="AJ35" s="765"/>
      <c r="AK35" s="765"/>
      <c r="AL35" s="765"/>
      <c r="AM35" s="765"/>
      <c r="AN35" s="765"/>
      <c r="AO35" s="765"/>
      <c r="AP35" s="765"/>
      <c r="AQ35" s="765"/>
      <c r="AR35" s="765"/>
      <c r="AS35" s="765"/>
      <c r="AT35" s="765"/>
      <c r="AU35" s="765"/>
      <c r="AV35" s="765"/>
      <c r="AW35" s="765"/>
      <c r="AX35" s="765"/>
      <c r="AY35" s="765"/>
      <c r="AZ35" s="765"/>
      <c r="BA35" s="765"/>
      <c r="BB35" s="765"/>
      <c r="BC35" s="765"/>
      <c r="BD35" s="765"/>
      <c r="BE35" s="765"/>
      <c r="BF35" s="765"/>
      <c r="BG35" s="765"/>
      <c r="BH35" s="765"/>
      <c r="BI35" s="765"/>
      <c r="BJ35" s="765"/>
      <c r="BK35" s="765"/>
      <c r="BL35" s="765"/>
      <c r="BM35" s="765"/>
      <c r="BN35" s="765"/>
      <c r="BO35" s="765"/>
      <c r="BP35" s="765"/>
    </row>
    <row r="36" spans="1:68" s="8" customFormat="1" ht="12" customHeight="1" x14ac:dyDescent="0.25">
      <c r="A36" s="5"/>
      <c r="B36" s="6"/>
      <c r="C36" s="17"/>
      <c r="D36" s="17"/>
      <c r="E36" s="17"/>
      <c r="F36" s="33"/>
      <c r="G36" s="928" t="s">
        <v>83</v>
      </c>
      <c r="H36" s="920">
        <v>1</v>
      </c>
      <c r="I36" s="392">
        <v>1</v>
      </c>
      <c r="J36" s="392">
        <v>1</v>
      </c>
      <c r="K36" s="392">
        <v>1</v>
      </c>
      <c r="L36" s="392">
        <v>1</v>
      </c>
      <c r="M36" s="392">
        <v>1</v>
      </c>
      <c r="N36" s="392">
        <v>1</v>
      </c>
      <c r="O36" s="392">
        <v>1</v>
      </c>
      <c r="P36" s="220"/>
      <c r="Q36" s="220"/>
      <c r="R36" s="220"/>
      <c r="S36" s="220"/>
      <c r="T36" s="220"/>
      <c r="U36" s="220"/>
      <c r="V36" s="219"/>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765" customFormat="1" ht="12" customHeight="1" x14ac:dyDescent="0.25">
      <c r="A37" s="769"/>
      <c r="B37" s="766"/>
      <c r="C37" s="778"/>
      <c r="D37" s="778"/>
      <c r="E37" s="778"/>
      <c r="F37" s="780"/>
      <c r="G37" s="929" t="s">
        <v>84</v>
      </c>
      <c r="H37" s="920">
        <v>1</v>
      </c>
      <c r="I37" s="392">
        <v>1</v>
      </c>
      <c r="J37" s="392">
        <v>1</v>
      </c>
      <c r="K37" s="392">
        <v>1</v>
      </c>
      <c r="L37" s="392">
        <v>1</v>
      </c>
      <c r="M37" s="392">
        <v>1</v>
      </c>
      <c r="N37" s="392">
        <v>1</v>
      </c>
      <c r="O37" s="392">
        <v>1</v>
      </c>
      <c r="P37" s="908"/>
      <c r="Q37" s="908"/>
      <c r="R37" s="908"/>
      <c r="S37" s="908"/>
      <c r="T37" s="908"/>
      <c r="U37" s="908"/>
      <c r="V37" s="219"/>
      <c r="W37" s="773"/>
      <c r="X37" s="768"/>
    </row>
    <row r="38" spans="1:68" s="765" customFormat="1" ht="12" customHeight="1" x14ac:dyDescent="0.25">
      <c r="A38" s="769"/>
      <c r="B38" s="766"/>
      <c r="C38" s="778"/>
      <c r="D38" s="778"/>
      <c r="E38" s="778"/>
      <c r="F38" s="780"/>
      <c r="G38" s="276"/>
      <c r="H38" s="276"/>
      <c r="I38" s="276"/>
      <c r="J38" s="276"/>
      <c r="K38" s="276"/>
      <c r="L38" s="276"/>
      <c r="M38" s="276"/>
      <c r="N38" s="276"/>
      <c r="O38" s="276"/>
      <c r="P38" s="276"/>
      <c r="Q38" s="908"/>
      <c r="R38" s="908"/>
      <c r="S38" s="908"/>
      <c r="T38" s="908"/>
      <c r="U38" s="908"/>
      <c r="V38" s="219"/>
      <c r="W38" s="773"/>
      <c r="X38" s="768"/>
    </row>
    <row r="39" spans="1:68" s="765" customFormat="1" ht="12" customHeight="1" x14ac:dyDescent="0.25">
      <c r="A39" s="769"/>
      <c r="B39" s="766"/>
      <c r="C39" s="778"/>
      <c r="D39" s="778"/>
      <c r="E39" s="778"/>
      <c r="F39" s="780"/>
      <c r="G39" s="276"/>
      <c r="H39" s="276"/>
      <c r="I39" s="276"/>
      <c r="J39" s="276"/>
      <c r="K39" s="276"/>
      <c r="L39" s="276"/>
      <c r="M39" s="276"/>
      <c r="N39" s="276"/>
      <c r="O39" s="276"/>
      <c r="P39" s="276"/>
      <c r="Q39" s="908"/>
      <c r="R39" s="908"/>
      <c r="S39" s="908"/>
      <c r="T39" s="908"/>
      <c r="U39" s="908"/>
      <c r="V39" s="219"/>
      <c r="W39" s="773"/>
      <c r="X39" s="768"/>
    </row>
    <row r="40" spans="1:68" s="765" customFormat="1" ht="12" customHeight="1" x14ac:dyDescent="0.25">
      <c r="A40" s="769"/>
      <c r="B40" s="766"/>
      <c r="C40" s="778"/>
      <c r="D40" s="778"/>
      <c r="E40" s="778"/>
      <c r="F40" s="780"/>
      <c r="G40" s="776"/>
      <c r="H40" s="783"/>
      <c r="I40" s="908"/>
      <c r="J40" s="908"/>
      <c r="K40" s="908"/>
      <c r="L40" s="908"/>
      <c r="M40" s="908"/>
      <c r="N40" s="908"/>
      <c r="O40" s="908"/>
      <c r="P40" s="908"/>
      <c r="Q40" s="908"/>
      <c r="R40" s="908"/>
      <c r="S40" s="908"/>
      <c r="T40" s="908"/>
      <c r="U40" s="908"/>
      <c r="V40" s="219"/>
      <c r="W40" s="773"/>
      <c r="X40" s="768"/>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65"/>
      <c r="Z41" s="765"/>
      <c r="AA41" s="765"/>
      <c r="AB41" s="765"/>
      <c r="AC41" s="765"/>
      <c r="AD41" s="765"/>
      <c r="AE41" s="765"/>
      <c r="AF41" s="765"/>
      <c r="AG41" s="765"/>
      <c r="AH41" s="765"/>
      <c r="AI41" s="765"/>
      <c r="AJ41" s="765"/>
      <c r="AK41" s="765"/>
      <c r="AL41" s="765"/>
      <c r="AM41" s="765"/>
      <c r="AN41" s="765"/>
      <c r="AO41" s="765"/>
      <c r="AP41" s="765"/>
      <c r="AQ41" s="765"/>
      <c r="AR41" s="765"/>
      <c r="AS41" s="765"/>
      <c r="AT41" s="765"/>
      <c r="AU41" s="765"/>
      <c r="AV41" s="765"/>
      <c r="AW41" s="765"/>
      <c r="AX41" s="765"/>
      <c r="AY41" s="765"/>
      <c r="AZ41" s="765"/>
      <c r="BA41" s="765"/>
      <c r="BB41" s="765"/>
      <c r="BC41" s="765"/>
      <c r="BD41" s="765"/>
      <c r="BE41" s="765"/>
      <c r="BF41" s="765"/>
      <c r="BG41" s="765"/>
      <c r="BH41" s="765"/>
      <c r="BI41" s="765"/>
      <c r="BJ41" s="765"/>
      <c r="BK41" s="765"/>
      <c r="BL41" s="765"/>
      <c r="BM41" s="765"/>
      <c r="BN41" s="765"/>
      <c r="BO41" s="765"/>
      <c r="BP41" s="765"/>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65"/>
      <c r="Z42" s="765"/>
      <c r="AA42" s="765"/>
      <c r="AB42" s="765"/>
      <c r="AC42" s="765"/>
      <c r="AD42" s="765"/>
      <c r="AE42" s="765"/>
      <c r="AF42" s="765"/>
      <c r="AG42" s="765"/>
      <c r="AH42" s="765"/>
      <c r="AI42" s="765"/>
      <c r="AJ42" s="765"/>
      <c r="AK42" s="765"/>
      <c r="AL42" s="765"/>
      <c r="AM42" s="765"/>
      <c r="AN42" s="765"/>
      <c r="AO42" s="765"/>
      <c r="AP42" s="765"/>
      <c r="AQ42" s="765"/>
      <c r="AR42" s="765"/>
      <c r="AS42" s="765"/>
      <c r="AT42" s="765"/>
      <c r="AU42" s="765"/>
      <c r="AV42" s="765"/>
      <c r="AW42" s="765"/>
      <c r="AX42" s="765"/>
      <c r="AY42" s="765"/>
      <c r="AZ42" s="765"/>
      <c r="BA42" s="765"/>
      <c r="BB42" s="765"/>
      <c r="BC42" s="765"/>
      <c r="BD42" s="765"/>
      <c r="BE42" s="765"/>
      <c r="BF42" s="765"/>
      <c r="BG42" s="765"/>
      <c r="BH42" s="765"/>
      <c r="BI42" s="765"/>
      <c r="BJ42" s="765"/>
      <c r="BK42" s="765"/>
      <c r="BL42" s="765"/>
      <c r="BM42" s="765"/>
      <c r="BN42" s="765"/>
      <c r="BO42" s="765"/>
      <c r="BP42" s="765"/>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65"/>
      <c r="Z43" s="765"/>
      <c r="AA43" s="765"/>
      <c r="AB43" s="765"/>
      <c r="AC43" s="765"/>
      <c r="AD43" s="765"/>
      <c r="AE43" s="765"/>
      <c r="AF43" s="765"/>
      <c r="AG43" s="765"/>
      <c r="AH43" s="765"/>
      <c r="AI43" s="765"/>
      <c r="AJ43" s="765"/>
      <c r="AK43" s="765"/>
      <c r="AL43" s="765"/>
      <c r="AM43" s="765"/>
      <c r="AN43" s="765"/>
      <c r="AO43" s="765"/>
      <c r="AP43" s="765"/>
      <c r="AQ43" s="765"/>
      <c r="AR43" s="765"/>
      <c r="AS43" s="765"/>
      <c r="AT43" s="765"/>
      <c r="AU43" s="765"/>
      <c r="AV43" s="765"/>
      <c r="AW43" s="765"/>
      <c r="AX43" s="765"/>
      <c r="AY43" s="765"/>
      <c r="AZ43" s="765"/>
      <c r="BA43" s="765"/>
      <c r="BB43" s="765"/>
      <c r="BC43" s="765"/>
      <c r="BD43" s="765"/>
      <c r="BE43" s="765"/>
      <c r="BF43" s="765"/>
      <c r="BG43" s="765"/>
      <c r="BH43" s="765"/>
      <c r="BI43" s="765"/>
      <c r="BJ43" s="765"/>
      <c r="BK43" s="765"/>
      <c r="BL43" s="765"/>
      <c r="BM43" s="765"/>
      <c r="BN43" s="765"/>
      <c r="BO43" s="765"/>
      <c r="BP43" s="765"/>
    </row>
    <row r="44" spans="1:68" ht="15.75" thickBot="1" x14ac:dyDescent="0.3">
      <c r="A44" s="767"/>
      <c r="B44" s="766"/>
      <c r="C44" s="766"/>
      <c r="D44" s="766"/>
      <c r="E44" s="766"/>
      <c r="F44" s="768"/>
      <c r="G44" s="768"/>
      <c r="H44" s="768"/>
      <c r="I44" s="768"/>
      <c r="J44" s="768"/>
      <c r="K44" s="768"/>
      <c r="L44" s="768"/>
      <c r="M44" s="768"/>
      <c r="N44" s="768"/>
      <c r="O44" s="768"/>
      <c r="P44" s="768"/>
      <c r="Q44" s="768"/>
      <c r="R44" s="768"/>
      <c r="S44" s="768"/>
      <c r="T44" s="768"/>
      <c r="U44" s="768"/>
      <c r="V44" s="768"/>
      <c r="W44" s="768"/>
      <c r="X44" s="768"/>
      <c r="Y44" s="765"/>
      <c r="Z44" s="765"/>
      <c r="AA44" s="765"/>
      <c r="AB44" s="765"/>
      <c r="AC44" s="765"/>
      <c r="AD44" s="765"/>
      <c r="AE44" s="765"/>
      <c r="AF44" s="765"/>
      <c r="AG44" s="765"/>
      <c r="AH44" s="765"/>
      <c r="AI44" s="765"/>
      <c r="AJ44" s="765"/>
      <c r="AK44" s="765"/>
      <c r="AL44" s="765"/>
      <c r="AM44" s="765"/>
      <c r="AN44" s="765"/>
      <c r="AO44" s="765"/>
      <c r="AP44" s="765"/>
      <c r="AQ44" s="765"/>
      <c r="AR44" s="765"/>
      <c r="AS44" s="765"/>
      <c r="AT44" s="765"/>
      <c r="AU44" s="765"/>
      <c r="AV44" s="765"/>
      <c r="AW44" s="765"/>
      <c r="AX44" s="765"/>
      <c r="AY44" s="765"/>
      <c r="AZ44" s="765"/>
      <c r="BA44" s="765"/>
      <c r="BB44" s="765"/>
      <c r="BC44" s="765"/>
      <c r="BD44" s="765"/>
      <c r="BE44" s="765"/>
      <c r="BF44" s="765"/>
      <c r="BG44" s="765"/>
      <c r="BH44" s="765"/>
      <c r="BI44" s="765"/>
      <c r="BJ44" s="765"/>
      <c r="BK44" s="765"/>
      <c r="BL44" s="765"/>
      <c r="BM44" s="765"/>
      <c r="BN44" s="765"/>
      <c r="BO44" s="765"/>
      <c r="BP44" s="765"/>
    </row>
    <row r="45" spans="1:68" x14ac:dyDescent="0.25">
      <c r="A45" s="767"/>
      <c r="B45" s="766"/>
      <c r="C45" s="791" t="s">
        <v>0</v>
      </c>
      <c r="D45" s="791">
        <f>SUM(F71:V260)</f>
        <v>46249.199999999975</v>
      </c>
      <c r="E45" s="791"/>
      <c r="F45" s="791"/>
      <c r="G45" s="791"/>
      <c r="H45" s="791"/>
      <c r="I45" s="791"/>
      <c r="J45" s="791"/>
      <c r="K45" s="790"/>
      <c r="L45" s="790"/>
      <c r="M45" s="790"/>
      <c r="N45" s="790"/>
      <c r="O45" s="790"/>
      <c r="P45" s="790"/>
      <c r="Q45" s="790"/>
      <c r="R45" s="790"/>
      <c r="S45" s="790"/>
      <c r="T45" s="790"/>
      <c r="U45" s="790"/>
      <c r="V45" s="790"/>
      <c r="W45" s="789"/>
      <c r="X45" s="768"/>
    </row>
    <row r="46" spans="1:68" x14ac:dyDescent="0.25">
      <c r="A46" s="767"/>
      <c r="B46" s="766"/>
      <c r="C46" s="787"/>
      <c r="D46" s="787">
        <v>80</v>
      </c>
      <c r="E46" s="787" t="s">
        <v>1</v>
      </c>
      <c r="F46" s="786"/>
      <c r="G46" s="788" t="s">
        <v>1073</v>
      </c>
      <c r="H46" s="786"/>
      <c r="I46" s="786"/>
      <c r="J46" s="786"/>
      <c r="K46" s="786"/>
      <c r="L46" s="786"/>
      <c r="M46" s="786"/>
      <c r="N46" s="786"/>
      <c r="O46" s="786"/>
      <c r="P46" s="786"/>
      <c r="Q46" s="786"/>
      <c r="R46" s="786"/>
      <c r="S46" s="785"/>
      <c r="T46" s="279"/>
      <c r="U46" s="807"/>
      <c r="V46" s="807"/>
      <c r="W46" s="773"/>
      <c r="X46" s="768"/>
    </row>
    <row r="47" spans="1:68" x14ac:dyDescent="0.25">
      <c r="A47" s="767"/>
      <c r="B47" s="766"/>
      <c r="C47" s="787"/>
      <c r="D47" s="787" t="b">
        <f>OR(ISNA(VLOOKUP(G46,Index_Table_Names,1,FALSE)),G46="")</f>
        <v>0</v>
      </c>
      <c r="E47" s="778"/>
      <c r="F47" s="786"/>
      <c r="G47" s="786"/>
      <c r="H47" s="279"/>
      <c r="I47" s="786"/>
      <c r="J47" s="786"/>
      <c r="K47" s="786"/>
      <c r="L47" s="786"/>
      <c r="M47" s="786"/>
      <c r="N47" s="786"/>
      <c r="O47" s="786"/>
      <c r="P47" s="786"/>
      <c r="Q47" s="786"/>
      <c r="R47" s="786"/>
      <c r="S47" s="785"/>
      <c r="T47" s="808"/>
      <c r="U47" s="807"/>
      <c r="V47" s="807"/>
      <c r="W47" s="773"/>
      <c r="X47" s="768"/>
    </row>
    <row r="48" spans="1:68" x14ac:dyDescent="0.25">
      <c r="A48" s="767"/>
      <c r="B48" s="766"/>
      <c r="C48" s="778"/>
      <c r="D48" s="787" t="b">
        <f>(D46&lt;&gt;D45)</f>
        <v>1</v>
      </c>
      <c r="E48" s="778"/>
      <c r="F48" s="786"/>
      <c r="G48" s="251"/>
      <c r="H48" s="786" t="s">
        <v>1079</v>
      </c>
      <c r="J48" s="786"/>
      <c r="K48" s="408">
        <v>10</v>
      </c>
      <c r="L48" s="786"/>
      <c r="M48" s="786"/>
      <c r="N48" s="786"/>
      <c r="O48" s="786"/>
      <c r="P48" s="786"/>
      <c r="Q48" s="786"/>
      <c r="R48" s="786"/>
      <c r="S48" s="785"/>
      <c r="T48" s="808"/>
      <c r="U48" s="807"/>
      <c r="V48" s="807"/>
      <c r="W48" s="773"/>
      <c r="X48" s="768"/>
    </row>
    <row r="49" spans="1:24" x14ac:dyDescent="0.25">
      <c r="A49" s="767"/>
      <c r="B49" s="766"/>
      <c r="C49" s="778"/>
      <c r="D49" s="787"/>
      <c r="E49" s="778"/>
      <c r="F49" s="786"/>
      <c r="G49" s="809"/>
      <c r="H49" s="786" t="s">
        <v>1080</v>
      </c>
      <c r="J49" s="279"/>
      <c r="K49" s="408">
        <v>100</v>
      </c>
      <c r="L49" s="786"/>
      <c r="M49" s="786"/>
      <c r="N49" s="786"/>
      <c r="O49" s="786"/>
      <c r="P49" s="786"/>
      <c r="Q49" s="786"/>
      <c r="R49" s="786"/>
      <c r="S49" s="785"/>
      <c r="T49" s="808"/>
      <c r="U49" s="807"/>
      <c r="V49" s="807"/>
      <c r="W49" s="773"/>
      <c r="X49" s="768"/>
    </row>
    <row r="50" spans="1:24" s="765" customFormat="1" x14ac:dyDescent="0.25">
      <c r="A50" s="767"/>
      <c r="B50" s="766"/>
      <c r="C50" s="778"/>
      <c r="D50" s="787"/>
      <c r="E50" s="778"/>
      <c r="F50" s="786"/>
      <c r="G50" s="809"/>
      <c r="H50" s="786"/>
      <c r="J50" s="279"/>
      <c r="K50" s="279"/>
      <c r="L50" s="786"/>
      <c r="M50" s="786"/>
      <c r="N50" s="786"/>
      <c r="O50" s="786"/>
      <c r="P50" s="786"/>
      <c r="Q50" s="786"/>
      <c r="R50" s="786"/>
      <c r="S50" s="785"/>
      <c r="T50" s="808"/>
      <c r="U50" s="807"/>
      <c r="V50" s="807"/>
      <c r="W50" s="773"/>
      <c r="X50" s="768"/>
    </row>
    <row r="51" spans="1:24" s="765" customFormat="1" x14ac:dyDescent="0.25">
      <c r="A51" s="767"/>
      <c r="B51" s="766"/>
      <c r="C51" s="778"/>
      <c r="D51" s="778"/>
      <c r="E51" s="778"/>
      <c r="F51" s="778"/>
      <c r="G51" s="919" t="s">
        <v>1070</v>
      </c>
      <c r="H51" s="778"/>
      <c r="I51" s="778"/>
      <c r="J51" s="917"/>
      <c r="K51" s="917"/>
      <c r="L51" s="917"/>
      <c r="M51" s="917"/>
      <c r="N51" s="917"/>
      <c r="O51" s="917"/>
      <c r="P51" s="917"/>
      <c r="Q51" s="917"/>
      <c r="R51" s="917"/>
      <c r="S51" s="917"/>
      <c r="T51" s="917"/>
      <c r="U51" s="917"/>
      <c r="V51" s="917"/>
      <c r="W51" s="773"/>
      <c r="X51" s="768"/>
    </row>
    <row r="52" spans="1:24" s="765" customFormat="1" x14ac:dyDescent="0.25">
      <c r="A52" s="767"/>
      <c r="B52" s="766"/>
      <c r="C52" s="787"/>
      <c r="D52" s="787">
        <v>80</v>
      </c>
      <c r="E52" s="787" t="s">
        <v>1</v>
      </c>
      <c r="F52" s="786"/>
      <c r="G52" s="788"/>
      <c r="H52" s="786"/>
      <c r="I52" s="786"/>
      <c r="J52" s="786" t="s">
        <v>1071</v>
      </c>
      <c r="K52" s="923">
        <v>1</v>
      </c>
      <c r="L52" s="807"/>
      <c r="M52" s="807"/>
      <c r="N52" s="807"/>
      <c r="O52" s="807"/>
      <c r="P52" s="807"/>
      <c r="Q52" s="807"/>
      <c r="R52" s="807"/>
      <c r="S52" s="807"/>
      <c r="T52" s="807"/>
      <c r="U52" s="807"/>
      <c r="V52" s="807"/>
      <c r="W52" s="773"/>
      <c r="X52" s="768"/>
    </row>
    <row r="53" spans="1:24" s="765" customFormat="1" x14ac:dyDescent="0.25">
      <c r="A53" s="767"/>
      <c r="B53" s="766"/>
      <c r="C53" s="787"/>
      <c r="D53" s="787" t="b">
        <f>OR(ISNA(VLOOKUP(G52,Index_Table_Names,1,FALSE)),G52="")</f>
        <v>1</v>
      </c>
      <c r="E53" s="778"/>
      <c r="F53" s="786"/>
      <c r="G53" s="786"/>
      <c r="H53" s="279"/>
      <c r="I53" s="786"/>
      <c r="J53" s="786"/>
      <c r="K53" s="786"/>
      <c r="L53" s="786"/>
      <c r="M53" s="786"/>
      <c r="N53" s="786"/>
      <c r="O53" s="786"/>
      <c r="P53" s="786"/>
      <c r="Q53" s="786"/>
      <c r="R53" s="786"/>
      <c r="S53" s="785"/>
      <c r="T53" s="808"/>
      <c r="U53" s="807"/>
      <c r="V53" s="807"/>
      <c r="W53" s="773"/>
      <c r="X53" s="768"/>
    </row>
    <row r="54" spans="1:24" s="765" customFormat="1" x14ac:dyDescent="0.25">
      <c r="A54" s="767"/>
      <c r="B54" s="766"/>
      <c r="C54" s="778"/>
      <c r="D54" s="787" t="e">
        <f>(D52&lt;&gt;#REF!)</f>
        <v>#REF!</v>
      </c>
      <c r="E54" s="778"/>
      <c r="F54" s="786"/>
      <c r="G54" s="251"/>
      <c r="H54" s="279"/>
      <c r="I54" s="786"/>
      <c r="J54" s="786"/>
      <c r="K54" s="786"/>
      <c r="L54" s="786"/>
      <c r="M54" s="786"/>
      <c r="N54" s="786"/>
      <c r="O54" s="786"/>
      <c r="P54" s="786"/>
      <c r="Q54" s="786"/>
      <c r="R54" s="786"/>
      <c r="S54" s="785"/>
      <c r="T54" s="808"/>
      <c r="U54" s="807"/>
      <c r="V54" s="807"/>
      <c r="W54" s="773"/>
      <c r="X54" s="768"/>
    </row>
    <row r="55" spans="1:24" s="765" customFormat="1" x14ac:dyDescent="0.25">
      <c r="A55" s="767"/>
      <c r="B55" s="766"/>
      <c r="C55" s="778"/>
      <c r="D55" s="778"/>
      <c r="E55" s="778"/>
      <c r="F55" s="778"/>
      <c r="G55" s="919" t="s">
        <v>1063</v>
      </c>
      <c r="H55" s="778"/>
      <c r="I55" s="778"/>
      <c r="J55" s="907"/>
      <c r="K55" s="803" t="s">
        <v>445</v>
      </c>
      <c r="L55" s="803" t="s">
        <v>151</v>
      </c>
      <c r="M55" s="803" t="s">
        <v>152</v>
      </c>
      <c r="N55" s="803" t="s">
        <v>153</v>
      </c>
      <c r="O55" s="803" t="s">
        <v>154</v>
      </c>
      <c r="P55" s="803" t="s">
        <v>155</v>
      </c>
      <c r="Q55" s="803" t="s">
        <v>156</v>
      </c>
      <c r="R55" s="803" t="s">
        <v>157</v>
      </c>
      <c r="S55" s="803" t="s">
        <v>158</v>
      </c>
      <c r="T55" s="803" t="s">
        <v>159</v>
      </c>
      <c r="U55" s="907"/>
      <c r="V55" s="907"/>
      <c r="W55" s="773"/>
      <c r="X55" s="768"/>
    </row>
    <row r="56" spans="1:24" s="765" customFormat="1" x14ac:dyDescent="0.25">
      <c r="A56" s="767"/>
      <c r="B56" s="766"/>
      <c r="C56" s="787"/>
      <c r="D56" s="787">
        <v>80</v>
      </c>
      <c r="E56" s="787" t="s">
        <v>1</v>
      </c>
      <c r="F56" s="786"/>
      <c r="G56" s="788"/>
      <c r="H56" s="786"/>
      <c r="I56" s="786"/>
      <c r="J56" s="786" t="s">
        <v>933</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460</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899</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900</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901</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c r="E61" s="787"/>
      <c r="F61" s="786"/>
      <c r="G61" s="788"/>
      <c r="H61" s="786"/>
      <c r="I61" s="786"/>
      <c r="J61" s="786" t="s">
        <v>902</v>
      </c>
      <c r="K61" s="398">
        <v>0.25</v>
      </c>
      <c r="L61" s="398">
        <v>0.25</v>
      </c>
      <c r="M61" s="398">
        <v>0.25</v>
      </c>
      <c r="N61" s="398">
        <v>0</v>
      </c>
      <c r="O61" s="398">
        <v>0</v>
      </c>
      <c r="P61" s="398">
        <v>0</v>
      </c>
      <c r="Q61" s="398">
        <v>0</v>
      </c>
      <c r="R61" s="398">
        <v>0</v>
      </c>
      <c r="S61" s="398">
        <v>0</v>
      </c>
      <c r="T61" s="398">
        <v>0</v>
      </c>
      <c r="U61" s="807"/>
      <c r="V61" s="807"/>
      <c r="W61" s="773"/>
      <c r="X61" s="768"/>
    </row>
    <row r="62" spans="1:24" s="765" customFormat="1" x14ac:dyDescent="0.25">
      <c r="A62" s="767"/>
      <c r="B62" s="766"/>
      <c r="C62" s="787"/>
      <c r="D62" s="787"/>
      <c r="E62" s="787"/>
      <c r="F62" s="786"/>
      <c r="G62" s="788"/>
      <c r="H62" s="786"/>
      <c r="I62" s="786"/>
      <c r="J62" s="786" t="s">
        <v>903</v>
      </c>
      <c r="K62" s="398">
        <v>0.25</v>
      </c>
      <c r="L62" s="398">
        <v>0.25</v>
      </c>
      <c r="M62" s="398">
        <v>0.25</v>
      </c>
      <c r="N62" s="398">
        <v>0</v>
      </c>
      <c r="O62" s="398">
        <v>0</v>
      </c>
      <c r="P62" s="398">
        <v>0</v>
      </c>
      <c r="Q62" s="398">
        <v>0</v>
      </c>
      <c r="R62" s="398">
        <v>0</v>
      </c>
      <c r="S62" s="398">
        <v>0</v>
      </c>
      <c r="T62" s="398">
        <v>0</v>
      </c>
      <c r="U62" s="807"/>
      <c r="V62" s="807"/>
      <c r="W62" s="773"/>
      <c r="X62" s="768"/>
    </row>
    <row r="63" spans="1:24" s="765" customFormat="1" x14ac:dyDescent="0.25">
      <c r="A63" s="767"/>
      <c r="B63" s="766"/>
      <c r="C63" s="787"/>
      <c r="D63" s="787"/>
      <c r="E63" s="787"/>
      <c r="F63" s="786"/>
      <c r="G63" s="788"/>
      <c r="H63" s="786"/>
      <c r="I63" s="786"/>
      <c r="J63" s="786" t="s">
        <v>904</v>
      </c>
      <c r="K63" s="398">
        <v>0.25</v>
      </c>
      <c r="L63" s="398">
        <v>0.25</v>
      </c>
      <c r="M63" s="398">
        <v>0.25</v>
      </c>
      <c r="N63" s="398">
        <v>0</v>
      </c>
      <c r="O63" s="398">
        <v>0</v>
      </c>
      <c r="P63" s="398">
        <v>0</v>
      </c>
      <c r="Q63" s="398">
        <v>0</v>
      </c>
      <c r="R63" s="398">
        <v>0</v>
      </c>
      <c r="S63" s="398">
        <v>0</v>
      </c>
      <c r="T63" s="398">
        <v>0</v>
      </c>
      <c r="U63" s="807"/>
      <c r="V63" s="807"/>
      <c r="W63" s="773"/>
      <c r="X63" s="768"/>
    </row>
    <row r="64" spans="1:24" s="765" customFormat="1" x14ac:dyDescent="0.25">
      <c r="A64" s="767"/>
      <c r="B64" s="766"/>
      <c r="C64" s="787"/>
      <c r="D64" s="787"/>
      <c r="E64" s="787"/>
      <c r="F64" s="786"/>
      <c r="G64" s="788"/>
      <c r="H64" s="786"/>
      <c r="I64" s="786"/>
      <c r="J64" s="786" t="s">
        <v>905</v>
      </c>
      <c r="K64" s="398">
        <v>0.25</v>
      </c>
      <c r="L64" s="398">
        <v>0.25</v>
      </c>
      <c r="M64" s="398">
        <v>0.25</v>
      </c>
      <c r="N64" s="398">
        <v>0</v>
      </c>
      <c r="O64" s="398">
        <v>0</v>
      </c>
      <c r="P64" s="398">
        <v>0</v>
      </c>
      <c r="Q64" s="398">
        <v>0</v>
      </c>
      <c r="R64" s="398">
        <v>0</v>
      </c>
      <c r="S64" s="398">
        <v>0</v>
      </c>
      <c r="T64" s="398">
        <v>0</v>
      </c>
      <c r="U64" s="807"/>
      <c r="V64" s="807"/>
      <c r="W64" s="773"/>
      <c r="X64" s="768"/>
    </row>
    <row r="65" spans="1:24" s="765" customFormat="1" x14ac:dyDescent="0.25">
      <c r="A65" s="767"/>
      <c r="B65" s="766"/>
      <c r="C65" s="787"/>
      <c r="D65" s="787"/>
      <c r="E65" s="787"/>
      <c r="F65" s="786"/>
      <c r="G65" s="788"/>
      <c r="H65" s="786"/>
      <c r="I65" s="786"/>
      <c r="J65" s="786" t="s">
        <v>906</v>
      </c>
      <c r="K65" s="398">
        <v>0.25</v>
      </c>
      <c r="L65" s="398">
        <v>0.25</v>
      </c>
      <c r="M65" s="398">
        <v>0.25</v>
      </c>
      <c r="N65" s="398">
        <v>0</v>
      </c>
      <c r="O65" s="398">
        <v>0</v>
      </c>
      <c r="P65" s="398">
        <v>0</v>
      </c>
      <c r="Q65" s="398">
        <v>0</v>
      </c>
      <c r="R65" s="398">
        <v>0</v>
      </c>
      <c r="S65" s="398">
        <v>0</v>
      </c>
      <c r="T65" s="398">
        <v>0</v>
      </c>
      <c r="U65" s="807"/>
      <c r="V65" s="807"/>
      <c r="W65" s="773"/>
      <c r="X65" s="768"/>
    </row>
    <row r="66" spans="1:24" s="765" customFormat="1" x14ac:dyDescent="0.25">
      <c r="A66" s="767"/>
      <c r="B66" s="766"/>
      <c r="C66" s="787"/>
      <c r="D66" s="787" t="b">
        <f>OR(ISNA(VLOOKUP(G56,Index_Table_Names,1,FALSE)),G56="")</f>
        <v>1</v>
      </c>
      <c r="E66" s="778"/>
      <c r="F66" s="786"/>
      <c r="G66" s="786"/>
      <c r="H66" s="279"/>
      <c r="I66" s="786"/>
      <c r="J66" s="786"/>
      <c r="K66" s="786" t="s">
        <v>1067</v>
      </c>
      <c r="L66" s="786"/>
      <c r="M66" s="786"/>
      <c r="N66" s="786"/>
      <c r="O66" s="786"/>
      <c r="P66" s="786"/>
      <c r="Q66" s="786"/>
      <c r="R66" s="786"/>
      <c r="S66" s="785"/>
      <c r="T66" s="808"/>
      <c r="U66" s="807"/>
      <c r="V66" s="807"/>
      <c r="W66" s="773"/>
      <c r="X66" s="768"/>
    </row>
    <row r="67" spans="1:24" s="765" customFormat="1" x14ac:dyDescent="0.25">
      <c r="A67" s="767"/>
      <c r="B67" s="766"/>
      <c r="C67" s="778"/>
      <c r="D67" s="787" t="e">
        <f>(D56&lt;&gt;#REF!)</f>
        <v>#REF!</v>
      </c>
      <c r="E67" s="778"/>
      <c r="F67" s="786"/>
      <c r="G67" s="251"/>
      <c r="H67" s="279"/>
      <c r="I67" s="786"/>
      <c r="J67" s="786"/>
      <c r="K67" s="786"/>
      <c r="L67" s="786"/>
      <c r="M67" s="786"/>
      <c r="N67" s="786"/>
      <c r="O67" s="786"/>
      <c r="P67" s="786"/>
      <c r="Q67" s="786"/>
      <c r="R67" s="786"/>
      <c r="S67" s="785"/>
      <c r="T67" s="808"/>
      <c r="U67" s="807"/>
      <c r="V67" s="807"/>
      <c r="W67" s="773"/>
      <c r="X67" s="768"/>
    </row>
    <row r="68" spans="1:24" s="765" customFormat="1" x14ac:dyDescent="0.25">
      <c r="A68" s="767"/>
      <c r="B68" s="766"/>
      <c r="C68" s="778"/>
      <c r="D68" s="787"/>
      <c r="E68" s="778"/>
      <c r="F68" s="786"/>
      <c r="G68" s="809"/>
      <c r="H68" s="279"/>
      <c r="I68" s="786"/>
      <c r="J68" s="279"/>
      <c r="K68" s="786"/>
      <c r="L68" s="786"/>
      <c r="M68" s="786"/>
      <c r="N68" s="786"/>
      <c r="O68" s="786"/>
      <c r="P68" s="786"/>
      <c r="Q68" s="786"/>
      <c r="R68" s="786"/>
      <c r="S68" s="785"/>
      <c r="T68" s="808"/>
      <c r="U68" s="807"/>
      <c r="V68" s="807"/>
      <c r="W68" s="773"/>
      <c r="X68" s="768"/>
    </row>
    <row r="69" spans="1:24" x14ac:dyDescent="0.25">
      <c r="A69" s="767"/>
      <c r="B69" s="766"/>
      <c r="C69" s="778"/>
      <c r="D69" s="778"/>
      <c r="E69" s="778"/>
      <c r="F69" s="778"/>
      <c r="G69" s="190" t="s">
        <v>1064</v>
      </c>
      <c r="H69" s="778"/>
      <c r="I69" s="778"/>
      <c r="J69" s="803" t="s">
        <v>855</v>
      </c>
      <c r="K69" s="803" t="s">
        <v>445</v>
      </c>
      <c r="L69" s="803" t="s">
        <v>151</v>
      </c>
      <c r="M69" s="803" t="s">
        <v>152</v>
      </c>
      <c r="N69" s="803" t="s">
        <v>153</v>
      </c>
      <c r="O69" s="803" t="s">
        <v>154</v>
      </c>
      <c r="P69" s="803" t="s">
        <v>155</v>
      </c>
      <c r="Q69" s="803" t="s">
        <v>156</v>
      </c>
      <c r="R69" s="803" t="s">
        <v>157</v>
      </c>
      <c r="S69" s="803" t="s">
        <v>158</v>
      </c>
      <c r="T69" s="803" t="s">
        <v>159</v>
      </c>
      <c r="U69" s="803"/>
      <c r="V69" s="897"/>
      <c r="W69" s="773"/>
      <c r="X69" s="768"/>
    </row>
    <row r="70" spans="1:24" x14ac:dyDescent="0.25">
      <c r="A70" s="767"/>
      <c r="B70" s="766"/>
      <c r="C70" s="778"/>
      <c r="D70" s="778"/>
      <c r="E70" s="778"/>
      <c r="F70" s="778"/>
      <c r="G70" s="897"/>
      <c r="H70" s="778"/>
      <c r="I70" s="778"/>
      <c r="J70" s="803"/>
      <c r="K70" s="803" t="s">
        <v>1066</v>
      </c>
      <c r="L70" s="803" t="s">
        <v>1066</v>
      </c>
      <c r="M70" s="803" t="s">
        <v>1066</v>
      </c>
      <c r="N70" s="803" t="s">
        <v>1066</v>
      </c>
      <c r="O70" s="803" t="s">
        <v>1066</v>
      </c>
      <c r="P70" s="803" t="s">
        <v>1066</v>
      </c>
      <c r="Q70" s="803" t="s">
        <v>1066</v>
      </c>
      <c r="R70" s="803" t="s">
        <v>1066</v>
      </c>
      <c r="S70" s="803" t="s">
        <v>1066</v>
      </c>
      <c r="T70" s="803" t="s">
        <v>1066</v>
      </c>
      <c r="U70" s="803"/>
      <c r="V70" s="897"/>
      <c r="W70" s="773"/>
      <c r="X70" s="768"/>
    </row>
    <row r="71" spans="1:24" x14ac:dyDescent="0.25">
      <c r="A71" s="767"/>
      <c r="B71" s="766"/>
      <c r="C71" s="778"/>
      <c r="D71" s="778"/>
      <c r="E71" s="778"/>
      <c r="F71" s="782"/>
      <c r="G71" s="782"/>
      <c r="H71" s="782"/>
      <c r="I71" s="765" t="s">
        <v>933</v>
      </c>
      <c r="J71" s="782" t="str">
        <f>G21</f>
        <v>w</v>
      </c>
      <c r="K71" s="918">
        <v>8</v>
      </c>
      <c r="L71" s="918">
        <v>25</v>
      </c>
      <c r="M71" s="918">
        <v>30</v>
      </c>
      <c r="N71" s="918">
        <v>30</v>
      </c>
      <c r="O71" s="918">
        <v>30</v>
      </c>
      <c r="P71" s="918">
        <v>30</v>
      </c>
      <c r="Q71" s="918">
        <v>30</v>
      </c>
      <c r="R71" s="918">
        <v>30</v>
      </c>
      <c r="S71" s="918">
        <v>30</v>
      </c>
      <c r="T71" s="918">
        <v>30</v>
      </c>
      <c r="U71" s="801"/>
      <c r="V71" s="774"/>
      <c r="W71" s="773"/>
      <c r="X71" s="768"/>
    </row>
    <row r="72" spans="1:24" s="765" customFormat="1" x14ac:dyDescent="0.25">
      <c r="A72" s="767"/>
      <c r="B72" s="766"/>
      <c r="C72" s="778"/>
      <c r="D72" s="778"/>
      <c r="E72" s="778"/>
      <c r="F72" s="782"/>
      <c r="G72" s="782"/>
      <c r="H72" s="782"/>
      <c r="I72" s="765" t="s">
        <v>933</v>
      </c>
      <c r="J72" s="782" t="str">
        <f t="shared" ref="J72:J87" si="0">G22</f>
        <v>wd</v>
      </c>
      <c r="K72" s="918">
        <v>8</v>
      </c>
      <c r="L72" s="918">
        <v>25</v>
      </c>
      <c r="M72" s="918">
        <v>30</v>
      </c>
      <c r="N72" s="918">
        <v>30</v>
      </c>
      <c r="O72" s="918">
        <v>30</v>
      </c>
      <c r="P72" s="918">
        <v>30</v>
      </c>
      <c r="Q72" s="918">
        <v>30</v>
      </c>
      <c r="R72" s="918">
        <v>30</v>
      </c>
      <c r="S72" s="918">
        <v>30</v>
      </c>
      <c r="T72" s="918">
        <v>30</v>
      </c>
      <c r="U72" s="801"/>
      <c r="V72" s="774"/>
      <c r="W72" s="773"/>
      <c r="X72" s="768"/>
    </row>
    <row r="73" spans="1:24" x14ac:dyDescent="0.25">
      <c r="A73" s="767"/>
      <c r="B73" s="766"/>
      <c r="C73" s="778"/>
      <c r="D73" s="778"/>
      <c r="E73" s="778"/>
      <c r="F73" s="782"/>
      <c r="G73" s="794"/>
      <c r="H73" s="794"/>
      <c r="I73" s="765" t="s">
        <v>933</v>
      </c>
      <c r="J73" s="782" t="str">
        <f t="shared" si="0"/>
        <v>b</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933</v>
      </c>
      <c r="J74" s="782" t="str">
        <f t="shared" si="0"/>
        <v>bd</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933</v>
      </c>
      <c r="J75" s="782" t="str">
        <f t="shared" si="0"/>
        <v>o</v>
      </c>
      <c r="K75" s="918">
        <v>8</v>
      </c>
      <c r="L75" s="918">
        <v>25</v>
      </c>
      <c r="M75" s="918">
        <v>30</v>
      </c>
      <c r="N75" s="918">
        <v>30</v>
      </c>
      <c r="O75" s="918">
        <v>30</v>
      </c>
      <c r="P75" s="918">
        <v>30</v>
      </c>
      <c r="Q75" s="918">
        <v>30</v>
      </c>
      <c r="R75" s="918">
        <v>30</v>
      </c>
      <c r="S75" s="918">
        <v>30</v>
      </c>
      <c r="T75" s="918">
        <v>30</v>
      </c>
      <c r="U75" s="795"/>
      <c r="V75" s="774"/>
      <c r="W75" s="773"/>
      <c r="X75" s="768"/>
    </row>
    <row r="76" spans="1:24" x14ac:dyDescent="0.25">
      <c r="A76" s="767"/>
      <c r="B76" s="766"/>
      <c r="C76" s="778"/>
      <c r="D76" s="778"/>
      <c r="E76" s="778"/>
      <c r="F76" s="782"/>
      <c r="G76" s="794"/>
      <c r="H76" s="794"/>
      <c r="I76" s="765" t="s">
        <v>933</v>
      </c>
      <c r="J76" s="782" t="str">
        <f t="shared" si="0"/>
        <v>od</v>
      </c>
      <c r="K76" s="918">
        <v>8</v>
      </c>
      <c r="L76" s="918">
        <v>25</v>
      </c>
      <c r="M76" s="918">
        <v>30</v>
      </c>
      <c r="N76" s="918">
        <v>30</v>
      </c>
      <c r="O76" s="918">
        <v>30</v>
      </c>
      <c r="P76" s="918">
        <v>30</v>
      </c>
      <c r="Q76" s="918">
        <v>30</v>
      </c>
      <c r="R76" s="918">
        <v>30</v>
      </c>
      <c r="S76" s="918">
        <v>30</v>
      </c>
      <c r="T76" s="918">
        <v>30</v>
      </c>
      <c r="U76" s="795"/>
      <c r="V76" s="774"/>
      <c r="W76" s="773"/>
      <c r="X76" s="768"/>
    </row>
    <row r="77" spans="1:24" x14ac:dyDescent="0.25">
      <c r="A77" s="767"/>
      <c r="B77" s="766"/>
      <c r="C77" s="778"/>
      <c r="D77" s="778"/>
      <c r="E77" s="778"/>
      <c r="F77" s="782"/>
      <c r="G77" s="794"/>
      <c r="H77" s="794"/>
      <c r="I77" s="765" t="s">
        <v>933</v>
      </c>
      <c r="J77" s="782" t="str">
        <f t="shared" si="0"/>
        <v>h</v>
      </c>
      <c r="K77" s="918">
        <v>8</v>
      </c>
      <c r="L77" s="918">
        <v>25</v>
      </c>
      <c r="M77" s="918">
        <v>30</v>
      </c>
      <c r="N77" s="918">
        <v>30</v>
      </c>
      <c r="O77" s="918">
        <v>30</v>
      </c>
      <c r="P77" s="918">
        <v>30</v>
      </c>
      <c r="Q77" s="918">
        <v>30</v>
      </c>
      <c r="R77" s="918">
        <v>30</v>
      </c>
      <c r="S77" s="918">
        <v>30</v>
      </c>
      <c r="T77" s="918">
        <v>30</v>
      </c>
      <c r="U77" s="795"/>
      <c r="V77" s="774"/>
      <c r="W77" s="773"/>
      <c r="X77" s="768"/>
    </row>
    <row r="78" spans="1:24" x14ac:dyDescent="0.25">
      <c r="A78" s="767"/>
      <c r="B78" s="766"/>
      <c r="C78" s="778"/>
      <c r="D78" s="778"/>
      <c r="E78" s="778"/>
      <c r="F78" s="782"/>
      <c r="G78" s="794"/>
      <c r="H78" s="794"/>
      <c r="I78" s="765" t="s">
        <v>933</v>
      </c>
      <c r="J78" s="782" t="str">
        <f t="shared" si="0"/>
        <v>of</v>
      </c>
      <c r="K78" s="918">
        <v>8</v>
      </c>
      <c r="L78" s="918">
        <v>25</v>
      </c>
      <c r="M78" s="918">
        <v>30</v>
      </c>
      <c r="N78" s="918">
        <v>30</v>
      </c>
      <c r="O78" s="918">
        <v>30</v>
      </c>
      <c r="P78" s="918">
        <v>30</v>
      </c>
      <c r="Q78" s="918">
        <v>30</v>
      </c>
      <c r="R78" s="918">
        <v>30</v>
      </c>
      <c r="S78" s="918">
        <v>30</v>
      </c>
      <c r="T78" s="918">
        <v>30</v>
      </c>
      <c r="U78" s="795"/>
      <c r="V78" s="774"/>
      <c r="W78" s="773"/>
      <c r="X78" s="768"/>
    </row>
    <row r="79" spans="1:24" s="765" customFormat="1" x14ac:dyDescent="0.25">
      <c r="A79" s="767"/>
      <c r="B79" s="766"/>
      <c r="C79" s="778"/>
      <c r="D79" s="778"/>
      <c r="E79" s="778"/>
      <c r="F79" s="782"/>
      <c r="G79" s="794"/>
      <c r="H79" s="794"/>
      <c r="I79" s="765" t="s">
        <v>933</v>
      </c>
      <c r="J79" s="782" t="str">
        <f t="shared" si="0"/>
        <v>z</v>
      </c>
      <c r="K79" s="918">
        <v>8</v>
      </c>
      <c r="L79" s="918">
        <v>25</v>
      </c>
      <c r="M79" s="918">
        <v>30</v>
      </c>
      <c r="N79" s="918">
        <v>30</v>
      </c>
      <c r="O79" s="918">
        <v>30</v>
      </c>
      <c r="P79" s="918">
        <v>30</v>
      </c>
      <c r="Q79" s="918">
        <v>30</v>
      </c>
      <c r="R79" s="918">
        <v>30</v>
      </c>
      <c r="S79" s="918">
        <v>30</v>
      </c>
      <c r="T79" s="918">
        <v>30</v>
      </c>
      <c r="U79" s="795"/>
      <c r="V79" s="774"/>
      <c r="W79" s="773"/>
      <c r="X79" s="768"/>
    </row>
    <row r="80" spans="1:24" s="765" customFormat="1" x14ac:dyDescent="0.25">
      <c r="A80" s="767"/>
      <c r="B80" s="766"/>
      <c r="C80" s="778"/>
      <c r="D80" s="778"/>
      <c r="E80" s="778"/>
      <c r="F80" s="782"/>
      <c r="G80" s="794"/>
      <c r="H80" s="794"/>
      <c r="I80" s="765" t="s">
        <v>933</v>
      </c>
      <c r="J80" s="782" t="str">
        <f t="shared" si="0"/>
        <v>zd</v>
      </c>
      <c r="K80" s="918">
        <v>8</v>
      </c>
      <c r="L80" s="918">
        <v>25</v>
      </c>
      <c r="M80" s="918">
        <v>30</v>
      </c>
      <c r="N80" s="918">
        <v>30</v>
      </c>
      <c r="O80" s="918">
        <v>30</v>
      </c>
      <c r="P80" s="918">
        <v>30</v>
      </c>
      <c r="Q80" s="918">
        <v>30</v>
      </c>
      <c r="R80" s="918">
        <v>30</v>
      </c>
      <c r="S80" s="918">
        <v>30</v>
      </c>
      <c r="T80" s="918">
        <v>30</v>
      </c>
      <c r="U80" s="795"/>
      <c r="V80" s="774"/>
      <c r="W80" s="773"/>
      <c r="X80" s="768"/>
    </row>
    <row r="81" spans="1:24" s="765" customFormat="1" x14ac:dyDescent="0.25">
      <c r="A81" s="767"/>
      <c r="B81" s="766"/>
      <c r="C81" s="778"/>
      <c r="D81" s="778"/>
      <c r="E81" s="778"/>
      <c r="F81" s="782"/>
      <c r="G81" s="794"/>
      <c r="H81" s="794"/>
      <c r="I81" s="765" t="s">
        <v>933</v>
      </c>
      <c r="J81" s="782" t="str">
        <f t="shared" si="0"/>
        <v>r</v>
      </c>
      <c r="K81" s="918">
        <v>8</v>
      </c>
      <c r="L81" s="918">
        <v>25</v>
      </c>
      <c r="M81" s="918">
        <v>30</v>
      </c>
      <c r="N81" s="918">
        <v>30</v>
      </c>
      <c r="O81" s="918">
        <v>30</v>
      </c>
      <c r="P81" s="918">
        <v>30</v>
      </c>
      <c r="Q81" s="918">
        <v>30</v>
      </c>
      <c r="R81" s="918">
        <v>30</v>
      </c>
      <c r="S81" s="918">
        <v>30</v>
      </c>
      <c r="T81" s="918">
        <v>30</v>
      </c>
      <c r="U81" s="795"/>
      <c r="V81" s="774"/>
      <c r="W81" s="773"/>
      <c r="X81" s="768"/>
    </row>
    <row r="82" spans="1:24" s="765" customFormat="1" x14ac:dyDescent="0.25">
      <c r="A82" s="767"/>
      <c r="B82" s="766"/>
      <c r="C82" s="778"/>
      <c r="D82" s="778"/>
      <c r="E82" s="778"/>
      <c r="F82" s="782"/>
      <c r="G82" s="794"/>
      <c r="H82" s="794"/>
      <c r="I82" s="765" t="s">
        <v>933</v>
      </c>
      <c r="J82" s="782" t="str">
        <f t="shared" si="0"/>
        <v>rd</v>
      </c>
      <c r="K82" s="918">
        <v>8</v>
      </c>
      <c r="L82" s="918">
        <v>25</v>
      </c>
      <c r="M82" s="918">
        <v>30</v>
      </c>
      <c r="N82" s="918">
        <v>30</v>
      </c>
      <c r="O82" s="918">
        <v>30</v>
      </c>
      <c r="P82" s="918">
        <v>30</v>
      </c>
      <c r="Q82" s="918">
        <v>30</v>
      </c>
      <c r="R82" s="918">
        <v>30</v>
      </c>
      <c r="S82" s="918">
        <v>30</v>
      </c>
      <c r="T82" s="918">
        <v>30</v>
      </c>
      <c r="U82" s="795"/>
      <c r="V82" s="774"/>
      <c r="W82" s="773"/>
      <c r="X82" s="768"/>
    </row>
    <row r="83" spans="1:24" s="765" customFormat="1" x14ac:dyDescent="0.25">
      <c r="A83" s="767"/>
      <c r="B83" s="766"/>
      <c r="C83" s="778"/>
      <c r="D83" s="778"/>
      <c r="E83" s="778"/>
      <c r="F83" s="782"/>
      <c r="G83" s="794"/>
      <c r="H83" s="794"/>
      <c r="I83" s="765" t="s">
        <v>933</v>
      </c>
      <c r="J83" s="782" t="str">
        <f t="shared" si="0"/>
        <v>l</v>
      </c>
      <c r="K83" s="918">
        <v>8</v>
      </c>
      <c r="L83" s="918">
        <v>25</v>
      </c>
      <c r="M83" s="918">
        <v>30</v>
      </c>
      <c r="N83" s="918">
        <v>30</v>
      </c>
      <c r="O83" s="918">
        <v>30</v>
      </c>
      <c r="P83" s="918">
        <v>30</v>
      </c>
      <c r="Q83" s="918">
        <v>30</v>
      </c>
      <c r="R83" s="918">
        <v>30</v>
      </c>
      <c r="S83" s="918">
        <v>30</v>
      </c>
      <c r="T83" s="918">
        <v>30</v>
      </c>
      <c r="U83" s="795"/>
      <c r="V83" s="774"/>
      <c r="W83" s="773"/>
      <c r="X83" s="768"/>
    </row>
    <row r="84" spans="1:24" s="765" customFormat="1" x14ac:dyDescent="0.25">
      <c r="A84" s="767"/>
      <c r="B84" s="766"/>
      <c r="C84" s="778"/>
      <c r="D84" s="778"/>
      <c r="E84" s="778"/>
      <c r="F84" s="782"/>
      <c r="G84" s="794"/>
      <c r="H84" s="794"/>
      <c r="I84" s="765" t="s">
        <v>933</v>
      </c>
      <c r="J84" s="782" t="str">
        <f t="shared" si="0"/>
        <v>f</v>
      </c>
      <c r="K84" s="918">
        <v>8</v>
      </c>
      <c r="L84" s="918">
        <v>25</v>
      </c>
      <c r="M84" s="918">
        <v>30</v>
      </c>
      <c r="N84" s="918">
        <v>30</v>
      </c>
      <c r="O84" s="918">
        <v>30</v>
      </c>
      <c r="P84" s="918">
        <v>30</v>
      </c>
      <c r="Q84" s="918">
        <v>30</v>
      </c>
      <c r="R84" s="918">
        <v>30</v>
      </c>
      <c r="S84" s="918">
        <v>30</v>
      </c>
      <c r="T84" s="918">
        <v>30</v>
      </c>
      <c r="U84" s="795"/>
      <c r="V84" s="774"/>
      <c r="W84" s="773"/>
      <c r="X84" s="768"/>
    </row>
    <row r="85" spans="1:24" s="765" customFormat="1" x14ac:dyDescent="0.25">
      <c r="A85" s="767"/>
      <c r="B85" s="766"/>
      <c r="C85" s="778"/>
      <c r="D85" s="778"/>
      <c r="E85" s="778"/>
      <c r="F85" s="782"/>
      <c r="G85" s="794"/>
      <c r="H85" s="794"/>
      <c r="I85" s="765" t="s">
        <v>933</v>
      </c>
      <c r="J85" s="782" t="str">
        <f t="shared" si="0"/>
        <v>i</v>
      </c>
      <c r="K85" s="918">
        <v>8</v>
      </c>
      <c r="L85" s="918">
        <v>25</v>
      </c>
      <c r="M85" s="918">
        <v>30</v>
      </c>
      <c r="N85" s="918">
        <v>30</v>
      </c>
      <c r="O85" s="918">
        <v>30</v>
      </c>
      <c r="P85" s="918">
        <v>30</v>
      </c>
      <c r="Q85" s="918">
        <v>30</v>
      </c>
      <c r="R85" s="918">
        <v>30</v>
      </c>
      <c r="S85" s="918">
        <v>30</v>
      </c>
      <c r="T85" s="918">
        <v>30</v>
      </c>
      <c r="U85" s="795"/>
      <c r="V85" s="774"/>
      <c r="W85" s="773"/>
      <c r="X85" s="768"/>
    </row>
    <row r="86" spans="1:24" s="765" customFormat="1" x14ac:dyDescent="0.25">
      <c r="A86" s="767"/>
      <c r="B86" s="766"/>
      <c r="C86" s="778"/>
      <c r="D86" s="778"/>
      <c r="E86" s="778"/>
      <c r="F86" s="782"/>
      <c r="G86" s="794"/>
      <c r="H86" s="794"/>
      <c r="I86" s="765" t="s">
        <v>933</v>
      </c>
      <c r="J86" s="782" t="str">
        <f t="shared" si="0"/>
        <v>k</v>
      </c>
      <c r="K86" s="918">
        <v>8</v>
      </c>
      <c r="L86" s="918">
        <v>25</v>
      </c>
      <c r="M86" s="918">
        <v>30</v>
      </c>
      <c r="N86" s="918">
        <v>30</v>
      </c>
      <c r="O86" s="918">
        <v>30</v>
      </c>
      <c r="P86" s="918">
        <v>30</v>
      </c>
      <c r="Q86" s="918">
        <v>30</v>
      </c>
      <c r="R86" s="918">
        <v>30</v>
      </c>
      <c r="S86" s="918">
        <v>30</v>
      </c>
      <c r="T86" s="918">
        <v>30</v>
      </c>
      <c r="U86" s="795"/>
      <c r="V86" s="774"/>
      <c r="W86" s="773"/>
      <c r="X86" s="768"/>
    </row>
    <row r="87" spans="1:24" s="765" customFormat="1" x14ac:dyDescent="0.25">
      <c r="A87" s="767"/>
      <c r="B87" s="766"/>
      <c r="C87" s="778"/>
      <c r="D87" s="778"/>
      <c r="E87" s="778"/>
      <c r="F87" s="782"/>
      <c r="G87" s="794"/>
      <c r="H87" s="794"/>
      <c r="I87" s="765" t="s">
        <v>933</v>
      </c>
      <c r="J87" s="782" t="str">
        <f t="shared" si="0"/>
        <v>v</v>
      </c>
      <c r="K87" s="918">
        <v>8</v>
      </c>
      <c r="L87" s="918">
        <v>25</v>
      </c>
      <c r="M87" s="918">
        <v>30</v>
      </c>
      <c r="N87" s="918">
        <v>30</v>
      </c>
      <c r="O87" s="918">
        <v>30</v>
      </c>
      <c r="P87" s="918">
        <v>30</v>
      </c>
      <c r="Q87" s="918">
        <v>30</v>
      </c>
      <c r="R87" s="918">
        <v>30</v>
      </c>
      <c r="S87" s="918">
        <v>30</v>
      </c>
      <c r="T87" s="918">
        <v>30</v>
      </c>
      <c r="U87" s="795"/>
      <c r="V87" s="774"/>
      <c r="W87" s="773"/>
      <c r="X87" s="768"/>
    </row>
    <row r="88" spans="1:24" s="765" customFormat="1" hidden="1" outlineLevel="1" x14ac:dyDescent="0.25">
      <c r="A88" s="767"/>
      <c r="B88" s="766"/>
      <c r="C88" s="778"/>
      <c r="D88" s="778"/>
      <c r="E88" s="778"/>
      <c r="F88" s="782"/>
      <c r="G88" s="782"/>
      <c r="H88" s="782"/>
      <c r="I88" s="765" t="s">
        <v>460</v>
      </c>
      <c r="J88" s="782" t="str">
        <f t="shared" ref="J88:T88" si="1">J71</f>
        <v>w</v>
      </c>
      <c r="K88" s="918">
        <f t="shared" si="1"/>
        <v>8</v>
      </c>
      <c r="L88" s="918">
        <f t="shared" si="1"/>
        <v>25</v>
      </c>
      <c r="M88" s="918">
        <f t="shared" si="1"/>
        <v>30</v>
      </c>
      <c r="N88" s="918">
        <f t="shared" si="1"/>
        <v>30</v>
      </c>
      <c r="O88" s="918">
        <f t="shared" si="1"/>
        <v>30</v>
      </c>
      <c r="P88" s="918">
        <f t="shared" si="1"/>
        <v>30</v>
      </c>
      <c r="Q88" s="918">
        <f t="shared" si="1"/>
        <v>30</v>
      </c>
      <c r="R88" s="918">
        <f t="shared" si="1"/>
        <v>30</v>
      </c>
      <c r="S88" s="918">
        <f t="shared" si="1"/>
        <v>30</v>
      </c>
      <c r="T88" s="918">
        <f t="shared" si="1"/>
        <v>30</v>
      </c>
      <c r="U88" s="801"/>
      <c r="V88" s="774"/>
      <c r="W88" s="773"/>
      <c r="X88" s="768"/>
    </row>
    <row r="89" spans="1:24" s="765" customFormat="1" hidden="1" outlineLevel="1" x14ac:dyDescent="0.25">
      <c r="A89" s="767"/>
      <c r="B89" s="766"/>
      <c r="C89" s="778"/>
      <c r="D89" s="778"/>
      <c r="E89" s="778"/>
      <c r="F89" s="782"/>
      <c r="G89" s="794"/>
      <c r="H89" s="794"/>
      <c r="I89" s="765" t="s">
        <v>460</v>
      </c>
      <c r="J89" s="782" t="str">
        <f t="shared" ref="J89:J152" si="2">J72</f>
        <v>wd</v>
      </c>
      <c r="K89" s="918">
        <f t="shared" ref="K89:T89" si="3">K68</f>
        <v>0</v>
      </c>
      <c r="L89" s="918">
        <f t="shared" si="3"/>
        <v>0</v>
      </c>
      <c r="M89" s="918">
        <f t="shared" si="3"/>
        <v>0</v>
      </c>
      <c r="N89" s="918">
        <f t="shared" si="3"/>
        <v>0</v>
      </c>
      <c r="O89" s="918">
        <f t="shared" si="3"/>
        <v>0</v>
      </c>
      <c r="P89" s="918">
        <f t="shared" si="3"/>
        <v>0</v>
      </c>
      <c r="Q89" s="918">
        <f t="shared" si="3"/>
        <v>0</v>
      </c>
      <c r="R89" s="918">
        <f t="shared" si="3"/>
        <v>0</v>
      </c>
      <c r="S89" s="918">
        <f t="shared" si="3"/>
        <v>0</v>
      </c>
      <c r="T89" s="918">
        <f t="shared" si="3"/>
        <v>0</v>
      </c>
      <c r="U89" s="795"/>
      <c r="V89" s="774"/>
      <c r="W89" s="773"/>
      <c r="X89" s="768"/>
    </row>
    <row r="90" spans="1:24" s="765" customFormat="1" hidden="1" outlineLevel="1" x14ac:dyDescent="0.25">
      <c r="A90" s="767"/>
      <c r="B90" s="766"/>
      <c r="C90" s="778"/>
      <c r="D90" s="778"/>
      <c r="E90" s="778"/>
      <c r="F90" s="782"/>
      <c r="G90" s="794"/>
      <c r="H90" s="794"/>
      <c r="I90" s="765" t="s">
        <v>460</v>
      </c>
      <c r="J90" s="782" t="str">
        <f t="shared" si="2"/>
        <v>b</v>
      </c>
      <c r="K90" s="918">
        <f t="shared" ref="K90:T90" si="4">K71</f>
        <v>8</v>
      </c>
      <c r="L90" s="918">
        <f t="shared" si="4"/>
        <v>25</v>
      </c>
      <c r="M90" s="918">
        <f t="shared" si="4"/>
        <v>30</v>
      </c>
      <c r="N90" s="918">
        <f t="shared" si="4"/>
        <v>30</v>
      </c>
      <c r="O90" s="918">
        <f t="shared" si="4"/>
        <v>30</v>
      </c>
      <c r="P90" s="918">
        <f t="shared" si="4"/>
        <v>30</v>
      </c>
      <c r="Q90" s="918">
        <f t="shared" si="4"/>
        <v>30</v>
      </c>
      <c r="R90" s="918">
        <f t="shared" si="4"/>
        <v>30</v>
      </c>
      <c r="S90" s="918">
        <f t="shared" si="4"/>
        <v>30</v>
      </c>
      <c r="T90" s="918">
        <f t="shared" si="4"/>
        <v>30</v>
      </c>
      <c r="U90" s="795"/>
      <c r="V90" s="774"/>
      <c r="W90" s="773"/>
      <c r="X90" s="768"/>
    </row>
    <row r="91" spans="1:24" s="765" customFormat="1" hidden="1" outlineLevel="1" x14ac:dyDescent="0.25">
      <c r="A91" s="767"/>
      <c r="B91" s="766"/>
      <c r="C91" s="778"/>
      <c r="D91" s="778"/>
      <c r="E91" s="778"/>
      <c r="F91" s="782"/>
      <c r="G91" s="794"/>
      <c r="H91" s="794"/>
      <c r="I91" s="765" t="s">
        <v>460</v>
      </c>
      <c r="J91" s="782" t="str">
        <f t="shared" si="2"/>
        <v>bd</v>
      </c>
      <c r="K91" s="918">
        <f t="shared" ref="K91:T91" si="5">K72</f>
        <v>8</v>
      </c>
      <c r="L91" s="918">
        <f t="shared" si="5"/>
        <v>25</v>
      </c>
      <c r="M91" s="918">
        <f t="shared" si="5"/>
        <v>30</v>
      </c>
      <c r="N91" s="918">
        <f t="shared" si="5"/>
        <v>30</v>
      </c>
      <c r="O91" s="918">
        <f t="shared" si="5"/>
        <v>30</v>
      </c>
      <c r="P91" s="918">
        <f t="shared" si="5"/>
        <v>30</v>
      </c>
      <c r="Q91" s="918">
        <f t="shared" si="5"/>
        <v>30</v>
      </c>
      <c r="R91" s="918">
        <f t="shared" si="5"/>
        <v>30</v>
      </c>
      <c r="S91" s="918">
        <f t="shared" si="5"/>
        <v>30</v>
      </c>
      <c r="T91" s="918">
        <f t="shared" si="5"/>
        <v>30</v>
      </c>
      <c r="U91" s="795"/>
      <c r="V91" s="774"/>
      <c r="W91" s="773"/>
      <c r="X91" s="768"/>
    </row>
    <row r="92" spans="1:24" s="765" customFormat="1" hidden="1" outlineLevel="1" x14ac:dyDescent="0.25">
      <c r="A92" s="767"/>
      <c r="B92" s="766"/>
      <c r="C92" s="778"/>
      <c r="D92" s="778"/>
      <c r="E92" s="778"/>
      <c r="F92" s="782"/>
      <c r="G92" s="794"/>
      <c r="H92" s="794"/>
      <c r="I92" s="765" t="s">
        <v>460</v>
      </c>
      <c r="J92" s="782" t="str">
        <f t="shared" si="2"/>
        <v>o</v>
      </c>
      <c r="K92" s="918">
        <f t="shared" ref="K92:T92" si="6">K73</f>
        <v>8</v>
      </c>
      <c r="L92" s="918">
        <f t="shared" si="6"/>
        <v>25</v>
      </c>
      <c r="M92" s="918">
        <f t="shared" si="6"/>
        <v>30</v>
      </c>
      <c r="N92" s="918">
        <f t="shared" si="6"/>
        <v>30</v>
      </c>
      <c r="O92" s="918">
        <f t="shared" si="6"/>
        <v>30</v>
      </c>
      <c r="P92" s="918">
        <f t="shared" si="6"/>
        <v>30</v>
      </c>
      <c r="Q92" s="918">
        <f t="shared" si="6"/>
        <v>30</v>
      </c>
      <c r="R92" s="918">
        <f t="shared" si="6"/>
        <v>30</v>
      </c>
      <c r="S92" s="918">
        <f t="shared" si="6"/>
        <v>30</v>
      </c>
      <c r="T92" s="918">
        <f t="shared" si="6"/>
        <v>30</v>
      </c>
      <c r="U92" s="795"/>
      <c r="V92" s="774"/>
      <c r="W92" s="773"/>
      <c r="X92" s="768"/>
    </row>
    <row r="93" spans="1:24" s="765" customFormat="1" hidden="1" outlineLevel="1" x14ac:dyDescent="0.25">
      <c r="A93" s="767"/>
      <c r="B93" s="766"/>
      <c r="C93" s="778"/>
      <c r="D93" s="778"/>
      <c r="E93" s="778"/>
      <c r="F93" s="782"/>
      <c r="G93" s="794"/>
      <c r="H93" s="794"/>
      <c r="I93" s="765" t="s">
        <v>460</v>
      </c>
      <c r="J93" s="782" t="str">
        <f t="shared" si="2"/>
        <v>od</v>
      </c>
      <c r="K93" s="918">
        <f t="shared" ref="K93:T93" si="7">K74</f>
        <v>8</v>
      </c>
      <c r="L93" s="918">
        <f t="shared" si="7"/>
        <v>25</v>
      </c>
      <c r="M93" s="918">
        <f t="shared" si="7"/>
        <v>30</v>
      </c>
      <c r="N93" s="918">
        <f t="shared" si="7"/>
        <v>30</v>
      </c>
      <c r="O93" s="918">
        <f t="shared" si="7"/>
        <v>30</v>
      </c>
      <c r="P93" s="918">
        <f t="shared" si="7"/>
        <v>30</v>
      </c>
      <c r="Q93" s="918">
        <f t="shared" si="7"/>
        <v>30</v>
      </c>
      <c r="R93" s="918">
        <f t="shared" si="7"/>
        <v>30</v>
      </c>
      <c r="S93" s="918">
        <f t="shared" si="7"/>
        <v>30</v>
      </c>
      <c r="T93" s="918">
        <f t="shared" si="7"/>
        <v>30</v>
      </c>
      <c r="U93" s="795"/>
      <c r="V93" s="774"/>
      <c r="W93" s="773"/>
      <c r="X93" s="768"/>
    </row>
    <row r="94" spans="1:24" s="765" customFormat="1" hidden="1" outlineLevel="1" x14ac:dyDescent="0.25">
      <c r="A94" s="767"/>
      <c r="B94" s="766"/>
      <c r="C94" s="778"/>
      <c r="D94" s="778"/>
      <c r="E94" s="778"/>
      <c r="F94" s="782"/>
      <c r="G94" s="794"/>
      <c r="H94" s="794"/>
      <c r="I94" s="765" t="s">
        <v>460</v>
      </c>
      <c r="J94" s="782" t="str">
        <f t="shared" si="2"/>
        <v>h</v>
      </c>
      <c r="K94" s="918">
        <f t="shared" ref="K94:T94" si="8">K73</f>
        <v>8</v>
      </c>
      <c r="L94" s="918">
        <f t="shared" si="8"/>
        <v>25</v>
      </c>
      <c r="M94" s="918">
        <f t="shared" si="8"/>
        <v>30</v>
      </c>
      <c r="N94" s="918">
        <f t="shared" si="8"/>
        <v>30</v>
      </c>
      <c r="O94" s="918">
        <f t="shared" si="8"/>
        <v>30</v>
      </c>
      <c r="P94" s="918">
        <f t="shared" si="8"/>
        <v>30</v>
      </c>
      <c r="Q94" s="918">
        <f t="shared" si="8"/>
        <v>30</v>
      </c>
      <c r="R94" s="918">
        <f t="shared" si="8"/>
        <v>30</v>
      </c>
      <c r="S94" s="918">
        <f t="shared" si="8"/>
        <v>30</v>
      </c>
      <c r="T94" s="918">
        <f t="shared" si="8"/>
        <v>30</v>
      </c>
      <c r="U94" s="795"/>
      <c r="V94" s="774"/>
      <c r="W94" s="773"/>
      <c r="X94" s="768"/>
    </row>
    <row r="95" spans="1:24" s="765" customFormat="1" hidden="1" outlineLevel="1" x14ac:dyDescent="0.25">
      <c r="A95" s="767"/>
      <c r="B95" s="766"/>
      <c r="C95" s="778"/>
      <c r="D95" s="778"/>
      <c r="E95" s="778"/>
      <c r="F95" s="782"/>
      <c r="G95" s="794"/>
      <c r="H95" s="794"/>
      <c r="I95" s="765" t="s">
        <v>460</v>
      </c>
      <c r="J95" s="782" t="str">
        <f t="shared" si="2"/>
        <v>of</v>
      </c>
      <c r="K95" s="918">
        <f t="shared" ref="K95:T95" si="9">K76</f>
        <v>8</v>
      </c>
      <c r="L95" s="918">
        <f t="shared" si="9"/>
        <v>25</v>
      </c>
      <c r="M95" s="918">
        <f t="shared" si="9"/>
        <v>30</v>
      </c>
      <c r="N95" s="918">
        <f t="shared" si="9"/>
        <v>30</v>
      </c>
      <c r="O95" s="918">
        <f t="shared" si="9"/>
        <v>30</v>
      </c>
      <c r="P95" s="918">
        <f t="shared" si="9"/>
        <v>30</v>
      </c>
      <c r="Q95" s="918">
        <f t="shared" si="9"/>
        <v>30</v>
      </c>
      <c r="R95" s="918">
        <f t="shared" si="9"/>
        <v>30</v>
      </c>
      <c r="S95" s="918">
        <f t="shared" si="9"/>
        <v>30</v>
      </c>
      <c r="T95" s="918">
        <f t="shared" si="9"/>
        <v>30</v>
      </c>
      <c r="U95" s="795"/>
      <c r="V95" s="774"/>
      <c r="W95" s="773"/>
      <c r="X95" s="768"/>
    </row>
    <row r="96" spans="1:24" s="765" customFormat="1" hidden="1" outlineLevel="1" x14ac:dyDescent="0.25">
      <c r="A96" s="767"/>
      <c r="B96" s="766"/>
      <c r="C96" s="778"/>
      <c r="D96" s="778"/>
      <c r="E96" s="778"/>
      <c r="F96" s="782"/>
      <c r="G96" s="794"/>
      <c r="H96" s="794"/>
      <c r="I96" s="765" t="s">
        <v>460</v>
      </c>
      <c r="J96" s="782" t="str">
        <f t="shared" si="2"/>
        <v>z</v>
      </c>
      <c r="K96" s="918">
        <f t="shared" ref="K96:T96" si="10">K77</f>
        <v>8</v>
      </c>
      <c r="L96" s="918">
        <f t="shared" si="10"/>
        <v>25</v>
      </c>
      <c r="M96" s="918">
        <f t="shared" si="10"/>
        <v>30</v>
      </c>
      <c r="N96" s="918">
        <f t="shared" si="10"/>
        <v>30</v>
      </c>
      <c r="O96" s="918">
        <f t="shared" si="10"/>
        <v>30</v>
      </c>
      <c r="P96" s="918">
        <f t="shared" si="10"/>
        <v>30</v>
      </c>
      <c r="Q96" s="918">
        <f t="shared" si="10"/>
        <v>30</v>
      </c>
      <c r="R96" s="918">
        <f t="shared" si="10"/>
        <v>30</v>
      </c>
      <c r="S96" s="918">
        <f t="shared" si="10"/>
        <v>30</v>
      </c>
      <c r="T96" s="918">
        <f t="shared" si="10"/>
        <v>30</v>
      </c>
      <c r="U96" s="795"/>
      <c r="V96" s="774"/>
      <c r="W96" s="773"/>
      <c r="X96" s="768"/>
    </row>
    <row r="97" spans="1:24" s="765" customFormat="1" hidden="1" outlineLevel="1" x14ac:dyDescent="0.25">
      <c r="A97" s="767"/>
      <c r="B97" s="766"/>
      <c r="C97" s="778"/>
      <c r="D97" s="778"/>
      <c r="E97" s="778"/>
      <c r="F97" s="782"/>
      <c r="G97" s="794"/>
      <c r="H97" s="794"/>
      <c r="I97" s="765" t="s">
        <v>460</v>
      </c>
      <c r="J97" s="782" t="str">
        <f t="shared" si="2"/>
        <v>zd</v>
      </c>
      <c r="K97" s="918">
        <f t="shared" ref="K97:T97" si="11">K78</f>
        <v>8</v>
      </c>
      <c r="L97" s="918">
        <f t="shared" si="11"/>
        <v>25</v>
      </c>
      <c r="M97" s="918">
        <f t="shared" si="11"/>
        <v>30</v>
      </c>
      <c r="N97" s="918">
        <f t="shared" si="11"/>
        <v>30</v>
      </c>
      <c r="O97" s="918">
        <f t="shared" si="11"/>
        <v>30</v>
      </c>
      <c r="P97" s="918">
        <f t="shared" si="11"/>
        <v>30</v>
      </c>
      <c r="Q97" s="918">
        <f t="shared" si="11"/>
        <v>30</v>
      </c>
      <c r="R97" s="918">
        <f t="shared" si="11"/>
        <v>30</v>
      </c>
      <c r="S97" s="918">
        <f t="shared" si="11"/>
        <v>30</v>
      </c>
      <c r="T97" s="918">
        <f t="shared" si="11"/>
        <v>30</v>
      </c>
      <c r="U97" s="795"/>
      <c r="V97" s="774"/>
      <c r="W97" s="773"/>
      <c r="X97" s="768"/>
    </row>
    <row r="98" spans="1:24" s="765" customFormat="1" hidden="1" outlineLevel="1" x14ac:dyDescent="0.25">
      <c r="A98" s="767"/>
      <c r="B98" s="766"/>
      <c r="C98" s="778"/>
      <c r="D98" s="778"/>
      <c r="E98" s="778"/>
      <c r="F98" s="782"/>
      <c r="G98" s="794"/>
      <c r="H98" s="794"/>
      <c r="I98" s="765" t="s">
        <v>460</v>
      </c>
      <c r="J98" s="782" t="str">
        <f t="shared" si="2"/>
        <v>r</v>
      </c>
      <c r="K98" s="918">
        <f t="shared" ref="K98:T98" si="12">K79</f>
        <v>8</v>
      </c>
      <c r="L98" s="918">
        <f t="shared" si="12"/>
        <v>25</v>
      </c>
      <c r="M98" s="918">
        <f t="shared" si="12"/>
        <v>30</v>
      </c>
      <c r="N98" s="918">
        <f t="shared" si="12"/>
        <v>30</v>
      </c>
      <c r="O98" s="918">
        <f t="shared" si="12"/>
        <v>30</v>
      </c>
      <c r="P98" s="918">
        <f t="shared" si="12"/>
        <v>30</v>
      </c>
      <c r="Q98" s="918">
        <f t="shared" si="12"/>
        <v>30</v>
      </c>
      <c r="R98" s="918">
        <f t="shared" si="12"/>
        <v>30</v>
      </c>
      <c r="S98" s="918">
        <f t="shared" si="12"/>
        <v>30</v>
      </c>
      <c r="T98" s="918">
        <f t="shared" si="12"/>
        <v>30</v>
      </c>
      <c r="U98" s="795"/>
      <c r="V98" s="774"/>
      <c r="W98" s="773"/>
      <c r="X98" s="768"/>
    </row>
    <row r="99" spans="1:24" s="765" customFormat="1" hidden="1" outlineLevel="1" x14ac:dyDescent="0.25">
      <c r="A99" s="767"/>
      <c r="B99" s="766"/>
      <c r="C99" s="778"/>
      <c r="D99" s="778"/>
      <c r="E99" s="778"/>
      <c r="F99" s="782"/>
      <c r="G99" s="794"/>
      <c r="H99" s="794"/>
      <c r="I99" s="765" t="s">
        <v>460</v>
      </c>
      <c r="J99" s="782" t="str">
        <f t="shared" si="2"/>
        <v>rd</v>
      </c>
      <c r="K99" s="918">
        <f t="shared" ref="K99:T99" si="13">K80</f>
        <v>8</v>
      </c>
      <c r="L99" s="918">
        <f t="shared" si="13"/>
        <v>25</v>
      </c>
      <c r="M99" s="918">
        <f t="shared" si="13"/>
        <v>30</v>
      </c>
      <c r="N99" s="918">
        <f t="shared" si="13"/>
        <v>30</v>
      </c>
      <c r="O99" s="918">
        <f t="shared" si="13"/>
        <v>30</v>
      </c>
      <c r="P99" s="918">
        <f t="shared" si="13"/>
        <v>30</v>
      </c>
      <c r="Q99" s="918">
        <f t="shared" si="13"/>
        <v>30</v>
      </c>
      <c r="R99" s="918">
        <f t="shared" si="13"/>
        <v>30</v>
      </c>
      <c r="S99" s="918">
        <f t="shared" si="13"/>
        <v>30</v>
      </c>
      <c r="T99" s="918">
        <f t="shared" si="13"/>
        <v>30</v>
      </c>
      <c r="U99" s="795"/>
      <c r="V99" s="774"/>
      <c r="W99" s="773"/>
      <c r="X99" s="768"/>
    </row>
    <row r="100" spans="1:24" s="765" customFormat="1" hidden="1" outlineLevel="1" x14ac:dyDescent="0.25">
      <c r="A100" s="767"/>
      <c r="B100" s="766"/>
      <c r="C100" s="778"/>
      <c r="D100" s="778"/>
      <c r="E100" s="778"/>
      <c r="F100" s="782"/>
      <c r="G100" s="794"/>
      <c r="H100" s="794"/>
      <c r="I100" s="765" t="s">
        <v>460</v>
      </c>
      <c r="J100" s="782" t="str">
        <f t="shared" si="2"/>
        <v>l</v>
      </c>
      <c r="K100" s="918">
        <f t="shared" ref="K100:T100" si="14">K81</f>
        <v>8</v>
      </c>
      <c r="L100" s="918">
        <f t="shared" si="14"/>
        <v>25</v>
      </c>
      <c r="M100" s="918">
        <f t="shared" si="14"/>
        <v>30</v>
      </c>
      <c r="N100" s="918">
        <f t="shared" si="14"/>
        <v>30</v>
      </c>
      <c r="O100" s="918">
        <f t="shared" si="14"/>
        <v>30</v>
      </c>
      <c r="P100" s="918">
        <f t="shared" si="14"/>
        <v>30</v>
      </c>
      <c r="Q100" s="918">
        <f t="shared" si="14"/>
        <v>30</v>
      </c>
      <c r="R100" s="918">
        <f t="shared" si="14"/>
        <v>30</v>
      </c>
      <c r="S100" s="918">
        <f t="shared" si="14"/>
        <v>30</v>
      </c>
      <c r="T100" s="918">
        <f t="shared" si="14"/>
        <v>30</v>
      </c>
      <c r="U100" s="795"/>
      <c r="V100" s="774"/>
      <c r="W100" s="773"/>
      <c r="X100" s="768"/>
    </row>
    <row r="101" spans="1:24" s="765" customFormat="1" hidden="1" outlineLevel="1" x14ac:dyDescent="0.25">
      <c r="A101" s="767"/>
      <c r="B101" s="766"/>
      <c r="C101" s="778"/>
      <c r="D101" s="778"/>
      <c r="E101" s="778"/>
      <c r="F101" s="782"/>
      <c r="G101" s="794"/>
      <c r="H101" s="794"/>
      <c r="I101" s="765" t="s">
        <v>460</v>
      </c>
      <c r="J101" s="782" t="str">
        <f t="shared" si="2"/>
        <v>f</v>
      </c>
      <c r="K101" s="918">
        <f t="shared" ref="K101:T101" si="15">K82</f>
        <v>8</v>
      </c>
      <c r="L101" s="918">
        <f t="shared" si="15"/>
        <v>25</v>
      </c>
      <c r="M101" s="918">
        <f t="shared" si="15"/>
        <v>30</v>
      </c>
      <c r="N101" s="918">
        <f t="shared" si="15"/>
        <v>30</v>
      </c>
      <c r="O101" s="918">
        <f t="shared" si="15"/>
        <v>30</v>
      </c>
      <c r="P101" s="918">
        <f t="shared" si="15"/>
        <v>30</v>
      </c>
      <c r="Q101" s="918">
        <f t="shared" si="15"/>
        <v>30</v>
      </c>
      <c r="R101" s="918">
        <f t="shared" si="15"/>
        <v>30</v>
      </c>
      <c r="S101" s="918">
        <f t="shared" si="15"/>
        <v>30</v>
      </c>
      <c r="T101" s="918">
        <f t="shared" si="15"/>
        <v>30</v>
      </c>
      <c r="U101" s="795"/>
      <c r="V101" s="774"/>
      <c r="W101" s="773"/>
      <c r="X101" s="768"/>
    </row>
    <row r="102" spans="1:24" s="765" customFormat="1" hidden="1" outlineLevel="1" x14ac:dyDescent="0.25">
      <c r="A102" s="767"/>
      <c r="B102" s="766"/>
      <c r="C102" s="778"/>
      <c r="D102" s="778"/>
      <c r="E102" s="778"/>
      <c r="F102" s="782"/>
      <c r="G102" s="794"/>
      <c r="H102" s="794"/>
      <c r="I102" s="765" t="s">
        <v>460</v>
      </c>
      <c r="J102" s="782" t="str">
        <f t="shared" si="2"/>
        <v>i</v>
      </c>
      <c r="K102" s="918">
        <f t="shared" ref="K102:T102" si="16">K83</f>
        <v>8</v>
      </c>
      <c r="L102" s="918">
        <f t="shared" si="16"/>
        <v>25</v>
      </c>
      <c r="M102" s="918">
        <f t="shared" si="16"/>
        <v>30</v>
      </c>
      <c r="N102" s="918">
        <f t="shared" si="16"/>
        <v>30</v>
      </c>
      <c r="O102" s="918">
        <f t="shared" si="16"/>
        <v>30</v>
      </c>
      <c r="P102" s="918">
        <f t="shared" si="16"/>
        <v>30</v>
      </c>
      <c r="Q102" s="918">
        <f t="shared" si="16"/>
        <v>30</v>
      </c>
      <c r="R102" s="918">
        <f t="shared" si="16"/>
        <v>30</v>
      </c>
      <c r="S102" s="918">
        <f t="shared" si="16"/>
        <v>30</v>
      </c>
      <c r="T102" s="918">
        <f t="shared" si="16"/>
        <v>30</v>
      </c>
      <c r="U102" s="795"/>
      <c r="V102" s="774"/>
      <c r="W102" s="773"/>
      <c r="X102" s="768"/>
    </row>
    <row r="103" spans="1:24" s="765" customFormat="1" hidden="1" outlineLevel="1" x14ac:dyDescent="0.25">
      <c r="A103" s="767"/>
      <c r="B103" s="766"/>
      <c r="C103" s="778"/>
      <c r="D103" s="778"/>
      <c r="E103" s="778"/>
      <c r="F103" s="782"/>
      <c r="G103" s="794"/>
      <c r="H103" s="794"/>
      <c r="I103" s="765" t="s">
        <v>460</v>
      </c>
      <c r="J103" s="782" t="str">
        <f t="shared" si="2"/>
        <v>k</v>
      </c>
      <c r="K103" s="918">
        <f t="shared" ref="K103:T103" si="17">K84</f>
        <v>8</v>
      </c>
      <c r="L103" s="918">
        <f t="shared" si="17"/>
        <v>25</v>
      </c>
      <c r="M103" s="918">
        <f t="shared" si="17"/>
        <v>30</v>
      </c>
      <c r="N103" s="918">
        <f t="shared" si="17"/>
        <v>30</v>
      </c>
      <c r="O103" s="918">
        <f t="shared" si="17"/>
        <v>30</v>
      </c>
      <c r="P103" s="918">
        <f t="shared" si="17"/>
        <v>30</v>
      </c>
      <c r="Q103" s="918">
        <f t="shared" si="17"/>
        <v>30</v>
      </c>
      <c r="R103" s="918">
        <f t="shared" si="17"/>
        <v>30</v>
      </c>
      <c r="S103" s="918">
        <f t="shared" si="17"/>
        <v>30</v>
      </c>
      <c r="T103" s="918">
        <f t="shared" si="17"/>
        <v>30</v>
      </c>
      <c r="U103" s="795"/>
      <c r="V103" s="774"/>
      <c r="W103" s="773"/>
      <c r="X103" s="768"/>
    </row>
    <row r="104" spans="1:24" s="765" customFormat="1" hidden="1" outlineLevel="1" x14ac:dyDescent="0.25">
      <c r="A104" s="767"/>
      <c r="B104" s="766"/>
      <c r="C104" s="778"/>
      <c r="D104" s="778"/>
      <c r="E104" s="778"/>
      <c r="F104" s="782"/>
      <c r="G104" s="794"/>
      <c r="H104" s="794"/>
      <c r="I104" s="765" t="s">
        <v>460</v>
      </c>
      <c r="J104" s="782" t="str">
        <f t="shared" si="2"/>
        <v>v</v>
      </c>
      <c r="K104" s="918">
        <f t="shared" ref="K104:T104" si="18">K87</f>
        <v>8</v>
      </c>
      <c r="L104" s="918">
        <f t="shared" si="18"/>
        <v>25</v>
      </c>
      <c r="M104" s="918">
        <f t="shared" si="18"/>
        <v>30</v>
      </c>
      <c r="N104" s="918">
        <f t="shared" si="18"/>
        <v>30</v>
      </c>
      <c r="O104" s="918">
        <f t="shared" si="18"/>
        <v>30</v>
      </c>
      <c r="P104" s="918">
        <f t="shared" si="18"/>
        <v>30</v>
      </c>
      <c r="Q104" s="918">
        <f t="shared" si="18"/>
        <v>30</v>
      </c>
      <c r="R104" s="918">
        <f t="shared" si="18"/>
        <v>30</v>
      </c>
      <c r="S104" s="918">
        <f t="shared" si="18"/>
        <v>30</v>
      </c>
      <c r="T104" s="918">
        <f t="shared" si="18"/>
        <v>30</v>
      </c>
      <c r="U104" s="795"/>
      <c r="V104" s="774"/>
      <c r="W104" s="773"/>
      <c r="X104" s="768"/>
    </row>
    <row r="105" spans="1:24" s="765" customFormat="1" hidden="1" outlineLevel="1" x14ac:dyDescent="0.25">
      <c r="A105" s="767"/>
      <c r="B105" s="766"/>
      <c r="C105" s="778"/>
      <c r="D105" s="778"/>
      <c r="E105" s="778"/>
      <c r="F105" s="782"/>
      <c r="G105" s="782"/>
      <c r="H105" s="782"/>
      <c r="I105" s="765" t="s">
        <v>899</v>
      </c>
      <c r="J105" s="782" t="str">
        <f t="shared" si="2"/>
        <v>w</v>
      </c>
      <c r="K105" s="918">
        <f t="shared" ref="K105:T105" si="19">K88</f>
        <v>8</v>
      </c>
      <c r="L105" s="918">
        <f t="shared" si="19"/>
        <v>25</v>
      </c>
      <c r="M105" s="918">
        <f t="shared" si="19"/>
        <v>30</v>
      </c>
      <c r="N105" s="918">
        <f t="shared" si="19"/>
        <v>30</v>
      </c>
      <c r="O105" s="918">
        <f t="shared" si="19"/>
        <v>30</v>
      </c>
      <c r="P105" s="918">
        <f t="shared" si="19"/>
        <v>30</v>
      </c>
      <c r="Q105" s="918">
        <f t="shared" si="19"/>
        <v>30</v>
      </c>
      <c r="R105" s="918">
        <f t="shared" si="19"/>
        <v>30</v>
      </c>
      <c r="S105" s="918">
        <f t="shared" si="19"/>
        <v>30</v>
      </c>
      <c r="T105" s="918">
        <f t="shared" si="19"/>
        <v>30</v>
      </c>
      <c r="U105" s="801"/>
      <c r="V105" s="774"/>
      <c r="W105" s="773"/>
      <c r="X105" s="768"/>
    </row>
    <row r="106" spans="1:24" s="765" customFormat="1" hidden="1" outlineLevel="1" x14ac:dyDescent="0.25">
      <c r="A106" s="767"/>
      <c r="B106" s="766"/>
      <c r="C106" s="778"/>
      <c r="D106" s="778"/>
      <c r="E106" s="778"/>
      <c r="F106" s="782"/>
      <c r="G106" s="794"/>
      <c r="H106" s="794"/>
      <c r="I106" s="765" t="s">
        <v>899</v>
      </c>
      <c r="J106" s="782" t="str">
        <f t="shared" si="2"/>
        <v>wd</v>
      </c>
      <c r="K106" s="918">
        <f t="shared" ref="K106:T106" si="20">K94</f>
        <v>8</v>
      </c>
      <c r="L106" s="918">
        <f t="shared" si="20"/>
        <v>25</v>
      </c>
      <c r="M106" s="918">
        <f t="shared" si="20"/>
        <v>30</v>
      </c>
      <c r="N106" s="918">
        <f t="shared" si="20"/>
        <v>30</v>
      </c>
      <c r="O106" s="918">
        <f t="shared" si="20"/>
        <v>30</v>
      </c>
      <c r="P106" s="918">
        <f t="shared" si="20"/>
        <v>30</v>
      </c>
      <c r="Q106" s="918">
        <f t="shared" si="20"/>
        <v>30</v>
      </c>
      <c r="R106" s="918">
        <f t="shared" si="20"/>
        <v>30</v>
      </c>
      <c r="S106" s="918">
        <f t="shared" si="20"/>
        <v>30</v>
      </c>
      <c r="T106" s="918">
        <f t="shared" si="20"/>
        <v>30</v>
      </c>
      <c r="U106" s="795"/>
      <c r="V106" s="774"/>
      <c r="W106" s="773"/>
      <c r="X106" s="768"/>
    </row>
    <row r="107" spans="1:24" s="765" customFormat="1" hidden="1" outlineLevel="1" x14ac:dyDescent="0.25">
      <c r="A107" s="767"/>
      <c r="B107" s="766"/>
      <c r="C107" s="778"/>
      <c r="D107" s="778"/>
      <c r="E107" s="778"/>
      <c r="F107" s="782"/>
      <c r="G107" s="794"/>
      <c r="H107" s="794"/>
      <c r="I107" s="765" t="s">
        <v>899</v>
      </c>
      <c r="J107" s="782" t="str">
        <f t="shared" si="2"/>
        <v>b</v>
      </c>
      <c r="K107" s="918">
        <f t="shared" ref="K107:T107" si="21">K90</f>
        <v>8</v>
      </c>
      <c r="L107" s="918">
        <f t="shared" si="21"/>
        <v>25</v>
      </c>
      <c r="M107" s="918">
        <f t="shared" si="21"/>
        <v>30</v>
      </c>
      <c r="N107" s="918">
        <f t="shared" si="21"/>
        <v>30</v>
      </c>
      <c r="O107" s="918">
        <f t="shared" si="21"/>
        <v>30</v>
      </c>
      <c r="P107" s="918">
        <f t="shared" si="21"/>
        <v>30</v>
      </c>
      <c r="Q107" s="918">
        <f t="shared" si="21"/>
        <v>30</v>
      </c>
      <c r="R107" s="918">
        <f t="shared" si="21"/>
        <v>30</v>
      </c>
      <c r="S107" s="918">
        <f t="shared" si="21"/>
        <v>30</v>
      </c>
      <c r="T107" s="918">
        <f t="shared" si="21"/>
        <v>30</v>
      </c>
      <c r="U107" s="795"/>
      <c r="V107" s="774"/>
      <c r="W107" s="773"/>
      <c r="X107" s="768"/>
    </row>
    <row r="108" spans="1:24" s="765" customFormat="1" hidden="1" outlineLevel="1" x14ac:dyDescent="0.25">
      <c r="A108" s="767"/>
      <c r="B108" s="766"/>
      <c r="C108" s="778"/>
      <c r="D108" s="778"/>
      <c r="E108" s="778"/>
      <c r="F108" s="782"/>
      <c r="G108" s="794"/>
      <c r="H108" s="794"/>
      <c r="I108" s="765" t="s">
        <v>899</v>
      </c>
      <c r="J108" s="782" t="str">
        <f t="shared" si="2"/>
        <v>bd</v>
      </c>
      <c r="K108" s="918">
        <f t="shared" ref="K108:T108" si="22">K91</f>
        <v>8</v>
      </c>
      <c r="L108" s="918">
        <f t="shared" si="22"/>
        <v>25</v>
      </c>
      <c r="M108" s="918">
        <f t="shared" si="22"/>
        <v>30</v>
      </c>
      <c r="N108" s="918">
        <f t="shared" si="22"/>
        <v>30</v>
      </c>
      <c r="O108" s="918">
        <f t="shared" si="22"/>
        <v>30</v>
      </c>
      <c r="P108" s="918">
        <f t="shared" si="22"/>
        <v>30</v>
      </c>
      <c r="Q108" s="918">
        <f t="shared" si="22"/>
        <v>30</v>
      </c>
      <c r="R108" s="918">
        <f t="shared" si="22"/>
        <v>30</v>
      </c>
      <c r="S108" s="918">
        <f t="shared" si="22"/>
        <v>30</v>
      </c>
      <c r="T108" s="918">
        <f t="shared" si="22"/>
        <v>30</v>
      </c>
      <c r="U108" s="795"/>
      <c r="V108" s="774"/>
      <c r="W108" s="773"/>
      <c r="X108" s="768"/>
    </row>
    <row r="109" spans="1:24" s="765" customFormat="1" hidden="1" outlineLevel="1" x14ac:dyDescent="0.25">
      <c r="A109" s="767"/>
      <c r="B109" s="766"/>
      <c r="C109" s="778"/>
      <c r="D109" s="778"/>
      <c r="E109" s="778"/>
      <c r="F109" s="782"/>
      <c r="G109" s="794"/>
      <c r="H109" s="794"/>
      <c r="I109" s="765" t="s">
        <v>899</v>
      </c>
      <c r="J109" s="782" t="str">
        <f t="shared" si="2"/>
        <v>o</v>
      </c>
      <c r="K109" s="918">
        <f t="shared" ref="K109:T109" si="23">K92</f>
        <v>8</v>
      </c>
      <c r="L109" s="918">
        <f t="shared" si="23"/>
        <v>25</v>
      </c>
      <c r="M109" s="918">
        <f t="shared" si="23"/>
        <v>30</v>
      </c>
      <c r="N109" s="918">
        <f t="shared" si="23"/>
        <v>30</v>
      </c>
      <c r="O109" s="918">
        <f t="shared" si="23"/>
        <v>30</v>
      </c>
      <c r="P109" s="918">
        <f t="shared" si="23"/>
        <v>30</v>
      </c>
      <c r="Q109" s="918">
        <f t="shared" si="23"/>
        <v>30</v>
      </c>
      <c r="R109" s="918">
        <f t="shared" si="23"/>
        <v>30</v>
      </c>
      <c r="S109" s="918">
        <f t="shared" si="23"/>
        <v>30</v>
      </c>
      <c r="T109" s="918">
        <f t="shared" si="23"/>
        <v>30</v>
      </c>
      <c r="U109" s="795"/>
      <c r="V109" s="774"/>
      <c r="W109" s="773"/>
      <c r="X109" s="768"/>
    </row>
    <row r="110" spans="1:24" s="765" customFormat="1" hidden="1" outlineLevel="1" x14ac:dyDescent="0.25">
      <c r="A110" s="767"/>
      <c r="B110" s="766"/>
      <c r="C110" s="778"/>
      <c r="D110" s="778"/>
      <c r="E110" s="778"/>
      <c r="F110" s="782"/>
      <c r="G110" s="794"/>
      <c r="H110" s="794"/>
      <c r="I110" s="765" t="s">
        <v>899</v>
      </c>
      <c r="J110" s="782" t="str">
        <f t="shared" si="2"/>
        <v>od</v>
      </c>
      <c r="K110" s="918">
        <f t="shared" ref="K110:T110" si="24">K93</f>
        <v>8</v>
      </c>
      <c r="L110" s="918">
        <f t="shared" si="24"/>
        <v>25</v>
      </c>
      <c r="M110" s="918">
        <f t="shared" si="24"/>
        <v>30</v>
      </c>
      <c r="N110" s="918">
        <f t="shared" si="24"/>
        <v>30</v>
      </c>
      <c r="O110" s="918">
        <f t="shared" si="24"/>
        <v>30</v>
      </c>
      <c r="P110" s="918">
        <f t="shared" si="24"/>
        <v>30</v>
      </c>
      <c r="Q110" s="918">
        <f t="shared" si="24"/>
        <v>30</v>
      </c>
      <c r="R110" s="918">
        <f t="shared" si="24"/>
        <v>30</v>
      </c>
      <c r="S110" s="918">
        <f t="shared" si="24"/>
        <v>30</v>
      </c>
      <c r="T110" s="918">
        <f t="shared" si="24"/>
        <v>30</v>
      </c>
      <c r="U110" s="795"/>
      <c r="V110" s="774"/>
      <c r="W110" s="773"/>
      <c r="X110" s="768"/>
    </row>
    <row r="111" spans="1:24" s="765" customFormat="1" hidden="1" outlineLevel="1" x14ac:dyDescent="0.25">
      <c r="A111" s="767"/>
      <c r="B111" s="766"/>
      <c r="C111" s="778"/>
      <c r="D111" s="778"/>
      <c r="E111" s="778"/>
      <c r="F111" s="782"/>
      <c r="G111" s="794"/>
      <c r="H111" s="794"/>
      <c r="I111" s="765" t="s">
        <v>899</v>
      </c>
      <c r="J111" s="782" t="str">
        <f t="shared" si="2"/>
        <v>h</v>
      </c>
      <c r="K111" s="918">
        <f t="shared" ref="K111:T111" si="25">K94</f>
        <v>8</v>
      </c>
      <c r="L111" s="918">
        <f t="shared" si="25"/>
        <v>25</v>
      </c>
      <c r="M111" s="918">
        <f t="shared" si="25"/>
        <v>30</v>
      </c>
      <c r="N111" s="918">
        <f t="shared" si="25"/>
        <v>30</v>
      </c>
      <c r="O111" s="918">
        <f t="shared" si="25"/>
        <v>30</v>
      </c>
      <c r="P111" s="918">
        <f t="shared" si="25"/>
        <v>30</v>
      </c>
      <c r="Q111" s="918">
        <f t="shared" si="25"/>
        <v>30</v>
      </c>
      <c r="R111" s="918">
        <f t="shared" si="25"/>
        <v>30</v>
      </c>
      <c r="S111" s="918">
        <f t="shared" si="25"/>
        <v>30</v>
      </c>
      <c r="T111" s="918">
        <f t="shared" si="25"/>
        <v>30</v>
      </c>
      <c r="U111" s="795"/>
      <c r="V111" s="774"/>
      <c r="W111" s="773"/>
      <c r="X111" s="768"/>
    </row>
    <row r="112" spans="1:24" s="765" customFormat="1" hidden="1" outlineLevel="1" x14ac:dyDescent="0.25">
      <c r="A112" s="767"/>
      <c r="B112" s="766"/>
      <c r="C112" s="778"/>
      <c r="D112" s="778"/>
      <c r="E112" s="778"/>
      <c r="F112" s="782"/>
      <c r="G112" s="794"/>
      <c r="H112" s="794"/>
      <c r="I112" s="765" t="s">
        <v>899</v>
      </c>
      <c r="J112" s="782" t="str">
        <f t="shared" si="2"/>
        <v>of</v>
      </c>
      <c r="K112" s="918">
        <f t="shared" ref="K112:T112" si="26">K95</f>
        <v>8</v>
      </c>
      <c r="L112" s="918">
        <f t="shared" si="26"/>
        <v>25</v>
      </c>
      <c r="M112" s="918">
        <f t="shared" si="26"/>
        <v>30</v>
      </c>
      <c r="N112" s="918">
        <f t="shared" si="26"/>
        <v>30</v>
      </c>
      <c r="O112" s="918">
        <f t="shared" si="26"/>
        <v>30</v>
      </c>
      <c r="P112" s="918">
        <f t="shared" si="26"/>
        <v>30</v>
      </c>
      <c r="Q112" s="918">
        <f t="shared" si="26"/>
        <v>30</v>
      </c>
      <c r="R112" s="918">
        <f t="shared" si="26"/>
        <v>30</v>
      </c>
      <c r="S112" s="918">
        <f t="shared" si="26"/>
        <v>30</v>
      </c>
      <c r="T112" s="918">
        <f t="shared" si="26"/>
        <v>30</v>
      </c>
      <c r="U112" s="795"/>
      <c r="V112" s="774"/>
      <c r="W112" s="773"/>
      <c r="X112" s="768"/>
    </row>
    <row r="113" spans="1:24" s="765" customFormat="1" hidden="1" outlineLevel="1" x14ac:dyDescent="0.25">
      <c r="A113" s="767"/>
      <c r="B113" s="766"/>
      <c r="C113" s="778"/>
      <c r="D113" s="778"/>
      <c r="E113" s="778"/>
      <c r="F113" s="782"/>
      <c r="G113" s="794"/>
      <c r="H113" s="794"/>
      <c r="I113" s="765" t="s">
        <v>899</v>
      </c>
      <c r="J113" s="782" t="str">
        <f t="shared" si="2"/>
        <v>z</v>
      </c>
      <c r="K113" s="918">
        <f t="shared" ref="K113:T113" si="27">K96</f>
        <v>8</v>
      </c>
      <c r="L113" s="918">
        <f t="shared" si="27"/>
        <v>25</v>
      </c>
      <c r="M113" s="918">
        <f t="shared" si="27"/>
        <v>30</v>
      </c>
      <c r="N113" s="918">
        <f t="shared" si="27"/>
        <v>30</v>
      </c>
      <c r="O113" s="918">
        <f t="shared" si="27"/>
        <v>30</v>
      </c>
      <c r="P113" s="918">
        <f t="shared" si="27"/>
        <v>30</v>
      </c>
      <c r="Q113" s="918">
        <f t="shared" si="27"/>
        <v>30</v>
      </c>
      <c r="R113" s="918">
        <f t="shared" si="27"/>
        <v>30</v>
      </c>
      <c r="S113" s="918">
        <f t="shared" si="27"/>
        <v>30</v>
      </c>
      <c r="T113" s="918">
        <f t="shared" si="27"/>
        <v>30</v>
      </c>
      <c r="U113" s="795"/>
      <c r="V113" s="774"/>
      <c r="W113" s="773"/>
      <c r="X113" s="768"/>
    </row>
    <row r="114" spans="1:24" s="765" customFormat="1" hidden="1" outlineLevel="1" x14ac:dyDescent="0.25">
      <c r="A114" s="767"/>
      <c r="B114" s="766"/>
      <c r="C114" s="778"/>
      <c r="D114" s="778"/>
      <c r="E114" s="778"/>
      <c r="F114" s="782"/>
      <c r="G114" s="794"/>
      <c r="H114" s="794"/>
      <c r="I114" s="765" t="s">
        <v>899</v>
      </c>
      <c r="J114" s="782" t="str">
        <f t="shared" si="2"/>
        <v>zd</v>
      </c>
      <c r="K114" s="918">
        <f t="shared" ref="K114:T114" si="28">K97</f>
        <v>8</v>
      </c>
      <c r="L114" s="918">
        <f t="shared" si="28"/>
        <v>25</v>
      </c>
      <c r="M114" s="918">
        <f t="shared" si="28"/>
        <v>30</v>
      </c>
      <c r="N114" s="918">
        <f t="shared" si="28"/>
        <v>30</v>
      </c>
      <c r="O114" s="918">
        <f t="shared" si="28"/>
        <v>30</v>
      </c>
      <c r="P114" s="918">
        <f t="shared" si="28"/>
        <v>30</v>
      </c>
      <c r="Q114" s="918">
        <f t="shared" si="28"/>
        <v>30</v>
      </c>
      <c r="R114" s="918">
        <f t="shared" si="28"/>
        <v>30</v>
      </c>
      <c r="S114" s="918">
        <f t="shared" si="28"/>
        <v>30</v>
      </c>
      <c r="T114" s="918">
        <f t="shared" si="28"/>
        <v>30</v>
      </c>
      <c r="U114" s="795"/>
      <c r="V114" s="774"/>
      <c r="W114" s="773"/>
      <c r="X114" s="768"/>
    </row>
    <row r="115" spans="1:24" s="765" customFormat="1" hidden="1" outlineLevel="1" x14ac:dyDescent="0.25">
      <c r="A115" s="767"/>
      <c r="B115" s="766"/>
      <c r="C115" s="778"/>
      <c r="D115" s="778"/>
      <c r="E115" s="778"/>
      <c r="F115" s="782"/>
      <c r="G115" s="794"/>
      <c r="H115" s="794"/>
      <c r="I115" s="765" t="s">
        <v>899</v>
      </c>
      <c r="J115" s="782" t="str">
        <f t="shared" si="2"/>
        <v>r</v>
      </c>
      <c r="K115" s="918">
        <f t="shared" ref="K115:T115" si="29">K98</f>
        <v>8</v>
      </c>
      <c r="L115" s="918">
        <f t="shared" si="29"/>
        <v>25</v>
      </c>
      <c r="M115" s="918">
        <f t="shared" si="29"/>
        <v>30</v>
      </c>
      <c r="N115" s="918">
        <f t="shared" si="29"/>
        <v>30</v>
      </c>
      <c r="O115" s="918">
        <f t="shared" si="29"/>
        <v>30</v>
      </c>
      <c r="P115" s="918">
        <f t="shared" si="29"/>
        <v>30</v>
      </c>
      <c r="Q115" s="918">
        <f t="shared" si="29"/>
        <v>30</v>
      </c>
      <c r="R115" s="918">
        <f t="shared" si="29"/>
        <v>30</v>
      </c>
      <c r="S115" s="918">
        <f t="shared" si="29"/>
        <v>30</v>
      </c>
      <c r="T115" s="918">
        <f t="shared" si="29"/>
        <v>30</v>
      </c>
      <c r="U115" s="795"/>
      <c r="V115" s="774"/>
      <c r="W115" s="773"/>
      <c r="X115" s="768"/>
    </row>
    <row r="116" spans="1:24" s="765" customFormat="1" hidden="1" outlineLevel="1" x14ac:dyDescent="0.25">
      <c r="A116" s="767"/>
      <c r="B116" s="766"/>
      <c r="C116" s="778"/>
      <c r="D116" s="778"/>
      <c r="E116" s="778"/>
      <c r="F116" s="782"/>
      <c r="G116" s="794"/>
      <c r="H116" s="794"/>
      <c r="I116" s="765" t="s">
        <v>899</v>
      </c>
      <c r="J116" s="782" t="str">
        <f t="shared" si="2"/>
        <v>rd</v>
      </c>
      <c r="K116" s="918">
        <f t="shared" ref="K116:T116" si="30">K99</f>
        <v>8</v>
      </c>
      <c r="L116" s="918">
        <f t="shared" si="30"/>
        <v>25</v>
      </c>
      <c r="M116" s="918">
        <f t="shared" si="30"/>
        <v>30</v>
      </c>
      <c r="N116" s="918">
        <f t="shared" si="30"/>
        <v>30</v>
      </c>
      <c r="O116" s="918">
        <f t="shared" si="30"/>
        <v>30</v>
      </c>
      <c r="P116" s="918">
        <f t="shared" si="30"/>
        <v>30</v>
      </c>
      <c r="Q116" s="918">
        <f t="shared" si="30"/>
        <v>30</v>
      </c>
      <c r="R116" s="918">
        <f t="shared" si="30"/>
        <v>30</v>
      </c>
      <c r="S116" s="918">
        <f t="shared" si="30"/>
        <v>30</v>
      </c>
      <c r="T116" s="918">
        <f t="shared" si="30"/>
        <v>30</v>
      </c>
      <c r="U116" s="795"/>
      <c r="V116" s="774"/>
      <c r="W116" s="773"/>
      <c r="X116" s="768"/>
    </row>
    <row r="117" spans="1:24" s="765" customFormat="1" hidden="1" outlineLevel="1" x14ac:dyDescent="0.25">
      <c r="A117" s="767"/>
      <c r="B117" s="766"/>
      <c r="C117" s="778"/>
      <c r="D117" s="778"/>
      <c r="E117" s="778"/>
      <c r="F117" s="782"/>
      <c r="G117" s="794"/>
      <c r="H117" s="794"/>
      <c r="I117" s="765" t="s">
        <v>899</v>
      </c>
      <c r="J117" s="782" t="str">
        <f t="shared" si="2"/>
        <v>l</v>
      </c>
      <c r="K117" s="918">
        <f t="shared" ref="K117:T117" si="31">K100</f>
        <v>8</v>
      </c>
      <c r="L117" s="918">
        <f t="shared" si="31"/>
        <v>25</v>
      </c>
      <c r="M117" s="918">
        <f t="shared" si="31"/>
        <v>30</v>
      </c>
      <c r="N117" s="918">
        <f t="shared" si="31"/>
        <v>30</v>
      </c>
      <c r="O117" s="918">
        <f t="shared" si="31"/>
        <v>30</v>
      </c>
      <c r="P117" s="918">
        <f t="shared" si="31"/>
        <v>30</v>
      </c>
      <c r="Q117" s="918">
        <f t="shared" si="31"/>
        <v>30</v>
      </c>
      <c r="R117" s="918">
        <f t="shared" si="31"/>
        <v>30</v>
      </c>
      <c r="S117" s="918">
        <f t="shared" si="31"/>
        <v>30</v>
      </c>
      <c r="T117" s="918">
        <f t="shared" si="31"/>
        <v>30</v>
      </c>
      <c r="U117" s="795"/>
      <c r="V117" s="774"/>
      <c r="W117" s="773"/>
      <c r="X117" s="768"/>
    </row>
    <row r="118" spans="1:24" s="765" customFormat="1" hidden="1" outlineLevel="1" x14ac:dyDescent="0.25">
      <c r="A118" s="767"/>
      <c r="B118" s="766"/>
      <c r="C118" s="778"/>
      <c r="D118" s="778"/>
      <c r="E118" s="778"/>
      <c r="F118" s="782"/>
      <c r="G118" s="794"/>
      <c r="H118" s="794"/>
      <c r="I118" s="765" t="s">
        <v>899</v>
      </c>
      <c r="J118" s="782" t="str">
        <f t="shared" si="2"/>
        <v>f</v>
      </c>
      <c r="K118" s="918">
        <f>K101</f>
        <v>8</v>
      </c>
      <c r="L118" s="918">
        <f t="shared" ref="L118:T118" si="32">L101</f>
        <v>25</v>
      </c>
      <c r="M118" s="918">
        <f t="shared" si="32"/>
        <v>30</v>
      </c>
      <c r="N118" s="918">
        <f t="shared" si="32"/>
        <v>30</v>
      </c>
      <c r="O118" s="918">
        <f t="shared" si="32"/>
        <v>30</v>
      </c>
      <c r="P118" s="918">
        <f t="shared" si="32"/>
        <v>30</v>
      </c>
      <c r="Q118" s="918">
        <f t="shared" si="32"/>
        <v>30</v>
      </c>
      <c r="R118" s="918">
        <f t="shared" si="32"/>
        <v>30</v>
      </c>
      <c r="S118" s="918">
        <f t="shared" si="32"/>
        <v>30</v>
      </c>
      <c r="T118" s="918">
        <f t="shared" si="32"/>
        <v>30</v>
      </c>
      <c r="U118" s="795"/>
      <c r="V118" s="774"/>
      <c r="W118" s="773"/>
      <c r="X118" s="768"/>
    </row>
    <row r="119" spans="1:24" s="765" customFormat="1" hidden="1" outlineLevel="1" x14ac:dyDescent="0.25">
      <c r="A119" s="767"/>
      <c r="B119" s="766"/>
      <c r="C119" s="778"/>
      <c r="D119" s="778"/>
      <c r="E119" s="778"/>
      <c r="F119" s="782"/>
      <c r="G119" s="794"/>
      <c r="H119" s="794"/>
      <c r="I119" s="765" t="s">
        <v>899</v>
      </c>
      <c r="J119" s="782" t="str">
        <f t="shared" si="2"/>
        <v>i</v>
      </c>
      <c r="K119" s="918">
        <f t="shared" ref="K119:T119" si="33">K102</f>
        <v>8</v>
      </c>
      <c r="L119" s="918">
        <f t="shared" si="33"/>
        <v>25</v>
      </c>
      <c r="M119" s="918">
        <f t="shared" si="33"/>
        <v>30</v>
      </c>
      <c r="N119" s="918">
        <f t="shared" si="33"/>
        <v>30</v>
      </c>
      <c r="O119" s="918">
        <f t="shared" si="33"/>
        <v>30</v>
      </c>
      <c r="P119" s="918">
        <f t="shared" si="33"/>
        <v>30</v>
      </c>
      <c r="Q119" s="918">
        <f t="shared" si="33"/>
        <v>30</v>
      </c>
      <c r="R119" s="918">
        <f t="shared" si="33"/>
        <v>30</v>
      </c>
      <c r="S119" s="918">
        <f t="shared" si="33"/>
        <v>30</v>
      </c>
      <c r="T119" s="918">
        <f t="shared" si="33"/>
        <v>30</v>
      </c>
      <c r="U119" s="795"/>
      <c r="V119" s="774"/>
      <c r="W119" s="773"/>
      <c r="X119" s="768"/>
    </row>
    <row r="120" spans="1:24" s="765" customFormat="1" hidden="1" outlineLevel="1" x14ac:dyDescent="0.25">
      <c r="A120" s="767"/>
      <c r="B120" s="766"/>
      <c r="C120" s="778"/>
      <c r="D120" s="778"/>
      <c r="E120" s="778"/>
      <c r="F120" s="782"/>
      <c r="G120" s="794"/>
      <c r="H120" s="794"/>
      <c r="I120" s="765" t="s">
        <v>899</v>
      </c>
      <c r="J120" s="782" t="str">
        <f t="shared" si="2"/>
        <v>k</v>
      </c>
      <c r="K120" s="918">
        <f t="shared" ref="K120:T120" si="34">K103</f>
        <v>8</v>
      </c>
      <c r="L120" s="918">
        <f t="shared" si="34"/>
        <v>25</v>
      </c>
      <c r="M120" s="918">
        <f t="shared" si="34"/>
        <v>30</v>
      </c>
      <c r="N120" s="918">
        <f t="shared" si="34"/>
        <v>30</v>
      </c>
      <c r="O120" s="918">
        <f t="shared" si="34"/>
        <v>30</v>
      </c>
      <c r="P120" s="918">
        <f t="shared" si="34"/>
        <v>30</v>
      </c>
      <c r="Q120" s="918">
        <f t="shared" si="34"/>
        <v>30</v>
      </c>
      <c r="R120" s="918">
        <f t="shared" si="34"/>
        <v>30</v>
      </c>
      <c r="S120" s="918">
        <f t="shared" si="34"/>
        <v>30</v>
      </c>
      <c r="T120" s="918">
        <f t="shared" si="34"/>
        <v>30</v>
      </c>
      <c r="U120" s="795"/>
      <c r="V120" s="774"/>
      <c r="W120" s="773"/>
      <c r="X120" s="768"/>
    </row>
    <row r="121" spans="1:24" s="765" customFormat="1" hidden="1" outlineLevel="1" x14ac:dyDescent="0.25">
      <c r="A121" s="767"/>
      <c r="B121" s="766"/>
      <c r="C121" s="778"/>
      <c r="D121" s="778"/>
      <c r="E121" s="778"/>
      <c r="F121" s="782"/>
      <c r="G121" s="794"/>
      <c r="H121" s="794"/>
      <c r="I121" s="765" t="s">
        <v>899</v>
      </c>
      <c r="J121" s="782" t="str">
        <f t="shared" si="2"/>
        <v>v</v>
      </c>
      <c r="K121" s="918">
        <f t="shared" ref="K121:T121" si="35">K104</f>
        <v>8</v>
      </c>
      <c r="L121" s="918">
        <f t="shared" si="35"/>
        <v>25</v>
      </c>
      <c r="M121" s="918">
        <f t="shared" si="35"/>
        <v>30</v>
      </c>
      <c r="N121" s="918">
        <f t="shared" si="35"/>
        <v>30</v>
      </c>
      <c r="O121" s="918">
        <f t="shared" si="35"/>
        <v>30</v>
      </c>
      <c r="P121" s="918">
        <f t="shared" si="35"/>
        <v>30</v>
      </c>
      <c r="Q121" s="918">
        <f t="shared" si="35"/>
        <v>30</v>
      </c>
      <c r="R121" s="918">
        <f t="shared" si="35"/>
        <v>30</v>
      </c>
      <c r="S121" s="918">
        <f t="shared" si="35"/>
        <v>30</v>
      </c>
      <c r="T121" s="918">
        <f t="shared" si="35"/>
        <v>30</v>
      </c>
      <c r="U121" s="795"/>
      <c r="V121" s="774"/>
      <c r="W121" s="773"/>
      <c r="X121" s="768"/>
    </row>
    <row r="122" spans="1:24" s="765" customFormat="1" hidden="1" outlineLevel="1" x14ac:dyDescent="0.25">
      <c r="A122" s="767"/>
      <c r="B122" s="766"/>
      <c r="C122" s="778"/>
      <c r="D122" s="778"/>
      <c r="E122" s="778"/>
      <c r="F122" s="782"/>
      <c r="G122" s="782"/>
      <c r="H122" s="782"/>
      <c r="I122" s="765" t="s">
        <v>900</v>
      </c>
      <c r="J122" s="782" t="str">
        <f t="shared" si="2"/>
        <v>w</v>
      </c>
      <c r="K122" s="918">
        <f t="shared" ref="K122:T122" si="36">K105</f>
        <v>8</v>
      </c>
      <c r="L122" s="918">
        <f t="shared" si="36"/>
        <v>25</v>
      </c>
      <c r="M122" s="918">
        <f t="shared" si="36"/>
        <v>30</v>
      </c>
      <c r="N122" s="918">
        <f t="shared" si="36"/>
        <v>30</v>
      </c>
      <c r="O122" s="918">
        <f t="shared" si="36"/>
        <v>30</v>
      </c>
      <c r="P122" s="918">
        <f t="shared" si="36"/>
        <v>30</v>
      </c>
      <c r="Q122" s="918">
        <f t="shared" si="36"/>
        <v>30</v>
      </c>
      <c r="R122" s="918">
        <f t="shared" si="36"/>
        <v>30</v>
      </c>
      <c r="S122" s="918">
        <f t="shared" si="36"/>
        <v>30</v>
      </c>
      <c r="T122" s="918">
        <f t="shared" si="36"/>
        <v>30</v>
      </c>
      <c r="U122" s="801"/>
      <c r="V122" s="774"/>
      <c r="W122" s="773"/>
      <c r="X122" s="768"/>
    </row>
    <row r="123" spans="1:24" s="765" customFormat="1" hidden="1" outlineLevel="1" x14ac:dyDescent="0.25">
      <c r="A123" s="767"/>
      <c r="B123" s="766"/>
      <c r="C123" s="778"/>
      <c r="D123" s="778"/>
      <c r="E123" s="778"/>
      <c r="F123" s="782"/>
      <c r="G123" s="794"/>
      <c r="H123" s="794"/>
      <c r="I123" s="765" t="s">
        <v>900</v>
      </c>
      <c r="J123" s="782" t="str">
        <f t="shared" si="2"/>
        <v>wd</v>
      </c>
      <c r="K123" s="918">
        <f t="shared" ref="K123:T123" si="37">K106</f>
        <v>8</v>
      </c>
      <c r="L123" s="918">
        <f t="shared" si="37"/>
        <v>25</v>
      </c>
      <c r="M123" s="918">
        <f t="shared" si="37"/>
        <v>30</v>
      </c>
      <c r="N123" s="918">
        <f t="shared" si="37"/>
        <v>30</v>
      </c>
      <c r="O123" s="918">
        <f t="shared" si="37"/>
        <v>30</v>
      </c>
      <c r="P123" s="918">
        <f t="shared" si="37"/>
        <v>30</v>
      </c>
      <c r="Q123" s="918">
        <f t="shared" si="37"/>
        <v>30</v>
      </c>
      <c r="R123" s="918">
        <f t="shared" si="37"/>
        <v>30</v>
      </c>
      <c r="S123" s="918">
        <f t="shared" si="37"/>
        <v>30</v>
      </c>
      <c r="T123" s="918">
        <f t="shared" si="37"/>
        <v>30</v>
      </c>
      <c r="U123" s="795"/>
      <c r="V123" s="774"/>
      <c r="W123" s="773"/>
      <c r="X123" s="768"/>
    </row>
    <row r="124" spans="1:24" s="765" customFormat="1" hidden="1" outlineLevel="1" x14ac:dyDescent="0.25">
      <c r="A124" s="767"/>
      <c r="B124" s="766"/>
      <c r="C124" s="778"/>
      <c r="D124" s="778"/>
      <c r="E124" s="778"/>
      <c r="F124" s="782"/>
      <c r="G124" s="794"/>
      <c r="H124" s="794"/>
      <c r="I124" s="765" t="s">
        <v>900</v>
      </c>
      <c r="J124" s="782" t="str">
        <f t="shared" si="2"/>
        <v>b</v>
      </c>
      <c r="K124" s="918">
        <f t="shared" ref="K124:T124" si="38">K112</f>
        <v>8</v>
      </c>
      <c r="L124" s="918">
        <f t="shared" si="38"/>
        <v>25</v>
      </c>
      <c r="M124" s="918">
        <f t="shared" si="38"/>
        <v>30</v>
      </c>
      <c r="N124" s="918">
        <f t="shared" si="38"/>
        <v>30</v>
      </c>
      <c r="O124" s="918">
        <f t="shared" si="38"/>
        <v>30</v>
      </c>
      <c r="P124" s="918">
        <f t="shared" si="38"/>
        <v>30</v>
      </c>
      <c r="Q124" s="918">
        <f t="shared" si="38"/>
        <v>30</v>
      </c>
      <c r="R124" s="918">
        <f t="shared" si="38"/>
        <v>30</v>
      </c>
      <c r="S124" s="918">
        <f t="shared" si="38"/>
        <v>30</v>
      </c>
      <c r="T124" s="918">
        <f t="shared" si="38"/>
        <v>30</v>
      </c>
      <c r="U124" s="795"/>
      <c r="V124" s="774"/>
      <c r="W124" s="773"/>
      <c r="X124" s="768"/>
    </row>
    <row r="125" spans="1:24" s="765" customFormat="1" ht="12" hidden="1" customHeight="1" outlineLevel="1" x14ac:dyDescent="0.25">
      <c r="A125" s="767"/>
      <c r="B125" s="766"/>
      <c r="C125" s="778"/>
      <c r="D125" s="778"/>
      <c r="E125" s="778"/>
      <c r="F125" s="782"/>
      <c r="G125" s="794"/>
      <c r="H125" s="794"/>
      <c r="I125" s="765" t="s">
        <v>900</v>
      </c>
      <c r="J125" s="782" t="str">
        <f t="shared" si="2"/>
        <v>bd</v>
      </c>
      <c r="K125" s="918">
        <f t="shared" ref="K125:T125" si="39">K108</f>
        <v>8</v>
      </c>
      <c r="L125" s="918">
        <f t="shared" si="39"/>
        <v>25</v>
      </c>
      <c r="M125" s="918">
        <f t="shared" si="39"/>
        <v>30</v>
      </c>
      <c r="N125" s="918">
        <f t="shared" si="39"/>
        <v>30</v>
      </c>
      <c r="O125" s="918">
        <f t="shared" si="39"/>
        <v>30</v>
      </c>
      <c r="P125" s="918">
        <f t="shared" si="39"/>
        <v>30</v>
      </c>
      <c r="Q125" s="918">
        <f t="shared" si="39"/>
        <v>30</v>
      </c>
      <c r="R125" s="918">
        <f t="shared" si="39"/>
        <v>30</v>
      </c>
      <c r="S125" s="918">
        <f t="shared" si="39"/>
        <v>30</v>
      </c>
      <c r="T125" s="918">
        <f t="shared" si="39"/>
        <v>30</v>
      </c>
      <c r="U125" s="795"/>
      <c r="V125" s="774"/>
      <c r="W125" s="773"/>
      <c r="X125" s="768"/>
    </row>
    <row r="126" spans="1:24" s="765" customFormat="1" hidden="1" outlineLevel="1" x14ac:dyDescent="0.25">
      <c r="A126" s="767"/>
      <c r="B126" s="766"/>
      <c r="C126" s="778"/>
      <c r="D126" s="778"/>
      <c r="E126" s="778"/>
      <c r="F126" s="782"/>
      <c r="G126" s="794"/>
      <c r="H126" s="794"/>
      <c r="I126" s="765" t="s">
        <v>900</v>
      </c>
      <c r="J126" s="782" t="str">
        <f t="shared" si="2"/>
        <v>o</v>
      </c>
      <c r="K126" s="918">
        <f t="shared" ref="K126:T126" si="40">K109</f>
        <v>8</v>
      </c>
      <c r="L126" s="918">
        <f t="shared" si="40"/>
        <v>25</v>
      </c>
      <c r="M126" s="918">
        <f t="shared" si="40"/>
        <v>30</v>
      </c>
      <c r="N126" s="918">
        <f t="shared" si="40"/>
        <v>30</v>
      </c>
      <c r="O126" s="918">
        <f t="shared" si="40"/>
        <v>30</v>
      </c>
      <c r="P126" s="918">
        <f t="shared" si="40"/>
        <v>30</v>
      </c>
      <c r="Q126" s="918">
        <f t="shared" si="40"/>
        <v>30</v>
      </c>
      <c r="R126" s="918">
        <f t="shared" si="40"/>
        <v>30</v>
      </c>
      <c r="S126" s="918">
        <f t="shared" si="40"/>
        <v>30</v>
      </c>
      <c r="T126" s="918">
        <f t="shared" si="40"/>
        <v>30</v>
      </c>
      <c r="U126" s="795"/>
      <c r="V126" s="774"/>
      <c r="W126" s="773"/>
      <c r="X126" s="768"/>
    </row>
    <row r="127" spans="1:24" s="765" customFormat="1" hidden="1" outlineLevel="1" x14ac:dyDescent="0.25">
      <c r="A127" s="767"/>
      <c r="B127" s="766"/>
      <c r="C127" s="778"/>
      <c r="D127" s="778"/>
      <c r="E127" s="778"/>
      <c r="F127" s="782"/>
      <c r="G127" s="794"/>
      <c r="H127" s="794"/>
      <c r="I127" s="765" t="s">
        <v>900</v>
      </c>
      <c r="J127" s="782" t="str">
        <f t="shared" si="2"/>
        <v>od</v>
      </c>
      <c r="K127" s="918">
        <f t="shared" ref="K127:T127" si="41">K110</f>
        <v>8</v>
      </c>
      <c r="L127" s="918">
        <f t="shared" si="41"/>
        <v>25</v>
      </c>
      <c r="M127" s="918">
        <f t="shared" si="41"/>
        <v>30</v>
      </c>
      <c r="N127" s="918">
        <f t="shared" si="41"/>
        <v>30</v>
      </c>
      <c r="O127" s="918">
        <f t="shared" si="41"/>
        <v>30</v>
      </c>
      <c r="P127" s="918">
        <f t="shared" si="41"/>
        <v>30</v>
      </c>
      <c r="Q127" s="918">
        <f t="shared" si="41"/>
        <v>30</v>
      </c>
      <c r="R127" s="918">
        <f t="shared" si="41"/>
        <v>30</v>
      </c>
      <c r="S127" s="918">
        <f t="shared" si="41"/>
        <v>30</v>
      </c>
      <c r="T127" s="918">
        <f t="shared" si="41"/>
        <v>30</v>
      </c>
      <c r="U127" s="795"/>
      <c r="V127" s="774"/>
      <c r="W127" s="773"/>
      <c r="X127" s="768"/>
    </row>
    <row r="128" spans="1:24" s="765" customFormat="1" hidden="1" outlineLevel="1" x14ac:dyDescent="0.25">
      <c r="A128" s="767"/>
      <c r="B128" s="766"/>
      <c r="C128" s="778"/>
      <c r="D128" s="778"/>
      <c r="E128" s="778"/>
      <c r="F128" s="782"/>
      <c r="G128" s="794"/>
      <c r="H128" s="794"/>
      <c r="I128" s="765" t="s">
        <v>900</v>
      </c>
      <c r="J128" s="782" t="str">
        <f t="shared" si="2"/>
        <v>h</v>
      </c>
      <c r="K128" s="918">
        <f>K111</f>
        <v>8</v>
      </c>
      <c r="L128" s="918">
        <f t="shared" ref="L128:T128" si="42">L111</f>
        <v>25</v>
      </c>
      <c r="M128" s="918">
        <f t="shared" si="42"/>
        <v>30</v>
      </c>
      <c r="N128" s="918">
        <f t="shared" si="42"/>
        <v>30</v>
      </c>
      <c r="O128" s="918">
        <f t="shared" si="42"/>
        <v>30</v>
      </c>
      <c r="P128" s="918">
        <f t="shared" si="42"/>
        <v>30</v>
      </c>
      <c r="Q128" s="918">
        <f t="shared" si="42"/>
        <v>30</v>
      </c>
      <c r="R128" s="918">
        <f t="shared" si="42"/>
        <v>30</v>
      </c>
      <c r="S128" s="918">
        <f t="shared" si="42"/>
        <v>30</v>
      </c>
      <c r="T128" s="918">
        <f t="shared" si="42"/>
        <v>30</v>
      </c>
      <c r="U128" s="795"/>
      <c r="V128" s="774"/>
      <c r="W128" s="773"/>
      <c r="X128" s="768"/>
    </row>
    <row r="129" spans="1:24" s="765" customFormat="1" hidden="1" outlineLevel="1" x14ac:dyDescent="0.25">
      <c r="A129" s="767"/>
      <c r="B129" s="766"/>
      <c r="C129" s="778"/>
      <c r="D129" s="778"/>
      <c r="E129" s="778"/>
      <c r="F129" s="782"/>
      <c r="G129" s="794"/>
      <c r="H129" s="794"/>
      <c r="I129" s="765" t="s">
        <v>900</v>
      </c>
      <c r="J129" s="782" t="str">
        <f t="shared" si="2"/>
        <v>of</v>
      </c>
      <c r="K129" s="918">
        <f t="shared" ref="K129:T129" si="43">K112</f>
        <v>8</v>
      </c>
      <c r="L129" s="918">
        <f t="shared" si="43"/>
        <v>25</v>
      </c>
      <c r="M129" s="918">
        <f t="shared" si="43"/>
        <v>30</v>
      </c>
      <c r="N129" s="918">
        <f t="shared" si="43"/>
        <v>30</v>
      </c>
      <c r="O129" s="918">
        <f t="shared" si="43"/>
        <v>30</v>
      </c>
      <c r="P129" s="918">
        <f t="shared" si="43"/>
        <v>30</v>
      </c>
      <c r="Q129" s="918">
        <f t="shared" si="43"/>
        <v>30</v>
      </c>
      <c r="R129" s="918">
        <f t="shared" si="43"/>
        <v>30</v>
      </c>
      <c r="S129" s="918">
        <f t="shared" si="43"/>
        <v>30</v>
      </c>
      <c r="T129" s="918">
        <f t="shared" si="43"/>
        <v>30</v>
      </c>
      <c r="U129" s="795"/>
      <c r="V129" s="774"/>
      <c r="W129" s="773"/>
      <c r="X129" s="768"/>
    </row>
    <row r="130" spans="1:24" s="765" customFormat="1" ht="12" hidden="1" customHeight="1" outlineLevel="1" x14ac:dyDescent="0.25">
      <c r="A130" s="767"/>
      <c r="B130" s="766"/>
      <c r="C130" s="778"/>
      <c r="D130" s="778"/>
      <c r="E130" s="778"/>
      <c r="F130" s="782"/>
      <c r="G130" s="794"/>
      <c r="H130" s="794"/>
      <c r="I130" s="765" t="s">
        <v>900</v>
      </c>
      <c r="J130" s="782" t="str">
        <f t="shared" si="2"/>
        <v>z</v>
      </c>
      <c r="K130" s="918">
        <f t="shared" ref="K130:T130" si="44">K113</f>
        <v>8</v>
      </c>
      <c r="L130" s="918">
        <f t="shared" si="44"/>
        <v>25</v>
      </c>
      <c r="M130" s="918">
        <f t="shared" si="44"/>
        <v>30</v>
      </c>
      <c r="N130" s="918">
        <f t="shared" si="44"/>
        <v>30</v>
      </c>
      <c r="O130" s="918">
        <f t="shared" si="44"/>
        <v>30</v>
      </c>
      <c r="P130" s="918">
        <f t="shared" si="44"/>
        <v>30</v>
      </c>
      <c r="Q130" s="918">
        <f t="shared" si="44"/>
        <v>30</v>
      </c>
      <c r="R130" s="918">
        <f t="shared" si="44"/>
        <v>30</v>
      </c>
      <c r="S130" s="918">
        <f t="shared" si="44"/>
        <v>30</v>
      </c>
      <c r="T130" s="918">
        <f t="shared" si="44"/>
        <v>30</v>
      </c>
      <c r="U130" s="795"/>
      <c r="V130" s="774"/>
      <c r="W130" s="773"/>
      <c r="X130" s="768"/>
    </row>
    <row r="131" spans="1:24" s="765" customFormat="1" hidden="1" outlineLevel="1" x14ac:dyDescent="0.25">
      <c r="A131" s="767"/>
      <c r="B131" s="766"/>
      <c r="C131" s="778"/>
      <c r="D131" s="778"/>
      <c r="E131" s="778"/>
      <c r="F131" s="782"/>
      <c r="G131" s="794"/>
      <c r="H131" s="794"/>
      <c r="I131" s="765" t="s">
        <v>900</v>
      </c>
      <c r="J131" s="782" t="str">
        <f t="shared" si="2"/>
        <v>zd</v>
      </c>
      <c r="K131" s="918">
        <f t="shared" ref="K131:T131" si="45">K114</f>
        <v>8</v>
      </c>
      <c r="L131" s="918">
        <f t="shared" si="45"/>
        <v>25</v>
      </c>
      <c r="M131" s="918">
        <f t="shared" si="45"/>
        <v>30</v>
      </c>
      <c r="N131" s="918">
        <f t="shared" si="45"/>
        <v>30</v>
      </c>
      <c r="O131" s="918">
        <f t="shared" si="45"/>
        <v>30</v>
      </c>
      <c r="P131" s="918">
        <f t="shared" si="45"/>
        <v>30</v>
      </c>
      <c r="Q131" s="918">
        <f t="shared" si="45"/>
        <v>30</v>
      </c>
      <c r="R131" s="918">
        <f t="shared" si="45"/>
        <v>30</v>
      </c>
      <c r="S131" s="918">
        <f t="shared" si="45"/>
        <v>30</v>
      </c>
      <c r="T131" s="918">
        <f t="shared" si="45"/>
        <v>30</v>
      </c>
      <c r="U131" s="795"/>
      <c r="V131" s="774"/>
      <c r="W131" s="773"/>
      <c r="X131" s="768"/>
    </row>
    <row r="132" spans="1:24" s="765" customFormat="1" hidden="1" outlineLevel="1" x14ac:dyDescent="0.25">
      <c r="A132" s="767"/>
      <c r="B132" s="766"/>
      <c r="C132" s="778"/>
      <c r="D132" s="778"/>
      <c r="E132" s="778"/>
      <c r="F132" s="782"/>
      <c r="G132" s="794"/>
      <c r="H132" s="794"/>
      <c r="I132" s="765" t="s">
        <v>900</v>
      </c>
      <c r="J132" s="782" t="str">
        <f t="shared" si="2"/>
        <v>r</v>
      </c>
      <c r="K132" s="918">
        <f t="shared" ref="K132:T132" si="46">K115</f>
        <v>8</v>
      </c>
      <c r="L132" s="918">
        <f t="shared" si="46"/>
        <v>25</v>
      </c>
      <c r="M132" s="918">
        <f t="shared" si="46"/>
        <v>30</v>
      </c>
      <c r="N132" s="918">
        <f t="shared" si="46"/>
        <v>30</v>
      </c>
      <c r="O132" s="918">
        <f t="shared" si="46"/>
        <v>30</v>
      </c>
      <c r="P132" s="918">
        <f t="shared" si="46"/>
        <v>30</v>
      </c>
      <c r="Q132" s="918">
        <f t="shared" si="46"/>
        <v>30</v>
      </c>
      <c r="R132" s="918">
        <f t="shared" si="46"/>
        <v>30</v>
      </c>
      <c r="S132" s="918">
        <f t="shared" si="46"/>
        <v>30</v>
      </c>
      <c r="T132" s="918">
        <f t="shared" si="46"/>
        <v>30</v>
      </c>
      <c r="U132" s="795"/>
      <c r="V132" s="774"/>
      <c r="W132" s="773"/>
      <c r="X132" s="768"/>
    </row>
    <row r="133" spans="1:24" s="765" customFormat="1" hidden="1" outlineLevel="1" x14ac:dyDescent="0.25">
      <c r="A133" s="767"/>
      <c r="B133" s="766"/>
      <c r="C133" s="778"/>
      <c r="D133" s="778"/>
      <c r="E133" s="778"/>
      <c r="F133" s="782"/>
      <c r="G133" s="794"/>
      <c r="H133" s="794"/>
      <c r="I133" s="765" t="s">
        <v>900</v>
      </c>
      <c r="J133" s="782" t="str">
        <f t="shared" si="2"/>
        <v>rd</v>
      </c>
      <c r="K133" s="918">
        <f t="shared" ref="K133:T133" si="47">K116</f>
        <v>8</v>
      </c>
      <c r="L133" s="918">
        <f t="shared" si="47"/>
        <v>25</v>
      </c>
      <c r="M133" s="918">
        <f t="shared" si="47"/>
        <v>30</v>
      </c>
      <c r="N133" s="918">
        <f t="shared" si="47"/>
        <v>30</v>
      </c>
      <c r="O133" s="918">
        <f t="shared" si="47"/>
        <v>30</v>
      </c>
      <c r="P133" s="918">
        <f t="shared" si="47"/>
        <v>30</v>
      </c>
      <c r="Q133" s="918">
        <f t="shared" si="47"/>
        <v>30</v>
      </c>
      <c r="R133" s="918">
        <f t="shared" si="47"/>
        <v>30</v>
      </c>
      <c r="S133" s="918">
        <f t="shared" si="47"/>
        <v>30</v>
      </c>
      <c r="T133" s="918">
        <f t="shared" si="47"/>
        <v>30</v>
      </c>
      <c r="U133" s="795"/>
      <c r="V133" s="774"/>
      <c r="W133" s="773"/>
      <c r="X133" s="768"/>
    </row>
    <row r="134" spans="1:24" s="765" customFormat="1" hidden="1" outlineLevel="1" x14ac:dyDescent="0.25">
      <c r="A134" s="767"/>
      <c r="B134" s="766"/>
      <c r="C134" s="778"/>
      <c r="D134" s="778"/>
      <c r="E134" s="778"/>
      <c r="F134" s="782"/>
      <c r="G134" s="794"/>
      <c r="H134" s="794"/>
      <c r="I134" s="765" t="s">
        <v>900</v>
      </c>
      <c r="J134" s="782" t="str">
        <f t="shared" si="2"/>
        <v>l</v>
      </c>
      <c r="K134" s="918">
        <f t="shared" ref="K134:T134" si="48">K117</f>
        <v>8</v>
      </c>
      <c r="L134" s="918">
        <f t="shared" si="48"/>
        <v>25</v>
      </c>
      <c r="M134" s="918">
        <f t="shared" si="48"/>
        <v>30</v>
      </c>
      <c r="N134" s="918">
        <f t="shared" si="48"/>
        <v>30</v>
      </c>
      <c r="O134" s="918">
        <f t="shared" si="48"/>
        <v>30</v>
      </c>
      <c r="P134" s="918">
        <f t="shared" si="48"/>
        <v>30</v>
      </c>
      <c r="Q134" s="918">
        <f t="shared" si="48"/>
        <v>30</v>
      </c>
      <c r="R134" s="918">
        <f t="shared" si="48"/>
        <v>30</v>
      </c>
      <c r="S134" s="918">
        <f t="shared" si="48"/>
        <v>30</v>
      </c>
      <c r="T134" s="918">
        <f t="shared" si="48"/>
        <v>30</v>
      </c>
      <c r="U134" s="795"/>
      <c r="V134" s="774"/>
      <c r="W134" s="773"/>
      <c r="X134" s="768"/>
    </row>
    <row r="135" spans="1:24" s="765" customFormat="1" hidden="1" outlineLevel="1" x14ac:dyDescent="0.25">
      <c r="A135" s="767"/>
      <c r="B135" s="766"/>
      <c r="C135" s="778"/>
      <c r="D135" s="778"/>
      <c r="E135" s="778"/>
      <c r="F135" s="782"/>
      <c r="G135" s="794"/>
      <c r="H135" s="794"/>
      <c r="I135" s="765" t="s">
        <v>900</v>
      </c>
      <c r="J135" s="782" t="str">
        <f t="shared" si="2"/>
        <v>f</v>
      </c>
      <c r="K135" s="918">
        <f t="shared" ref="K135:T135" si="49">K118</f>
        <v>8</v>
      </c>
      <c r="L135" s="918">
        <f t="shared" si="49"/>
        <v>25</v>
      </c>
      <c r="M135" s="918">
        <f t="shared" si="49"/>
        <v>30</v>
      </c>
      <c r="N135" s="918">
        <f t="shared" si="49"/>
        <v>30</v>
      </c>
      <c r="O135" s="918">
        <f t="shared" si="49"/>
        <v>30</v>
      </c>
      <c r="P135" s="918">
        <f t="shared" si="49"/>
        <v>30</v>
      </c>
      <c r="Q135" s="918">
        <f t="shared" si="49"/>
        <v>30</v>
      </c>
      <c r="R135" s="918">
        <f t="shared" si="49"/>
        <v>30</v>
      </c>
      <c r="S135" s="918">
        <f t="shared" si="49"/>
        <v>30</v>
      </c>
      <c r="T135" s="918">
        <f t="shared" si="49"/>
        <v>30</v>
      </c>
      <c r="U135" s="795"/>
      <c r="V135" s="774"/>
      <c r="W135" s="773"/>
      <c r="X135" s="768"/>
    </row>
    <row r="136" spans="1:24" s="765" customFormat="1" hidden="1" outlineLevel="1" x14ac:dyDescent="0.25">
      <c r="A136" s="767"/>
      <c r="B136" s="766"/>
      <c r="C136" s="778"/>
      <c r="D136" s="778"/>
      <c r="E136" s="778"/>
      <c r="F136" s="782"/>
      <c r="G136" s="794"/>
      <c r="H136" s="794"/>
      <c r="I136" s="765" t="s">
        <v>900</v>
      </c>
      <c r="J136" s="782" t="str">
        <f t="shared" si="2"/>
        <v>i</v>
      </c>
      <c r="K136" s="918">
        <f t="shared" ref="K136:T136" si="50">K119</f>
        <v>8</v>
      </c>
      <c r="L136" s="918">
        <f t="shared" si="50"/>
        <v>25</v>
      </c>
      <c r="M136" s="918">
        <f t="shared" si="50"/>
        <v>30</v>
      </c>
      <c r="N136" s="918">
        <f t="shared" si="50"/>
        <v>30</v>
      </c>
      <c r="O136" s="918">
        <f t="shared" si="50"/>
        <v>30</v>
      </c>
      <c r="P136" s="918">
        <f t="shared" si="50"/>
        <v>30</v>
      </c>
      <c r="Q136" s="918">
        <f t="shared" si="50"/>
        <v>30</v>
      </c>
      <c r="R136" s="918">
        <f t="shared" si="50"/>
        <v>30</v>
      </c>
      <c r="S136" s="918">
        <f t="shared" si="50"/>
        <v>30</v>
      </c>
      <c r="T136" s="918">
        <f t="shared" si="50"/>
        <v>30</v>
      </c>
      <c r="U136" s="795"/>
      <c r="V136" s="774"/>
      <c r="W136" s="773"/>
      <c r="X136" s="768"/>
    </row>
    <row r="137" spans="1:24" s="765" customFormat="1" hidden="1" outlineLevel="1" x14ac:dyDescent="0.25">
      <c r="A137" s="767"/>
      <c r="B137" s="766"/>
      <c r="C137" s="778"/>
      <c r="D137" s="778"/>
      <c r="E137" s="778"/>
      <c r="F137" s="782"/>
      <c r="G137" s="794"/>
      <c r="H137" s="794"/>
      <c r="I137" s="765" t="s">
        <v>900</v>
      </c>
      <c r="J137" s="782" t="str">
        <f t="shared" si="2"/>
        <v>k</v>
      </c>
      <c r="K137" s="918">
        <f t="shared" ref="K137:T137" si="51">K120</f>
        <v>8</v>
      </c>
      <c r="L137" s="918">
        <f t="shared" si="51"/>
        <v>25</v>
      </c>
      <c r="M137" s="918">
        <f t="shared" si="51"/>
        <v>30</v>
      </c>
      <c r="N137" s="918">
        <f t="shared" si="51"/>
        <v>30</v>
      </c>
      <c r="O137" s="918">
        <f t="shared" si="51"/>
        <v>30</v>
      </c>
      <c r="P137" s="918">
        <f t="shared" si="51"/>
        <v>30</v>
      </c>
      <c r="Q137" s="918">
        <f t="shared" si="51"/>
        <v>30</v>
      </c>
      <c r="R137" s="918">
        <f t="shared" si="51"/>
        <v>30</v>
      </c>
      <c r="S137" s="918">
        <f t="shared" si="51"/>
        <v>30</v>
      </c>
      <c r="T137" s="918">
        <f t="shared" si="51"/>
        <v>30</v>
      </c>
      <c r="U137" s="795"/>
      <c r="V137" s="774"/>
      <c r="W137" s="773"/>
      <c r="X137" s="768"/>
    </row>
    <row r="138" spans="1:24" s="765" customFormat="1" hidden="1" outlineLevel="1" x14ac:dyDescent="0.25">
      <c r="A138" s="767"/>
      <c r="B138" s="766"/>
      <c r="C138" s="778"/>
      <c r="D138" s="778"/>
      <c r="E138" s="778"/>
      <c r="F138" s="782"/>
      <c r="G138" s="794"/>
      <c r="H138" s="794"/>
      <c r="I138" s="765" t="s">
        <v>900</v>
      </c>
      <c r="J138" s="782" t="str">
        <f t="shared" si="2"/>
        <v>v</v>
      </c>
      <c r="K138" s="918">
        <f t="shared" ref="K138:T138" si="52">K121</f>
        <v>8</v>
      </c>
      <c r="L138" s="918">
        <f t="shared" si="52"/>
        <v>25</v>
      </c>
      <c r="M138" s="918">
        <f t="shared" si="52"/>
        <v>30</v>
      </c>
      <c r="N138" s="918">
        <f t="shared" si="52"/>
        <v>30</v>
      </c>
      <c r="O138" s="918">
        <f t="shared" si="52"/>
        <v>30</v>
      </c>
      <c r="P138" s="918">
        <f t="shared" si="52"/>
        <v>30</v>
      </c>
      <c r="Q138" s="918">
        <f t="shared" si="52"/>
        <v>30</v>
      </c>
      <c r="R138" s="918">
        <f t="shared" si="52"/>
        <v>30</v>
      </c>
      <c r="S138" s="918">
        <f t="shared" si="52"/>
        <v>30</v>
      </c>
      <c r="T138" s="918">
        <f t="shared" si="52"/>
        <v>30</v>
      </c>
      <c r="U138" s="795"/>
      <c r="V138" s="774"/>
      <c r="W138" s="773"/>
      <c r="X138" s="768"/>
    </row>
    <row r="139" spans="1:24" s="765" customFormat="1" hidden="1" outlineLevel="1" x14ac:dyDescent="0.25">
      <c r="A139" s="767"/>
      <c r="B139" s="766"/>
      <c r="C139" s="778"/>
      <c r="D139" s="778"/>
      <c r="E139" s="778"/>
      <c r="F139" s="782"/>
      <c r="G139" s="782"/>
      <c r="H139" s="782"/>
      <c r="I139" s="765" t="s">
        <v>901</v>
      </c>
      <c r="J139" s="782" t="str">
        <f t="shared" si="2"/>
        <v>w</v>
      </c>
      <c r="K139" s="918">
        <f t="shared" ref="K139:T139" si="53">K122</f>
        <v>8</v>
      </c>
      <c r="L139" s="918">
        <f t="shared" si="53"/>
        <v>25</v>
      </c>
      <c r="M139" s="918">
        <f t="shared" si="53"/>
        <v>30</v>
      </c>
      <c r="N139" s="918">
        <f t="shared" si="53"/>
        <v>30</v>
      </c>
      <c r="O139" s="918">
        <f t="shared" si="53"/>
        <v>30</v>
      </c>
      <c r="P139" s="918">
        <f t="shared" si="53"/>
        <v>30</v>
      </c>
      <c r="Q139" s="918">
        <f t="shared" si="53"/>
        <v>30</v>
      </c>
      <c r="R139" s="918">
        <f t="shared" si="53"/>
        <v>30</v>
      </c>
      <c r="S139" s="918">
        <f t="shared" si="53"/>
        <v>30</v>
      </c>
      <c r="T139" s="918">
        <f t="shared" si="53"/>
        <v>30</v>
      </c>
      <c r="U139" s="801"/>
      <c r="V139" s="774"/>
      <c r="W139" s="773"/>
      <c r="X139" s="768"/>
    </row>
    <row r="140" spans="1:24" s="765" customFormat="1" hidden="1" outlineLevel="1" x14ac:dyDescent="0.25">
      <c r="A140" s="767"/>
      <c r="B140" s="766"/>
      <c r="C140" s="778"/>
      <c r="D140" s="778"/>
      <c r="E140" s="778"/>
      <c r="F140" s="782"/>
      <c r="G140" s="794"/>
      <c r="H140" s="794"/>
      <c r="I140" s="765" t="s">
        <v>901</v>
      </c>
      <c r="J140" s="782" t="str">
        <f t="shared" si="2"/>
        <v>wd</v>
      </c>
      <c r="K140" s="918">
        <f t="shared" ref="K140:T140" si="54">K123</f>
        <v>8</v>
      </c>
      <c r="L140" s="918">
        <f t="shared" si="54"/>
        <v>25</v>
      </c>
      <c r="M140" s="918">
        <f t="shared" si="54"/>
        <v>30</v>
      </c>
      <c r="N140" s="918">
        <f t="shared" si="54"/>
        <v>30</v>
      </c>
      <c r="O140" s="918">
        <f t="shared" si="54"/>
        <v>30</v>
      </c>
      <c r="P140" s="918">
        <f t="shared" si="54"/>
        <v>30</v>
      </c>
      <c r="Q140" s="918">
        <f t="shared" si="54"/>
        <v>30</v>
      </c>
      <c r="R140" s="918">
        <f t="shared" si="54"/>
        <v>30</v>
      </c>
      <c r="S140" s="918">
        <f t="shared" si="54"/>
        <v>30</v>
      </c>
      <c r="T140" s="918">
        <f t="shared" si="54"/>
        <v>30</v>
      </c>
      <c r="U140" s="795"/>
      <c r="V140" s="774"/>
      <c r="W140" s="773"/>
      <c r="X140" s="768"/>
    </row>
    <row r="141" spans="1:24" s="765" customFormat="1" hidden="1" outlineLevel="1" x14ac:dyDescent="0.25">
      <c r="A141" s="767"/>
      <c r="B141" s="766"/>
      <c r="C141" s="778"/>
      <c r="D141" s="778"/>
      <c r="E141" s="778"/>
      <c r="F141" s="782"/>
      <c r="G141" s="794"/>
      <c r="H141" s="794"/>
      <c r="I141" s="765" t="s">
        <v>901</v>
      </c>
      <c r="J141" s="782" t="str">
        <f t="shared" si="2"/>
        <v>b</v>
      </c>
      <c r="K141" s="918">
        <f t="shared" ref="K141:T141" si="55">K124</f>
        <v>8</v>
      </c>
      <c r="L141" s="918">
        <f t="shared" si="55"/>
        <v>25</v>
      </c>
      <c r="M141" s="918">
        <f t="shared" si="55"/>
        <v>30</v>
      </c>
      <c r="N141" s="918">
        <f t="shared" si="55"/>
        <v>30</v>
      </c>
      <c r="O141" s="918">
        <f t="shared" si="55"/>
        <v>30</v>
      </c>
      <c r="P141" s="918">
        <f t="shared" si="55"/>
        <v>30</v>
      </c>
      <c r="Q141" s="918">
        <f t="shared" si="55"/>
        <v>30</v>
      </c>
      <c r="R141" s="918">
        <f t="shared" si="55"/>
        <v>30</v>
      </c>
      <c r="S141" s="918">
        <f t="shared" si="55"/>
        <v>30</v>
      </c>
      <c r="T141" s="918">
        <f t="shared" si="55"/>
        <v>30</v>
      </c>
      <c r="U141" s="795"/>
      <c r="V141" s="774"/>
      <c r="W141" s="773"/>
      <c r="X141" s="768"/>
    </row>
    <row r="142" spans="1:24" s="765" customFormat="1" hidden="1" outlineLevel="1" x14ac:dyDescent="0.25">
      <c r="A142" s="767"/>
      <c r="B142" s="766"/>
      <c r="C142" s="778"/>
      <c r="D142" s="778"/>
      <c r="E142" s="778"/>
      <c r="F142" s="782"/>
      <c r="G142" s="794"/>
      <c r="H142" s="794"/>
      <c r="I142" s="765" t="s">
        <v>901</v>
      </c>
      <c r="J142" s="782" t="str">
        <f t="shared" si="2"/>
        <v>bd</v>
      </c>
      <c r="K142" s="918">
        <f t="shared" ref="K142:T142" si="56">K130</f>
        <v>8</v>
      </c>
      <c r="L142" s="918">
        <f t="shared" si="56"/>
        <v>25</v>
      </c>
      <c r="M142" s="918">
        <f t="shared" si="56"/>
        <v>30</v>
      </c>
      <c r="N142" s="918">
        <f t="shared" si="56"/>
        <v>30</v>
      </c>
      <c r="O142" s="918">
        <f t="shared" si="56"/>
        <v>30</v>
      </c>
      <c r="P142" s="918">
        <f t="shared" si="56"/>
        <v>30</v>
      </c>
      <c r="Q142" s="918">
        <f t="shared" si="56"/>
        <v>30</v>
      </c>
      <c r="R142" s="918">
        <f t="shared" si="56"/>
        <v>30</v>
      </c>
      <c r="S142" s="918">
        <f t="shared" si="56"/>
        <v>30</v>
      </c>
      <c r="T142" s="918">
        <f t="shared" si="56"/>
        <v>30</v>
      </c>
      <c r="U142" s="795"/>
      <c r="V142" s="774"/>
      <c r="W142" s="773"/>
      <c r="X142" s="768"/>
    </row>
    <row r="143" spans="1:24" s="765" customFormat="1" hidden="1" outlineLevel="1" x14ac:dyDescent="0.25">
      <c r="A143" s="767"/>
      <c r="B143" s="766"/>
      <c r="C143" s="778"/>
      <c r="D143" s="778"/>
      <c r="E143" s="778"/>
      <c r="F143" s="782"/>
      <c r="G143" s="794"/>
      <c r="H143" s="794"/>
      <c r="I143" s="765" t="s">
        <v>901</v>
      </c>
      <c r="J143" s="782" t="str">
        <f t="shared" si="2"/>
        <v>o</v>
      </c>
      <c r="K143" s="918">
        <f t="shared" ref="K143:T143" si="57">K131</f>
        <v>8</v>
      </c>
      <c r="L143" s="918">
        <f t="shared" si="57"/>
        <v>25</v>
      </c>
      <c r="M143" s="918">
        <f t="shared" si="57"/>
        <v>30</v>
      </c>
      <c r="N143" s="918">
        <f t="shared" si="57"/>
        <v>30</v>
      </c>
      <c r="O143" s="918">
        <f t="shared" si="57"/>
        <v>30</v>
      </c>
      <c r="P143" s="918">
        <f t="shared" si="57"/>
        <v>30</v>
      </c>
      <c r="Q143" s="918">
        <f t="shared" si="57"/>
        <v>30</v>
      </c>
      <c r="R143" s="918">
        <f t="shared" si="57"/>
        <v>30</v>
      </c>
      <c r="S143" s="918">
        <f t="shared" si="57"/>
        <v>30</v>
      </c>
      <c r="T143" s="918">
        <f t="shared" si="57"/>
        <v>30</v>
      </c>
      <c r="U143" s="795"/>
      <c r="V143" s="774"/>
      <c r="W143" s="773"/>
      <c r="X143" s="768"/>
    </row>
    <row r="144" spans="1:24" s="765" customFormat="1" hidden="1" outlineLevel="1" x14ac:dyDescent="0.25">
      <c r="A144" s="767"/>
      <c r="B144" s="766"/>
      <c r="C144" s="778"/>
      <c r="D144" s="778"/>
      <c r="E144" s="778"/>
      <c r="F144" s="782"/>
      <c r="G144" s="794"/>
      <c r="H144" s="794"/>
      <c r="I144" s="765" t="s">
        <v>901</v>
      </c>
      <c r="J144" s="782" t="str">
        <f t="shared" si="2"/>
        <v>od</v>
      </c>
      <c r="K144" s="918">
        <f t="shared" ref="K144:T144" si="58">K132</f>
        <v>8</v>
      </c>
      <c r="L144" s="918">
        <f t="shared" si="58"/>
        <v>25</v>
      </c>
      <c r="M144" s="918">
        <f t="shared" si="58"/>
        <v>30</v>
      </c>
      <c r="N144" s="918">
        <f t="shared" si="58"/>
        <v>30</v>
      </c>
      <c r="O144" s="918">
        <f t="shared" si="58"/>
        <v>30</v>
      </c>
      <c r="P144" s="918">
        <f t="shared" si="58"/>
        <v>30</v>
      </c>
      <c r="Q144" s="918">
        <f t="shared" si="58"/>
        <v>30</v>
      </c>
      <c r="R144" s="918">
        <f t="shared" si="58"/>
        <v>30</v>
      </c>
      <c r="S144" s="918">
        <f t="shared" si="58"/>
        <v>30</v>
      </c>
      <c r="T144" s="918">
        <f t="shared" si="58"/>
        <v>30</v>
      </c>
      <c r="U144" s="795"/>
      <c r="V144" s="774"/>
      <c r="W144" s="773"/>
      <c r="X144" s="768"/>
    </row>
    <row r="145" spans="1:24" s="765" customFormat="1" hidden="1" outlineLevel="1" x14ac:dyDescent="0.25">
      <c r="A145" s="767"/>
      <c r="B145" s="766"/>
      <c r="C145" s="778"/>
      <c r="D145" s="778"/>
      <c r="E145" s="778"/>
      <c r="F145" s="782"/>
      <c r="G145" s="794"/>
      <c r="H145" s="794"/>
      <c r="I145" s="765" t="s">
        <v>901</v>
      </c>
      <c r="J145" s="782" t="str">
        <f t="shared" si="2"/>
        <v>h</v>
      </c>
      <c r="K145" s="918">
        <f t="shared" ref="K145:T145" si="59">K133</f>
        <v>8</v>
      </c>
      <c r="L145" s="918">
        <f t="shared" si="59"/>
        <v>25</v>
      </c>
      <c r="M145" s="918">
        <f t="shared" si="59"/>
        <v>30</v>
      </c>
      <c r="N145" s="918">
        <f t="shared" si="59"/>
        <v>30</v>
      </c>
      <c r="O145" s="918">
        <f t="shared" si="59"/>
        <v>30</v>
      </c>
      <c r="P145" s="918">
        <f t="shared" si="59"/>
        <v>30</v>
      </c>
      <c r="Q145" s="918">
        <f t="shared" si="59"/>
        <v>30</v>
      </c>
      <c r="R145" s="918">
        <f t="shared" si="59"/>
        <v>30</v>
      </c>
      <c r="S145" s="918">
        <f t="shared" si="59"/>
        <v>30</v>
      </c>
      <c r="T145" s="918">
        <f t="shared" si="59"/>
        <v>30</v>
      </c>
      <c r="U145" s="795"/>
      <c r="V145" s="774"/>
      <c r="W145" s="773"/>
      <c r="X145" s="768"/>
    </row>
    <row r="146" spans="1:24" s="765" customFormat="1" hidden="1" outlineLevel="1" x14ac:dyDescent="0.25">
      <c r="A146" s="767"/>
      <c r="B146" s="766"/>
      <c r="C146" s="778"/>
      <c r="D146" s="778"/>
      <c r="E146" s="778"/>
      <c r="F146" s="782"/>
      <c r="G146" s="794"/>
      <c r="H146" s="794"/>
      <c r="I146" s="765" t="s">
        <v>901</v>
      </c>
      <c r="J146" s="782" t="str">
        <f t="shared" si="2"/>
        <v>of</v>
      </c>
      <c r="K146" s="918">
        <f t="shared" ref="K146:T146" si="60">K134</f>
        <v>8</v>
      </c>
      <c r="L146" s="918">
        <f t="shared" si="60"/>
        <v>25</v>
      </c>
      <c r="M146" s="918">
        <f t="shared" si="60"/>
        <v>30</v>
      </c>
      <c r="N146" s="918">
        <f t="shared" si="60"/>
        <v>30</v>
      </c>
      <c r="O146" s="918">
        <f t="shared" si="60"/>
        <v>30</v>
      </c>
      <c r="P146" s="918">
        <f t="shared" si="60"/>
        <v>30</v>
      </c>
      <c r="Q146" s="918">
        <f t="shared" si="60"/>
        <v>30</v>
      </c>
      <c r="R146" s="918">
        <f t="shared" si="60"/>
        <v>30</v>
      </c>
      <c r="S146" s="918">
        <f t="shared" si="60"/>
        <v>30</v>
      </c>
      <c r="T146" s="918">
        <f t="shared" si="60"/>
        <v>30</v>
      </c>
      <c r="U146" s="795"/>
      <c r="V146" s="774"/>
      <c r="W146" s="773"/>
      <c r="X146" s="768"/>
    </row>
    <row r="147" spans="1:24" s="765" customFormat="1" hidden="1" outlineLevel="1" x14ac:dyDescent="0.25">
      <c r="A147" s="767"/>
      <c r="B147" s="766"/>
      <c r="C147" s="778"/>
      <c r="D147" s="778"/>
      <c r="E147" s="778"/>
      <c r="F147" s="782"/>
      <c r="G147" s="794"/>
      <c r="H147" s="794"/>
      <c r="I147" s="765" t="s">
        <v>901</v>
      </c>
      <c r="J147" s="782" t="str">
        <f t="shared" si="2"/>
        <v>z</v>
      </c>
      <c r="K147" s="918">
        <f t="shared" ref="K147:T147" si="61">K135</f>
        <v>8</v>
      </c>
      <c r="L147" s="918">
        <f t="shared" si="61"/>
        <v>25</v>
      </c>
      <c r="M147" s="918">
        <f t="shared" si="61"/>
        <v>30</v>
      </c>
      <c r="N147" s="918">
        <f t="shared" si="61"/>
        <v>30</v>
      </c>
      <c r="O147" s="918">
        <f t="shared" si="61"/>
        <v>30</v>
      </c>
      <c r="P147" s="918">
        <f t="shared" si="61"/>
        <v>30</v>
      </c>
      <c r="Q147" s="918">
        <f t="shared" si="61"/>
        <v>30</v>
      </c>
      <c r="R147" s="918">
        <f t="shared" si="61"/>
        <v>30</v>
      </c>
      <c r="S147" s="918">
        <f t="shared" si="61"/>
        <v>30</v>
      </c>
      <c r="T147" s="918">
        <f t="shared" si="61"/>
        <v>30</v>
      </c>
      <c r="U147" s="795"/>
      <c r="V147" s="774"/>
      <c r="W147" s="773"/>
      <c r="X147" s="768"/>
    </row>
    <row r="148" spans="1:24" s="765" customFormat="1" hidden="1" outlineLevel="1" x14ac:dyDescent="0.25">
      <c r="A148" s="767"/>
      <c r="B148" s="766"/>
      <c r="C148" s="778"/>
      <c r="D148" s="778"/>
      <c r="E148" s="778"/>
      <c r="F148" s="782"/>
      <c r="G148" s="794"/>
      <c r="H148" s="794"/>
      <c r="I148" s="765" t="s">
        <v>901</v>
      </c>
      <c r="J148" s="782" t="str">
        <f t="shared" si="2"/>
        <v>zd</v>
      </c>
      <c r="K148" s="918">
        <f t="shared" ref="K148:T148" si="62">K136</f>
        <v>8</v>
      </c>
      <c r="L148" s="918">
        <f t="shared" si="62"/>
        <v>25</v>
      </c>
      <c r="M148" s="918">
        <f t="shared" si="62"/>
        <v>30</v>
      </c>
      <c r="N148" s="918">
        <f t="shared" si="62"/>
        <v>30</v>
      </c>
      <c r="O148" s="918">
        <f t="shared" si="62"/>
        <v>30</v>
      </c>
      <c r="P148" s="918">
        <f t="shared" si="62"/>
        <v>30</v>
      </c>
      <c r="Q148" s="918">
        <f t="shared" si="62"/>
        <v>30</v>
      </c>
      <c r="R148" s="918">
        <f t="shared" si="62"/>
        <v>30</v>
      </c>
      <c r="S148" s="918">
        <f t="shared" si="62"/>
        <v>30</v>
      </c>
      <c r="T148" s="918">
        <f t="shared" si="62"/>
        <v>30</v>
      </c>
      <c r="U148" s="795"/>
      <c r="V148" s="774"/>
      <c r="W148" s="773"/>
      <c r="X148" s="768"/>
    </row>
    <row r="149" spans="1:24" s="765" customFormat="1" hidden="1" outlineLevel="1" x14ac:dyDescent="0.25">
      <c r="A149" s="767"/>
      <c r="B149" s="766"/>
      <c r="C149" s="778"/>
      <c r="D149" s="778"/>
      <c r="E149" s="778"/>
      <c r="F149" s="782"/>
      <c r="G149" s="794"/>
      <c r="H149" s="794"/>
      <c r="I149" s="765" t="s">
        <v>901</v>
      </c>
      <c r="J149" s="782" t="str">
        <f t="shared" si="2"/>
        <v>r</v>
      </c>
      <c r="K149" s="918">
        <f t="shared" ref="K149:T149" si="63">K137</f>
        <v>8</v>
      </c>
      <c r="L149" s="918">
        <f t="shared" si="63"/>
        <v>25</v>
      </c>
      <c r="M149" s="918">
        <f t="shared" si="63"/>
        <v>30</v>
      </c>
      <c r="N149" s="918">
        <f t="shared" si="63"/>
        <v>30</v>
      </c>
      <c r="O149" s="918">
        <f t="shared" si="63"/>
        <v>30</v>
      </c>
      <c r="P149" s="918">
        <f t="shared" si="63"/>
        <v>30</v>
      </c>
      <c r="Q149" s="918">
        <f t="shared" si="63"/>
        <v>30</v>
      </c>
      <c r="R149" s="918">
        <f t="shared" si="63"/>
        <v>30</v>
      </c>
      <c r="S149" s="918">
        <f t="shared" si="63"/>
        <v>30</v>
      </c>
      <c r="T149" s="918">
        <f t="shared" si="63"/>
        <v>30</v>
      </c>
      <c r="U149" s="795"/>
      <c r="V149" s="774"/>
      <c r="W149" s="773"/>
      <c r="X149" s="768"/>
    </row>
    <row r="150" spans="1:24" s="765" customFormat="1" hidden="1" outlineLevel="1" x14ac:dyDescent="0.25">
      <c r="A150" s="767"/>
      <c r="B150" s="766"/>
      <c r="C150" s="778"/>
      <c r="D150" s="778"/>
      <c r="E150" s="778"/>
      <c r="F150" s="782"/>
      <c r="G150" s="794"/>
      <c r="H150" s="794"/>
      <c r="I150" s="765" t="s">
        <v>901</v>
      </c>
      <c r="J150" s="782" t="str">
        <f t="shared" si="2"/>
        <v>rd</v>
      </c>
      <c r="K150" s="918">
        <f t="shared" ref="K150:T150" si="64">K138</f>
        <v>8</v>
      </c>
      <c r="L150" s="918">
        <f t="shared" si="64"/>
        <v>25</v>
      </c>
      <c r="M150" s="918">
        <f t="shared" si="64"/>
        <v>30</v>
      </c>
      <c r="N150" s="918">
        <f t="shared" si="64"/>
        <v>30</v>
      </c>
      <c r="O150" s="918">
        <f t="shared" si="64"/>
        <v>30</v>
      </c>
      <c r="P150" s="918">
        <f t="shared" si="64"/>
        <v>30</v>
      </c>
      <c r="Q150" s="918">
        <f t="shared" si="64"/>
        <v>30</v>
      </c>
      <c r="R150" s="918">
        <f t="shared" si="64"/>
        <v>30</v>
      </c>
      <c r="S150" s="918">
        <f t="shared" si="64"/>
        <v>30</v>
      </c>
      <c r="T150" s="918">
        <f t="shared" si="64"/>
        <v>30</v>
      </c>
      <c r="U150" s="795"/>
      <c r="V150" s="774"/>
      <c r="W150" s="773"/>
      <c r="X150" s="768"/>
    </row>
    <row r="151" spans="1:24" s="765" customFormat="1" hidden="1" outlineLevel="1" x14ac:dyDescent="0.25">
      <c r="A151" s="767"/>
      <c r="B151" s="766"/>
      <c r="C151" s="778"/>
      <c r="D151" s="778"/>
      <c r="E151" s="778"/>
      <c r="F151" s="782"/>
      <c r="G151" s="794"/>
      <c r="H151" s="794"/>
      <c r="I151" s="765" t="s">
        <v>901</v>
      </c>
      <c r="J151" s="782" t="str">
        <f t="shared" si="2"/>
        <v>l</v>
      </c>
      <c r="K151" s="918">
        <f t="shared" ref="K151:T151" si="65">K139</f>
        <v>8</v>
      </c>
      <c r="L151" s="918">
        <f t="shared" si="65"/>
        <v>25</v>
      </c>
      <c r="M151" s="918">
        <f t="shared" si="65"/>
        <v>30</v>
      </c>
      <c r="N151" s="918">
        <f t="shared" si="65"/>
        <v>30</v>
      </c>
      <c r="O151" s="918">
        <f t="shared" si="65"/>
        <v>30</v>
      </c>
      <c r="P151" s="918">
        <f t="shared" si="65"/>
        <v>30</v>
      </c>
      <c r="Q151" s="918">
        <f t="shared" si="65"/>
        <v>30</v>
      </c>
      <c r="R151" s="918">
        <f t="shared" si="65"/>
        <v>30</v>
      </c>
      <c r="S151" s="918">
        <f t="shared" si="65"/>
        <v>30</v>
      </c>
      <c r="T151" s="918">
        <f t="shared" si="65"/>
        <v>30</v>
      </c>
      <c r="U151" s="795"/>
      <c r="V151" s="774"/>
      <c r="W151" s="773"/>
      <c r="X151" s="768"/>
    </row>
    <row r="152" spans="1:24" s="765" customFormat="1" hidden="1" outlineLevel="1" x14ac:dyDescent="0.25">
      <c r="A152" s="767"/>
      <c r="B152" s="766"/>
      <c r="C152" s="778"/>
      <c r="D152" s="778"/>
      <c r="E152" s="778"/>
      <c r="F152" s="782"/>
      <c r="G152" s="794"/>
      <c r="H152" s="794"/>
      <c r="I152" s="765" t="s">
        <v>901</v>
      </c>
      <c r="J152" s="782" t="str">
        <f t="shared" si="2"/>
        <v>f</v>
      </c>
      <c r="K152" s="918">
        <f t="shared" ref="K152:T152" si="66">K140</f>
        <v>8</v>
      </c>
      <c r="L152" s="918">
        <f t="shared" si="66"/>
        <v>25</v>
      </c>
      <c r="M152" s="918">
        <f t="shared" si="66"/>
        <v>30</v>
      </c>
      <c r="N152" s="918">
        <f t="shared" si="66"/>
        <v>30</v>
      </c>
      <c r="O152" s="918">
        <f t="shared" si="66"/>
        <v>30</v>
      </c>
      <c r="P152" s="918">
        <f t="shared" si="66"/>
        <v>30</v>
      </c>
      <c r="Q152" s="918">
        <f t="shared" si="66"/>
        <v>30</v>
      </c>
      <c r="R152" s="918">
        <f t="shared" si="66"/>
        <v>30</v>
      </c>
      <c r="S152" s="918">
        <f t="shared" si="66"/>
        <v>30</v>
      </c>
      <c r="T152" s="918">
        <f t="shared" si="66"/>
        <v>30</v>
      </c>
      <c r="U152" s="795"/>
      <c r="V152" s="774"/>
      <c r="W152" s="773"/>
      <c r="X152" s="768"/>
    </row>
    <row r="153" spans="1:24" s="765" customFormat="1" hidden="1" outlineLevel="1" x14ac:dyDescent="0.25">
      <c r="A153" s="767"/>
      <c r="B153" s="766"/>
      <c r="C153" s="778"/>
      <c r="D153" s="778"/>
      <c r="E153" s="778"/>
      <c r="F153" s="782"/>
      <c r="G153" s="794"/>
      <c r="H153" s="794"/>
      <c r="I153" s="765" t="s">
        <v>901</v>
      </c>
      <c r="J153" s="782" t="str">
        <f t="shared" ref="J153:J216" si="67">J136</f>
        <v>i</v>
      </c>
      <c r="K153" s="918">
        <f t="shared" ref="K153:T153" si="68">K141</f>
        <v>8</v>
      </c>
      <c r="L153" s="918">
        <f t="shared" si="68"/>
        <v>25</v>
      </c>
      <c r="M153" s="918">
        <f t="shared" si="68"/>
        <v>30</v>
      </c>
      <c r="N153" s="918">
        <f t="shared" si="68"/>
        <v>30</v>
      </c>
      <c r="O153" s="918">
        <f t="shared" si="68"/>
        <v>30</v>
      </c>
      <c r="P153" s="918">
        <f t="shared" si="68"/>
        <v>30</v>
      </c>
      <c r="Q153" s="918">
        <f t="shared" si="68"/>
        <v>30</v>
      </c>
      <c r="R153" s="918">
        <f t="shared" si="68"/>
        <v>30</v>
      </c>
      <c r="S153" s="918">
        <f t="shared" si="68"/>
        <v>30</v>
      </c>
      <c r="T153" s="918">
        <f t="shared" si="68"/>
        <v>30</v>
      </c>
      <c r="U153" s="795"/>
      <c r="V153" s="774"/>
      <c r="W153" s="773"/>
      <c r="X153" s="768"/>
    </row>
    <row r="154" spans="1:24" s="765" customFormat="1" hidden="1" outlineLevel="1" x14ac:dyDescent="0.25">
      <c r="A154" s="767"/>
      <c r="B154" s="766"/>
      <c r="C154" s="778"/>
      <c r="D154" s="778"/>
      <c r="E154" s="778"/>
      <c r="F154" s="782"/>
      <c r="G154" s="794"/>
      <c r="H154" s="794"/>
      <c r="I154" s="765" t="s">
        <v>901</v>
      </c>
      <c r="J154" s="782" t="str">
        <f t="shared" si="67"/>
        <v>k</v>
      </c>
      <c r="K154" s="918">
        <f t="shared" ref="K154:T154" si="69">K137</f>
        <v>8</v>
      </c>
      <c r="L154" s="918">
        <f t="shared" si="69"/>
        <v>25</v>
      </c>
      <c r="M154" s="918">
        <f t="shared" si="69"/>
        <v>30</v>
      </c>
      <c r="N154" s="918">
        <f t="shared" si="69"/>
        <v>30</v>
      </c>
      <c r="O154" s="918">
        <f t="shared" si="69"/>
        <v>30</v>
      </c>
      <c r="P154" s="918">
        <f t="shared" si="69"/>
        <v>30</v>
      </c>
      <c r="Q154" s="918">
        <f t="shared" si="69"/>
        <v>30</v>
      </c>
      <c r="R154" s="918">
        <f t="shared" si="69"/>
        <v>30</v>
      </c>
      <c r="S154" s="918">
        <f t="shared" si="69"/>
        <v>30</v>
      </c>
      <c r="T154" s="918">
        <f t="shared" si="69"/>
        <v>30</v>
      </c>
      <c r="U154" s="795"/>
      <c r="V154" s="774"/>
      <c r="W154" s="773"/>
      <c r="X154" s="768"/>
    </row>
    <row r="155" spans="1:24" s="765" customFormat="1" hidden="1" outlineLevel="1" x14ac:dyDescent="0.25">
      <c r="A155" s="767"/>
      <c r="B155" s="766"/>
      <c r="C155" s="778"/>
      <c r="D155" s="778"/>
      <c r="E155" s="778"/>
      <c r="F155" s="782"/>
      <c r="G155" s="794"/>
      <c r="H155" s="794"/>
      <c r="I155" s="765" t="s">
        <v>901</v>
      </c>
      <c r="J155" s="782" t="str">
        <f t="shared" si="67"/>
        <v>v</v>
      </c>
      <c r="K155" s="918">
        <f t="shared" ref="K155:T155" si="70">K138</f>
        <v>8</v>
      </c>
      <c r="L155" s="918">
        <f t="shared" si="70"/>
        <v>25</v>
      </c>
      <c r="M155" s="918">
        <f t="shared" si="70"/>
        <v>30</v>
      </c>
      <c r="N155" s="918">
        <f t="shared" si="70"/>
        <v>30</v>
      </c>
      <c r="O155" s="918">
        <f t="shared" si="70"/>
        <v>30</v>
      </c>
      <c r="P155" s="918">
        <f t="shared" si="70"/>
        <v>30</v>
      </c>
      <c r="Q155" s="918">
        <f t="shared" si="70"/>
        <v>30</v>
      </c>
      <c r="R155" s="918">
        <f t="shared" si="70"/>
        <v>30</v>
      </c>
      <c r="S155" s="918">
        <f t="shared" si="70"/>
        <v>30</v>
      </c>
      <c r="T155" s="918">
        <f t="shared" si="70"/>
        <v>30</v>
      </c>
      <c r="U155" s="795"/>
      <c r="V155" s="774"/>
      <c r="W155" s="773"/>
      <c r="X155" s="768"/>
    </row>
    <row r="156" spans="1:24" s="765" customFormat="1" hidden="1" outlineLevel="1" x14ac:dyDescent="0.25">
      <c r="A156" s="767"/>
      <c r="B156" s="766"/>
      <c r="C156" s="778"/>
      <c r="D156" s="778"/>
      <c r="E156" s="778"/>
      <c r="F156" s="782"/>
      <c r="G156" s="782"/>
      <c r="H156" s="782"/>
      <c r="I156" s="765" t="s">
        <v>902</v>
      </c>
      <c r="J156" s="782" t="str">
        <f t="shared" si="67"/>
        <v>w</v>
      </c>
      <c r="K156" s="918">
        <f t="shared" ref="K156:T156" si="71">K139</f>
        <v>8</v>
      </c>
      <c r="L156" s="918">
        <f t="shared" si="71"/>
        <v>25</v>
      </c>
      <c r="M156" s="918">
        <f t="shared" si="71"/>
        <v>30</v>
      </c>
      <c r="N156" s="918">
        <f t="shared" si="71"/>
        <v>30</v>
      </c>
      <c r="O156" s="918">
        <f t="shared" si="71"/>
        <v>30</v>
      </c>
      <c r="P156" s="918">
        <f t="shared" si="71"/>
        <v>30</v>
      </c>
      <c r="Q156" s="918">
        <f t="shared" si="71"/>
        <v>30</v>
      </c>
      <c r="R156" s="918">
        <f t="shared" si="71"/>
        <v>30</v>
      </c>
      <c r="S156" s="918">
        <f t="shared" si="71"/>
        <v>30</v>
      </c>
      <c r="T156" s="918">
        <f t="shared" si="71"/>
        <v>30</v>
      </c>
      <c r="U156" s="801"/>
      <c r="V156" s="774"/>
      <c r="W156" s="773"/>
      <c r="X156" s="768"/>
    </row>
    <row r="157" spans="1:24" s="765" customFormat="1" hidden="1" outlineLevel="1" x14ac:dyDescent="0.25">
      <c r="A157" s="767"/>
      <c r="B157" s="766"/>
      <c r="C157" s="778"/>
      <c r="D157" s="778"/>
      <c r="E157" s="778"/>
      <c r="F157" s="782"/>
      <c r="G157" s="794"/>
      <c r="H157" s="794"/>
      <c r="I157" s="765" t="s">
        <v>902</v>
      </c>
      <c r="J157" s="782" t="str">
        <f t="shared" si="67"/>
        <v>wd</v>
      </c>
      <c r="K157" s="918">
        <f t="shared" ref="K157:T157" si="72">K140</f>
        <v>8</v>
      </c>
      <c r="L157" s="918">
        <f t="shared" si="72"/>
        <v>25</v>
      </c>
      <c r="M157" s="918">
        <f t="shared" si="72"/>
        <v>30</v>
      </c>
      <c r="N157" s="918">
        <f t="shared" si="72"/>
        <v>30</v>
      </c>
      <c r="O157" s="918">
        <f t="shared" si="72"/>
        <v>30</v>
      </c>
      <c r="P157" s="918">
        <f t="shared" si="72"/>
        <v>30</v>
      </c>
      <c r="Q157" s="918">
        <f t="shared" si="72"/>
        <v>30</v>
      </c>
      <c r="R157" s="918">
        <f t="shared" si="72"/>
        <v>30</v>
      </c>
      <c r="S157" s="918">
        <f t="shared" si="72"/>
        <v>30</v>
      </c>
      <c r="T157" s="918">
        <f t="shared" si="72"/>
        <v>30</v>
      </c>
      <c r="U157" s="795"/>
      <c r="V157" s="774"/>
      <c r="W157" s="773"/>
      <c r="X157" s="768"/>
    </row>
    <row r="158" spans="1:24" s="765" customFormat="1" hidden="1" outlineLevel="1" x14ac:dyDescent="0.25">
      <c r="A158" s="767"/>
      <c r="B158" s="766"/>
      <c r="C158" s="778"/>
      <c r="D158" s="778"/>
      <c r="E158" s="778"/>
      <c r="F158" s="782"/>
      <c r="G158" s="794"/>
      <c r="H158" s="794"/>
      <c r="I158" s="765" t="s">
        <v>902</v>
      </c>
      <c r="J158" s="782" t="str">
        <f t="shared" si="67"/>
        <v>b</v>
      </c>
      <c r="K158" s="918">
        <f t="shared" ref="K158:T158" si="73">K141</f>
        <v>8</v>
      </c>
      <c r="L158" s="918">
        <f t="shared" si="73"/>
        <v>25</v>
      </c>
      <c r="M158" s="918">
        <f t="shared" si="73"/>
        <v>30</v>
      </c>
      <c r="N158" s="918">
        <f t="shared" si="73"/>
        <v>30</v>
      </c>
      <c r="O158" s="918">
        <f t="shared" si="73"/>
        <v>30</v>
      </c>
      <c r="P158" s="918">
        <f t="shared" si="73"/>
        <v>30</v>
      </c>
      <c r="Q158" s="918">
        <f t="shared" si="73"/>
        <v>30</v>
      </c>
      <c r="R158" s="918">
        <f t="shared" si="73"/>
        <v>30</v>
      </c>
      <c r="S158" s="918">
        <f t="shared" si="73"/>
        <v>30</v>
      </c>
      <c r="T158" s="918">
        <f t="shared" si="73"/>
        <v>30</v>
      </c>
      <c r="U158" s="795"/>
      <c r="V158" s="774"/>
      <c r="W158" s="773"/>
      <c r="X158" s="768"/>
    </row>
    <row r="159" spans="1:24" s="765" customFormat="1" hidden="1" outlineLevel="1" x14ac:dyDescent="0.25">
      <c r="A159" s="767"/>
      <c r="B159" s="766"/>
      <c r="C159" s="778"/>
      <c r="D159" s="778"/>
      <c r="E159" s="778"/>
      <c r="F159" s="782"/>
      <c r="G159" s="794"/>
      <c r="H159" s="794"/>
      <c r="I159" s="765" t="s">
        <v>902</v>
      </c>
      <c r="J159" s="782" t="str">
        <f t="shared" si="67"/>
        <v>bd</v>
      </c>
      <c r="K159" s="918">
        <f t="shared" ref="K159:T159" si="74">K137</f>
        <v>8</v>
      </c>
      <c r="L159" s="918">
        <f t="shared" si="74"/>
        <v>25</v>
      </c>
      <c r="M159" s="918">
        <f t="shared" si="74"/>
        <v>30</v>
      </c>
      <c r="N159" s="918">
        <f t="shared" si="74"/>
        <v>30</v>
      </c>
      <c r="O159" s="918">
        <f t="shared" si="74"/>
        <v>30</v>
      </c>
      <c r="P159" s="918">
        <f t="shared" si="74"/>
        <v>30</v>
      </c>
      <c r="Q159" s="918">
        <f t="shared" si="74"/>
        <v>30</v>
      </c>
      <c r="R159" s="918">
        <f t="shared" si="74"/>
        <v>30</v>
      </c>
      <c r="S159" s="918">
        <f t="shared" si="74"/>
        <v>30</v>
      </c>
      <c r="T159" s="918">
        <f t="shared" si="74"/>
        <v>30</v>
      </c>
      <c r="U159" s="795"/>
      <c r="V159" s="774"/>
      <c r="W159" s="773"/>
      <c r="X159" s="768"/>
    </row>
    <row r="160" spans="1:24" s="765" customFormat="1" hidden="1" outlineLevel="1" x14ac:dyDescent="0.25">
      <c r="A160" s="767"/>
      <c r="B160" s="766"/>
      <c r="C160" s="778"/>
      <c r="D160" s="778"/>
      <c r="E160" s="778"/>
      <c r="F160" s="782"/>
      <c r="G160" s="794"/>
      <c r="H160" s="794"/>
      <c r="I160" s="765" t="s">
        <v>902</v>
      </c>
      <c r="J160" s="782" t="str">
        <f t="shared" si="67"/>
        <v>o</v>
      </c>
      <c r="K160" s="918">
        <f t="shared" ref="K160:T160" si="75">K138</f>
        <v>8</v>
      </c>
      <c r="L160" s="918">
        <f t="shared" si="75"/>
        <v>25</v>
      </c>
      <c r="M160" s="918">
        <f t="shared" si="75"/>
        <v>30</v>
      </c>
      <c r="N160" s="918">
        <f t="shared" si="75"/>
        <v>30</v>
      </c>
      <c r="O160" s="918">
        <f t="shared" si="75"/>
        <v>30</v>
      </c>
      <c r="P160" s="918">
        <f t="shared" si="75"/>
        <v>30</v>
      </c>
      <c r="Q160" s="918">
        <f t="shared" si="75"/>
        <v>30</v>
      </c>
      <c r="R160" s="918">
        <f t="shared" si="75"/>
        <v>30</v>
      </c>
      <c r="S160" s="918">
        <f t="shared" si="75"/>
        <v>30</v>
      </c>
      <c r="T160" s="918">
        <f t="shared" si="75"/>
        <v>30</v>
      </c>
      <c r="U160" s="795"/>
      <c r="V160" s="774"/>
      <c r="W160" s="773"/>
      <c r="X160" s="768"/>
    </row>
    <row r="161" spans="1:24" s="765" customFormat="1" hidden="1" outlineLevel="1" x14ac:dyDescent="0.25">
      <c r="A161" s="767"/>
      <c r="B161" s="766"/>
      <c r="C161" s="778"/>
      <c r="D161" s="778"/>
      <c r="E161" s="778"/>
      <c r="F161" s="782"/>
      <c r="G161" s="794"/>
      <c r="H161" s="794"/>
      <c r="I161" s="765" t="s">
        <v>902</v>
      </c>
      <c r="J161" s="782" t="str">
        <f t="shared" si="67"/>
        <v>od</v>
      </c>
      <c r="K161" s="918">
        <f t="shared" ref="K161:T161" si="76">K139</f>
        <v>8</v>
      </c>
      <c r="L161" s="918">
        <f t="shared" si="76"/>
        <v>25</v>
      </c>
      <c r="M161" s="918">
        <f t="shared" si="76"/>
        <v>30</v>
      </c>
      <c r="N161" s="918">
        <f t="shared" si="76"/>
        <v>30</v>
      </c>
      <c r="O161" s="918">
        <f t="shared" si="76"/>
        <v>30</v>
      </c>
      <c r="P161" s="918">
        <f t="shared" si="76"/>
        <v>30</v>
      </c>
      <c r="Q161" s="918">
        <f t="shared" si="76"/>
        <v>30</v>
      </c>
      <c r="R161" s="918">
        <f t="shared" si="76"/>
        <v>30</v>
      </c>
      <c r="S161" s="918">
        <f t="shared" si="76"/>
        <v>30</v>
      </c>
      <c r="T161" s="918">
        <f t="shared" si="76"/>
        <v>30</v>
      </c>
      <c r="U161" s="795"/>
      <c r="V161" s="774"/>
      <c r="W161" s="773"/>
      <c r="X161" s="768"/>
    </row>
    <row r="162" spans="1:24" s="765" customFormat="1" hidden="1" outlineLevel="1" x14ac:dyDescent="0.25">
      <c r="A162" s="767"/>
      <c r="B162" s="766"/>
      <c r="C162" s="778"/>
      <c r="D162" s="778"/>
      <c r="E162" s="778"/>
      <c r="F162" s="782"/>
      <c r="G162" s="794"/>
      <c r="H162" s="794"/>
      <c r="I162" s="765" t="s">
        <v>902</v>
      </c>
      <c r="J162" s="782" t="str">
        <f t="shared" si="67"/>
        <v>h</v>
      </c>
      <c r="K162" s="918">
        <f t="shared" ref="K162:T162" si="77">K140</f>
        <v>8</v>
      </c>
      <c r="L162" s="918">
        <f t="shared" si="77"/>
        <v>25</v>
      </c>
      <c r="M162" s="918">
        <f t="shared" si="77"/>
        <v>30</v>
      </c>
      <c r="N162" s="918">
        <f t="shared" si="77"/>
        <v>30</v>
      </c>
      <c r="O162" s="918">
        <f t="shared" si="77"/>
        <v>30</v>
      </c>
      <c r="P162" s="918">
        <f t="shared" si="77"/>
        <v>30</v>
      </c>
      <c r="Q162" s="918">
        <f t="shared" si="77"/>
        <v>30</v>
      </c>
      <c r="R162" s="918">
        <f t="shared" si="77"/>
        <v>30</v>
      </c>
      <c r="S162" s="918">
        <f t="shared" si="77"/>
        <v>30</v>
      </c>
      <c r="T162" s="918">
        <f t="shared" si="77"/>
        <v>30</v>
      </c>
      <c r="U162" s="795"/>
      <c r="V162" s="774"/>
      <c r="W162" s="773"/>
      <c r="X162" s="768"/>
    </row>
    <row r="163" spans="1:24" s="765" customFormat="1" hidden="1" outlineLevel="1" x14ac:dyDescent="0.25">
      <c r="A163" s="767"/>
      <c r="B163" s="766"/>
      <c r="C163" s="778"/>
      <c r="D163" s="778"/>
      <c r="E163" s="778"/>
      <c r="F163" s="782"/>
      <c r="G163" s="794"/>
      <c r="H163" s="794"/>
      <c r="I163" s="765" t="s">
        <v>902</v>
      </c>
      <c r="J163" s="782" t="str">
        <f t="shared" si="67"/>
        <v>of</v>
      </c>
      <c r="K163" s="918">
        <f t="shared" ref="K163:T163" si="78">K141</f>
        <v>8</v>
      </c>
      <c r="L163" s="918">
        <f t="shared" si="78"/>
        <v>25</v>
      </c>
      <c r="M163" s="918">
        <f t="shared" si="78"/>
        <v>30</v>
      </c>
      <c r="N163" s="918">
        <f t="shared" si="78"/>
        <v>30</v>
      </c>
      <c r="O163" s="918">
        <f t="shared" si="78"/>
        <v>30</v>
      </c>
      <c r="P163" s="918">
        <f t="shared" si="78"/>
        <v>30</v>
      </c>
      <c r="Q163" s="918">
        <f t="shared" si="78"/>
        <v>30</v>
      </c>
      <c r="R163" s="918">
        <f t="shared" si="78"/>
        <v>30</v>
      </c>
      <c r="S163" s="918">
        <f t="shared" si="78"/>
        <v>30</v>
      </c>
      <c r="T163" s="918">
        <f t="shared" si="78"/>
        <v>30</v>
      </c>
      <c r="U163" s="795"/>
      <c r="V163" s="774"/>
      <c r="W163" s="773"/>
      <c r="X163" s="768"/>
    </row>
    <row r="164" spans="1:24" s="765" customFormat="1" hidden="1" outlineLevel="1" x14ac:dyDescent="0.25">
      <c r="A164" s="767"/>
      <c r="B164" s="766"/>
      <c r="C164" s="778"/>
      <c r="D164" s="778"/>
      <c r="E164" s="778"/>
      <c r="F164" s="782"/>
      <c r="G164" s="794"/>
      <c r="H164" s="794"/>
      <c r="I164" s="765" t="s">
        <v>902</v>
      </c>
      <c r="J164" s="782" t="str">
        <f t="shared" si="67"/>
        <v>z</v>
      </c>
      <c r="K164" s="918">
        <f t="shared" ref="K164:T164" si="79">K142</f>
        <v>8</v>
      </c>
      <c r="L164" s="918">
        <f t="shared" si="79"/>
        <v>25</v>
      </c>
      <c r="M164" s="918">
        <f t="shared" si="79"/>
        <v>30</v>
      </c>
      <c r="N164" s="918">
        <f t="shared" si="79"/>
        <v>30</v>
      </c>
      <c r="O164" s="918">
        <f t="shared" si="79"/>
        <v>30</v>
      </c>
      <c r="P164" s="918">
        <f t="shared" si="79"/>
        <v>30</v>
      </c>
      <c r="Q164" s="918">
        <f t="shared" si="79"/>
        <v>30</v>
      </c>
      <c r="R164" s="918">
        <f t="shared" si="79"/>
        <v>30</v>
      </c>
      <c r="S164" s="918">
        <f t="shared" si="79"/>
        <v>30</v>
      </c>
      <c r="T164" s="918">
        <f t="shared" si="79"/>
        <v>30</v>
      </c>
      <c r="U164" s="795"/>
      <c r="V164" s="774"/>
      <c r="W164" s="773"/>
      <c r="X164" s="768"/>
    </row>
    <row r="165" spans="1:24" s="765" customFormat="1" hidden="1" outlineLevel="1" x14ac:dyDescent="0.25">
      <c r="A165" s="767"/>
      <c r="B165" s="766"/>
      <c r="C165" s="778"/>
      <c r="D165" s="778"/>
      <c r="E165" s="778"/>
      <c r="F165" s="782"/>
      <c r="G165" s="794"/>
      <c r="H165" s="794"/>
      <c r="I165" s="765" t="s">
        <v>902</v>
      </c>
      <c r="J165" s="782" t="str">
        <f t="shared" si="67"/>
        <v>zd</v>
      </c>
      <c r="K165" s="918">
        <f t="shared" ref="K165:T165" si="80">K143</f>
        <v>8</v>
      </c>
      <c r="L165" s="918">
        <f t="shared" si="80"/>
        <v>25</v>
      </c>
      <c r="M165" s="918">
        <f t="shared" si="80"/>
        <v>30</v>
      </c>
      <c r="N165" s="918">
        <f t="shared" si="80"/>
        <v>30</v>
      </c>
      <c r="O165" s="918">
        <f t="shared" si="80"/>
        <v>30</v>
      </c>
      <c r="P165" s="918">
        <f t="shared" si="80"/>
        <v>30</v>
      </c>
      <c r="Q165" s="918">
        <f t="shared" si="80"/>
        <v>30</v>
      </c>
      <c r="R165" s="918">
        <f t="shared" si="80"/>
        <v>30</v>
      </c>
      <c r="S165" s="918">
        <f t="shared" si="80"/>
        <v>30</v>
      </c>
      <c r="T165" s="918">
        <f t="shared" si="80"/>
        <v>30</v>
      </c>
      <c r="U165" s="795"/>
      <c r="V165" s="774"/>
      <c r="W165" s="773"/>
      <c r="X165" s="768"/>
    </row>
    <row r="166" spans="1:24" s="765" customFormat="1" hidden="1" outlineLevel="1" x14ac:dyDescent="0.25">
      <c r="A166" s="767"/>
      <c r="B166" s="766"/>
      <c r="C166" s="778"/>
      <c r="D166" s="778"/>
      <c r="E166" s="778"/>
      <c r="F166" s="782"/>
      <c r="G166" s="794"/>
      <c r="H166" s="794"/>
      <c r="I166" s="765" t="s">
        <v>902</v>
      </c>
      <c r="J166" s="782" t="str">
        <f t="shared" si="67"/>
        <v>r</v>
      </c>
      <c r="K166" s="918">
        <f t="shared" ref="K166:T166" si="81">K144</f>
        <v>8</v>
      </c>
      <c r="L166" s="918">
        <f t="shared" si="81"/>
        <v>25</v>
      </c>
      <c r="M166" s="918">
        <f t="shared" si="81"/>
        <v>30</v>
      </c>
      <c r="N166" s="918">
        <f t="shared" si="81"/>
        <v>30</v>
      </c>
      <c r="O166" s="918">
        <f t="shared" si="81"/>
        <v>30</v>
      </c>
      <c r="P166" s="918">
        <f t="shared" si="81"/>
        <v>30</v>
      </c>
      <c r="Q166" s="918">
        <f t="shared" si="81"/>
        <v>30</v>
      </c>
      <c r="R166" s="918">
        <f t="shared" si="81"/>
        <v>30</v>
      </c>
      <c r="S166" s="918">
        <f t="shared" si="81"/>
        <v>30</v>
      </c>
      <c r="T166" s="918">
        <f t="shared" si="81"/>
        <v>30</v>
      </c>
      <c r="U166" s="795"/>
      <c r="V166" s="774"/>
      <c r="W166" s="773"/>
      <c r="X166" s="768"/>
    </row>
    <row r="167" spans="1:24" s="765" customFormat="1" hidden="1" outlineLevel="1" x14ac:dyDescent="0.25">
      <c r="A167" s="767"/>
      <c r="B167" s="766"/>
      <c r="C167" s="778"/>
      <c r="D167" s="778"/>
      <c r="E167" s="778"/>
      <c r="F167" s="782"/>
      <c r="G167" s="794"/>
      <c r="H167" s="794"/>
      <c r="I167" s="765" t="s">
        <v>902</v>
      </c>
      <c r="J167" s="782" t="str">
        <f t="shared" si="67"/>
        <v>rd</v>
      </c>
      <c r="K167" s="918">
        <f t="shared" ref="K167:T167" si="82">K145</f>
        <v>8</v>
      </c>
      <c r="L167" s="918">
        <f t="shared" si="82"/>
        <v>25</v>
      </c>
      <c r="M167" s="918">
        <f t="shared" si="82"/>
        <v>30</v>
      </c>
      <c r="N167" s="918">
        <f t="shared" si="82"/>
        <v>30</v>
      </c>
      <c r="O167" s="918">
        <f t="shared" si="82"/>
        <v>30</v>
      </c>
      <c r="P167" s="918">
        <f t="shared" si="82"/>
        <v>30</v>
      </c>
      <c r="Q167" s="918">
        <f t="shared" si="82"/>
        <v>30</v>
      </c>
      <c r="R167" s="918">
        <f t="shared" si="82"/>
        <v>30</v>
      </c>
      <c r="S167" s="918">
        <f t="shared" si="82"/>
        <v>30</v>
      </c>
      <c r="T167" s="918">
        <f t="shared" si="82"/>
        <v>30</v>
      </c>
      <c r="U167" s="795"/>
      <c r="V167" s="774"/>
      <c r="W167" s="773"/>
      <c r="X167" s="768"/>
    </row>
    <row r="168" spans="1:24" s="765" customFormat="1" hidden="1" outlineLevel="1" x14ac:dyDescent="0.25">
      <c r="A168" s="767"/>
      <c r="B168" s="766"/>
      <c r="C168" s="778"/>
      <c r="D168" s="778"/>
      <c r="E168" s="778"/>
      <c r="F168" s="782"/>
      <c r="G168" s="794"/>
      <c r="H168" s="794"/>
      <c r="I168" s="765" t="s">
        <v>902</v>
      </c>
      <c r="J168" s="782" t="str">
        <f t="shared" si="67"/>
        <v>l</v>
      </c>
      <c r="K168" s="918">
        <f t="shared" ref="K168:T168" si="83">K146</f>
        <v>8</v>
      </c>
      <c r="L168" s="918">
        <f t="shared" si="83"/>
        <v>25</v>
      </c>
      <c r="M168" s="918">
        <f t="shared" si="83"/>
        <v>30</v>
      </c>
      <c r="N168" s="918">
        <f t="shared" si="83"/>
        <v>30</v>
      </c>
      <c r="O168" s="918">
        <f t="shared" si="83"/>
        <v>30</v>
      </c>
      <c r="P168" s="918">
        <f t="shared" si="83"/>
        <v>30</v>
      </c>
      <c r="Q168" s="918">
        <f t="shared" si="83"/>
        <v>30</v>
      </c>
      <c r="R168" s="918">
        <f t="shared" si="83"/>
        <v>30</v>
      </c>
      <c r="S168" s="918">
        <f t="shared" si="83"/>
        <v>30</v>
      </c>
      <c r="T168" s="918">
        <f t="shared" si="83"/>
        <v>30</v>
      </c>
      <c r="U168" s="795"/>
      <c r="V168" s="774"/>
      <c r="W168" s="773"/>
      <c r="X168" s="768"/>
    </row>
    <row r="169" spans="1:24" s="765" customFormat="1" hidden="1" outlineLevel="1" x14ac:dyDescent="0.25">
      <c r="A169" s="767"/>
      <c r="B169" s="766"/>
      <c r="C169" s="778"/>
      <c r="D169" s="778"/>
      <c r="E169" s="778"/>
      <c r="F169" s="782"/>
      <c r="G169" s="794"/>
      <c r="H169" s="794"/>
      <c r="I169" s="765" t="s">
        <v>902</v>
      </c>
      <c r="J169" s="782" t="str">
        <f t="shared" si="67"/>
        <v>f</v>
      </c>
      <c r="K169" s="918">
        <f t="shared" ref="K169:T169" si="84">K147</f>
        <v>8</v>
      </c>
      <c r="L169" s="918">
        <f t="shared" si="84"/>
        <v>25</v>
      </c>
      <c r="M169" s="918">
        <f t="shared" si="84"/>
        <v>30</v>
      </c>
      <c r="N169" s="918">
        <f t="shared" si="84"/>
        <v>30</v>
      </c>
      <c r="O169" s="918">
        <f t="shared" si="84"/>
        <v>30</v>
      </c>
      <c r="P169" s="918">
        <f t="shared" si="84"/>
        <v>30</v>
      </c>
      <c r="Q169" s="918">
        <f t="shared" si="84"/>
        <v>30</v>
      </c>
      <c r="R169" s="918">
        <f t="shared" si="84"/>
        <v>30</v>
      </c>
      <c r="S169" s="918">
        <f t="shared" si="84"/>
        <v>30</v>
      </c>
      <c r="T169" s="918">
        <f t="shared" si="84"/>
        <v>30</v>
      </c>
      <c r="U169" s="795"/>
      <c r="V169" s="774"/>
      <c r="W169" s="773"/>
      <c r="X169" s="768"/>
    </row>
    <row r="170" spans="1:24" s="765" customFormat="1" hidden="1" outlineLevel="1" x14ac:dyDescent="0.25">
      <c r="A170" s="767"/>
      <c r="B170" s="766"/>
      <c r="C170" s="778"/>
      <c r="D170" s="778"/>
      <c r="E170" s="778"/>
      <c r="F170" s="782"/>
      <c r="G170" s="794"/>
      <c r="H170" s="794"/>
      <c r="I170" s="765" t="s">
        <v>902</v>
      </c>
      <c r="J170" s="782" t="str">
        <f t="shared" si="67"/>
        <v>i</v>
      </c>
      <c r="K170" s="918">
        <f t="shared" ref="K170:T170" si="85">K148</f>
        <v>8</v>
      </c>
      <c r="L170" s="918">
        <f t="shared" si="85"/>
        <v>25</v>
      </c>
      <c r="M170" s="918">
        <f t="shared" si="85"/>
        <v>30</v>
      </c>
      <c r="N170" s="918">
        <f t="shared" si="85"/>
        <v>30</v>
      </c>
      <c r="O170" s="918">
        <f t="shared" si="85"/>
        <v>30</v>
      </c>
      <c r="P170" s="918">
        <f t="shared" si="85"/>
        <v>30</v>
      </c>
      <c r="Q170" s="918">
        <f t="shared" si="85"/>
        <v>30</v>
      </c>
      <c r="R170" s="918">
        <f t="shared" si="85"/>
        <v>30</v>
      </c>
      <c r="S170" s="918">
        <f t="shared" si="85"/>
        <v>30</v>
      </c>
      <c r="T170" s="918">
        <f t="shared" si="85"/>
        <v>30</v>
      </c>
      <c r="U170" s="795"/>
      <c r="V170" s="774"/>
      <c r="W170" s="773"/>
      <c r="X170" s="768"/>
    </row>
    <row r="171" spans="1:24" s="765" customFormat="1" hidden="1" outlineLevel="1" x14ac:dyDescent="0.25">
      <c r="A171" s="767"/>
      <c r="B171" s="766"/>
      <c r="C171" s="778"/>
      <c r="D171" s="778"/>
      <c r="E171" s="778"/>
      <c r="F171" s="782"/>
      <c r="G171" s="794"/>
      <c r="H171" s="794"/>
      <c r="I171" s="765" t="s">
        <v>902</v>
      </c>
      <c r="J171" s="782" t="str">
        <f t="shared" si="67"/>
        <v>k</v>
      </c>
      <c r="K171" s="918">
        <f t="shared" ref="K171:T171" si="86">K154</f>
        <v>8</v>
      </c>
      <c r="L171" s="918">
        <f t="shared" si="86"/>
        <v>25</v>
      </c>
      <c r="M171" s="918">
        <f t="shared" si="86"/>
        <v>30</v>
      </c>
      <c r="N171" s="918">
        <f t="shared" si="86"/>
        <v>30</v>
      </c>
      <c r="O171" s="918">
        <f t="shared" si="86"/>
        <v>30</v>
      </c>
      <c r="P171" s="918">
        <f t="shared" si="86"/>
        <v>30</v>
      </c>
      <c r="Q171" s="918">
        <f t="shared" si="86"/>
        <v>30</v>
      </c>
      <c r="R171" s="918">
        <f t="shared" si="86"/>
        <v>30</v>
      </c>
      <c r="S171" s="918">
        <f t="shared" si="86"/>
        <v>30</v>
      </c>
      <c r="T171" s="918">
        <f t="shared" si="86"/>
        <v>30</v>
      </c>
      <c r="U171" s="795"/>
      <c r="V171" s="774"/>
      <c r="W171" s="773"/>
      <c r="X171" s="768"/>
    </row>
    <row r="172" spans="1:24" s="765" customFormat="1" hidden="1" outlineLevel="1" x14ac:dyDescent="0.25">
      <c r="A172" s="767"/>
      <c r="B172" s="766"/>
      <c r="C172" s="778"/>
      <c r="D172" s="778"/>
      <c r="E172" s="778"/>
      <c r="F172" s="782"/>
      <c r="G172" s="794"/>
      <c r="H172" s="794"/>
      <c r="I172" s="765" t="s">
        <v>902</v>
      </c>
      <c r="J172" s="782" t="str">
        <f t="shared" si="67"/>
        <v>v</v>
      </c>
      <c r="K172" s="918">
        <f t="shared" ref="K172:T172" si="87">K155</f>
        <v>8</v>
      </c>
      <c r="L172" s="918">
        <f t="shared" si="87"/>
        <v>25</v>
      </c>
      <c r="M172" s="918">
        <f t="shared" si="87"/>
        <v>30</v>
      </c>
      <c r="N172" s="918">
        <f t="shared" si="87"/>
        <v>30</v>
      </c>
      <c r="O172" s="918">
        <f t="shared" si="87"/>
        <v>30</v>
      </c>
      <c r="P172" s="918">
        <f t="shared" si="87"/>
        <v>30</v>
      </c>
      <c r="Q172" s="918">
        <f t="shared" si="87"/>
        <v>30</v>
      </c>
      <c r="R172" s="918">
        <f t="shared" si="87"/>
        <v>30</v>
      </c>
      <c r="S172" s="918">
        <f t="shared" si="87"/>
        <v>30</v>
      </c>
      <c r="T172" s="918">
        <f t="shared" si="87"/>
        <v>30</v>
      </c>
      <c r="U172" s="795"/>
      <c r="V172" s="774"/>
      <c r="W172" s="773"/>
      <c r="X172" s="768"/>
    </row>
    <row r="173" spans="1:24" s="765" customFormat="1" hidden="1" outlineLevel="1" x14ac:dyDescent="0.25">
      <c r="A173" s="767"/>
      <c r="B173" s="766"/>
      <c r="C173" s="778"/>
      <c r="D173" s="778"/>
      <c r="E173" s="778"/>
      <c r="F173" s="782"/>
      <c r="G173" s="782"/>
      <c r="H173" s="782"/>
      <c r="I173" s="765" t="s">
        <v>903</v>
      </c>
      <c r="J173" s="782" t="str">
        <f t="shared" si="67"/>
        <v>w</v>
      </c>
      <c r="K173" s="918">
        <f t="shared" ref="K173:T173" si="88">K156</f>
        <v>8</v>
      </c>
      <c r="L173" s="918">
        <f t="shared" si="88"/>
        <v>25</v>
      </c>
      <c r="M173" s="918">
        <f t="shared" si="88"/>
        <v>30</v>
      </c>
      <c r="N173" s="918">
        <f t="shared" si="88"/>
        <v>30</v>
      </c>
      <c r="O173" s="918">
        <f t="shared" si="88"/>
        <v>30</v>
      </c>
      <c r="P173" s="918">
        <f t="shared" si="88"/>
        <v>30</v>
      </c>
      <c r="Q173" s="918">
        <f t="shared" si="88"/>
        <v>30</v>
      </c>
      <c r="R173" s="918">
        <f t="shared" si="88"/>
        <v>30</v>
      </c>
      <c r="S173" s="918">
        <f t="shared" si="88"/>
        <v>30</v>
      </c>
      <c r="T173" s="918">
        <f t="shared" si="88"/>
        <v>30</v>
      </c>
      <c r="U173" s="801"/>
      <c r="V173" s="774"/>
      <c r="W173" s="773"/>
      <c r="X173" s="768"/>
    </row>
    <row r="174" spans="1:24" s="765" customFormat="1" hidden="1" outlineLevel="1" x14ac:dyDescent="0.25">
      <c r="A174" s="767"/>
      <c r="B174" s="766"/>
      <c r="C174" s="778"/>
      <c r="D174" s="778"/>
      <c r="E174" s="778"/>
      <c r="F174" s="782"/>
      <c r="G174" s="794"/>
      <c r="H174" s="794"/>
      <c r="I174" s="765" t="s">
        <v>903</v>
      </c>
      <c r="J174" s="782" t="str">
        <f t="shared" si="67"/>
        <v>wd</v>
      </c>
      <c r="K174" s="918">
        <f t="shared" ref="K174:T174" si="89">K157</f>
        <v>8</v>
      </c>
      <c r="L174" s="918">
        <f t="shared" si="89"/>
        <v>25</v>
      </c>
      <c r="M174" s="918">
        <f t="shared" si="89"/>
        <v>30</v>
      </c>
      <c r="N174" s="918">
        <f t="shared" si="89"/>
        <v>30</v>
      </c>
      <c r="O174" s="918">
        <f t="shared" si="89"/>
        <v>30</v>
      </c>
      <c r="P174" s="918">
        <f t="shared" si="89"/>
        <v>30</v>
      </c>
      <c r="Q174" s="918">
        <f t="shared" si="89"/>
        <v>30</v>
      </c>
      <c r="R174" s="918">
        <f t="shared" si="89"/>
        <v>30</v>
      </c>
      <c r="S174" s="918">
        <f t="shared" si="89"/>
        <v>30</v>
      </c>
      <c r="T174" s="918">
        <f t="shared" si="89"/>
        <v>30</v>
      </c>
      <c r="U174" s="795"/>
      <c r="V174" s="774"/>
      <c r="W174" s="773"/>
      <c r="X174" s="768"/>
    </row>
    <row r="175" spans="1:24" s="765" customFormat="1" hidden="1" outlineLevel="1" x14ac:dyDescent="0.25">
      <c r="A175" s="767"/>
      <c r="B175" s="766"/>
      <c r="C175" s="778"/>
      <c r="D175" s="778"/>
      <c r="E175" s="778"/>
      <c r="F175" s="782"/>
      <c r="G175" s="794"/>
      <c r="H175" s="794"/>
      <c r="I175" s="765" t="s">
        <v>903</v>
      </c>
      <c r="J175" s="782" t="str">
        <f t="shared" si="67"/>
        <v>b</v>
      </c>
      <c r="K175" s="918">
        <f t="shared" ref="K175:T175" si="90">K153</f>
        <v>8</v>
      </c>
      <c r="L175" s="918">
        <f t="shared" si="90"/>
        <v>25</v>
      </c>
      <c r="M175" s="918">
        <f t="shared" si="90"/>
        <v>30</v>
      </c>
      <c r="N175" s="918">
        <f t="shared" si="90"/>
        <v>30</v>
      </c>
      <c r="O175" s="918">
        <f t="shared" si="90"/>
        <v>30</v>
      </c>
      <c r="P175" s="918">
        <f t="shared" si="90"/>
        <v>30</v>
      </c>
      <c r="Q175" s="918">
        <f t="shared" si="90"/>
        <v>30</v>
      </c>
      <c r="R175" s="918">
        <f t="shared" si="90"/>
        <v>30</v>
      </c>
      <c r="S175" s="918">
        <f t="shared" si="90"/>
        <v>30</v>
      </c>
      <c r="T175" s="918">
        <f t="shared" si="90"/>
        <v>30</v>
      </c>
      <c r="U175" s="795"/>
      <c r="V175" s="774"/>
      <c r="W175" s="773"/>
      <c r="X175" s="768"/>
    </row>
    <row r="176" spans="1:24" s="765" customFormat="1" hidden="1" outlineLevel="1" x14ac:dyDescent="0.25">
      <c r="A176" s="767"/>
      <c r="B176" s="766"/>
      <c r="C176" s="778"/>
      <c r="D176" s="778"/>
      <c r="E176" s="778"/>
      <c r="F176" s="782"/>
      <c r="G176" s="794"/>
      <c r="H176" s="794"/>
      <c r="I176" s="765" t="s">
        <v>903</v>
      </c>
      <c r="J176" s="782" t="str">
        <f t="shared" si="67"/>
        <v>bd</v>
      </c>
      <c r="K176" s="918">
        <f t="shared" ref="K176:T176" si="91">K159</f>
        <v>8</v>
      </c>
      <c r="L176" s="918">
        <f t="shared" si="91"/>
        <v>25</v>
      </c>
      <c r="M176" s="918">
        <f t="shared" si="91"/>
        <v>30</v>
      </c>
      <c r="N176" s="918">
        <f t="shared" si="91"/>
        <v>30</v>
      </c>
      <c r="O176" s="918">
        <f t="shared" si="91"/>
        <v>30</v>
      </c>
      <c r="P176" s="918">
        <f t="shared" si="91"/>
        <v>30</v>
      </c>
      <c r="Q176" s="918">
        <f t="shared" si="91"/>
        <v>30</v>
      </c>
      <c r="R176" s="918">
        <f t="shared" si="91"/>
        <v>30</v>
      </c>
      <c r="S176" s="918">
        <f t="shared" si="91"/>
        <v>30</v>
      </c>
      <c r="T176" s="918">
        <f t="shared" si="91"/>
        <v>30</v>
      </c>
      <c r="U176" s="795"/>
      <c r="V176" s="774"/>
      <c r="W176" s="773"/>
      <c r="X176" s="768"/>
    </row>
    <row r="177" spans="1:24" s="765" customFormat="1" hidden="1" outlineLevel="1" x14ac:dyDescent="0.25">
      <c r="A177" s="767"/>
      <c r="B177" s="766"/>
      <c r="C177" s="778"/>
      <c r="D177" s="778"/>
      <c r="E177" s="778"/>
      <c r="F177" s="782"/>
      <c r="G177" s="794"/>
      <c r="H177" s="794"/>
      <c r="I177" s="765" t="s">
        <v>903</v>
      </c>
      <c r="J177" s="782" t="str">
        <f t="shared" si="67"/>
        <v>o</v>
      </c>
      <c r="K177" s="918">
        <f t="shared" ref="K177:T177" si="92">K160</f>
        <v>8</v>
      </c>
      <c r="L177" s="918">
        <f t="shared" si="92"/>
        <v>25</v>
      </c>
      <c r="M177" s="918">
        <f t="shared" si="92"/>
        <v>30</v>
      </c>
      <c r="N177" s="918">
        <f t="shared" si="92"/>
        <v>30</v>
      </c>
      <c r="O177" s="918">
        <f t="shared" si="92"/>
        <v>30</v>
      </c>
      <c r="P177" s="918">
        <f t="shared" si="92"/>
        <v>30</v>
      </c>
      <c r="Q177" s="918">
        <f t="shared" si="92"/>
        <v>30</v>
      </c>
      <c r="R177" s="918">
        <f t="shared" si="92"/>
        <v>30</v>
      </c>
      <c r="S177" s="918">
        <f t="shared" si="92"/>
        <v>30</v>
      </c>
      <c r="T177" s="918">
        <f t="shared" si="92"/>
        <v>30</v>
      </c>
      <c r="U177" s="795"/>
      <c r="V177" s="774"/>
      <c r="W177" s="773"/>
      <c r="X177" s="768"/>
    </row>
    <row r="178" spans="1:24" s="765" customFormat="1" hidden="1" outlineLevel="1" x14ac:dyDescent="0.25">
      <c r="A178" s="767"/>
      <c r="B178" s="766"/>
      <c r="C178" s="778"/>
      <c r="D178" s="778"/>
      <c r="E178" s="778"/>
      <c r="F178" s="782"/>
      <c r="G178" s="794"/>
      <c r="H178" s="794"/>
      <c r="I178" s="765" t="s">
        <v>903</v>
      </c>
      <c r="J178" s="782" t="str">
        <f t="shared" si="67"/>
        <v>od</v>
      </c>
      <c r="K178" s="918">
        <f t="shared" ref="K178:T178" si="93">K161</f>
        <v>8</v>
      </c>
      <c r="L178" s="918">
        <f t="shared" si="93"/>
        <v>25</v>
      </c>
      <c r="M178" s="918">
        <f t="shared" si="93"/>
        <v>30</v>
      </c>
      <c r="N178" s="918">
        <f t="shared" si="93"/>
        <v>30</v>
      </c>
      <c r="O178" s="918">
        <f t="shared" si="93"/>
        <v>30</v>
      </c>
      <c r="P178" s="918">
        <f t="shared" si="93"/>
        <v>30</v>
      </c>
      <c r="Q178" s="918">
        <f t="shared" si="93"/>
        <v>30</v>
      </c>
      <c r="R178" s="918">
        <f t="shared" si="93"/>
        <v>30</v>
      </c>
      <c r="S178" s="918">
        <f t="shared" si="93"/>
        <v>30</v>
      </c>
      <c r="T178" s="918">
        <f t="shared" si="93"/>
        <v>30</v>
      </c>
      <c r="U178" s="795"/>
      <c r="V178" s="774"/>
      <c r="W178" s="773"/>
      <c r="X178" s="768"/>
    </row>
    <row r="179" spans="1:24" s="765" customFormat="1" hidden="1" outlineLevel="1" x14ac:dyDescent="0.25">
      <c r="A179" s="767"/>
      <c r="B179" s="766"/>
      <c r="C179" s="778"/>
      <c r="D179" s="778"/>
      <c r="E179" s="778"/>
      <c r="F179" s="782"/>
      <c r="G179" s="794"/>
      <c r="H179" s="794"/>
      <c r="I179" s="765" t="s">
        <v>903</v>
      </c>
      <c r="J179" s="782" t="str">
        <f t="shared" si="67"/>
        <v>h</v>
      </c>
      <c r="K179" s="918">
        <f t="shared" ref="K179:T179" si="94">K162</f>
        <v>8</v>
      </c>
      <c r="L179" s="918">
        <f t="shared" si="94"/>
        <v>25</v>
      </c>
      <c r="M179" s="918">
        <f t="shared" si="94"/>
        <v>30</v>
      </c>
      <c r="N179" s="918">
        <f t="shared" si="94"/>
        <v>30</v>
      </c>
      <c r="O179" s="918">
        <f t="shared" si="94"/>
        <v>30</v>
      </c>
      <c r="P179" s="918">
        <f t="shared" si="94"/>
        <v>30</v>
      </c>
      <c r="Q179" s="918">
        <f t="shared" si="94"/>
        <v>30</v>
      </c>
      <c r="R179" s="918">
        <f t="shared" si="94"/>
        <v>30</v>
      </c>
      <c r="S179" s="918">
        <f t="shared" si="94"/>
        <v>30</v>
      </c>
      <c r="T179" s="918">
        <f t="shared" si="94"/>
        <v>30</v>
      </c>
      <c r="U179" s="795"/>
      <c r="V179" s="774"/>
      <c r="W179" s="773"/>
      <c r="X179" s="768"/>
    </row>
    <row r="180" spans="1:24" s="765" customFormat="1" hidden="1" outlineLevel="1" x14ac:dyDescent="0.25">
      <c r="A180" s="767"/>
      <c r="B180" s="766"/>
      <c r="C180" s="778"/>
      <c r="D180" s="778"/>
      <c r="E180" s="778"/>
      <c r="F180" s="782"/>
      <c r="G180" s="794"/>
      <c r="H180" s="794"/>
      <c r="I180" s="765" t="s">
        <v>903</v>
      </c>
      <c r="J180" s="782" t="str">
        <f t="shared" si="67"/>
        <v>of</v>
      </c>
      <c r="K180" s="918">
        <f t="shared" ref="K180:T180" si="95">K158</f>
        <v>8</v>
      </c>
      <c r="L180" s="918">
        <f t="shared" si="95"/>
        <v>25</v>
      </c>
      <c r="M180" s="918">
        <f t="shared" si="95"/>
        <v>30</v>
      </c>
      <c r="N180" s="918">
        <f t="shared" si="95"/>
        <v>30</v>
      </c>
      <c r="O180" s="918">
        <f t="shared" si="95"/>
        <v>30</v>
      </c>
      <c r="P180" s="918">
        <f t="shared" si="95"/>
        <v>30</v>
      </c>
      <c r="Q180" s="918">
        <f t="shared" si="95"/>
        <v>30</v>
      </c>
      <c r="R180" s="918">
        <f t="shared" si="95"/>
        <v>30</v>
      </c>
      <c r="S180" s="918">
        <f t="shared" si="95"/>
        <v>30</v>
      </c>
      <c r="T180" s="918">
        <f t="shared" si="95"/>
        <v>30</v>
      </c>
      <c r="U180" s="795"/>
      <c r="V180" s="774"/>
      <c r="W180" s="773"/>
      <c r="X180" s="768"/>
    </row>
    <row r="181" spans="1:24" s="765" customFormat="1" hidden="1" outlineLevel="1" x14ac:dyDescent="0.25">
      <c r="A181" s="767"/>
      <c r="B181" s="766"/>
      <c r="C181" s="778"/>
      <c r="D181" s="778"/>
      <c r="E181" s="778"/>
      <c r="F181" s="782"/>
      <c r="G181" s="794"/>
      <c r="H181" s="794"/>
      <c r="I181" s="765" t="s">
        <v>903</v>
      </c>
      <c r="J181" s="782" t="str">
        <f t="shared" si="67"/>
        <v>z</v>
      </c>
      <c r="K181" s="918">
        <f t="shared" ref="K181:T181" si="96">K164</f>
        <v>8</v>
      </c>
      <c r="L181" s="918">
        <f t="shared" si="96"/>
        <v>25</v>
      </c>
      <c r="M181" s="918">
        <f t="shared" si="96"/>
        <v>30</v>
      </c>
      <c r="N181" s="918">
        <f t="shared" si="96"/>
        <v>30</v>
      </c>
      <c r="O181" s="918">
        <f t="shared" si="96"/>
        <v>30</v>
      </c>
      <c r="P181" s="918">
        <f t="shared" si="96"/>
        <v>30</v>
      </c>
      <c r="Q181" s="918">
        <f t="shared" si="96"/>
        <v>30</v>
      </c>
      <c r="R181" s="918">
        <f t="shared" si="96"/>
        <v>30</v>
      </c>
      <c r="S181" s="918">
        <f t="shared" si="96"/>
        <v>30</v>
      </c>
      <c r="T181" s="918">
        <f t="shared" si="96"/>
        <v>30</v>
      </c>
      <c r="U181" s="795"/>
      <c r="V181" s="774"/>
      <c r="W181" s="773"/>
      <c r="X181" s="768"/>
    </row>
    <row r="182" spans="1:24" s="765" customFormat="1" hidden="1" outlineLevel="1" x14ac:dyDescent="0.25">
      <c r="A182" s="767"/>
      <c r="B182" s="766"/>
      <c r="C182" s="778"/>
      <c r="D182" s="778"/>
      <c r="E182" s="778"/>
      <c r="F182" s="782"/>
      <c r="G182" s="794"/>
      <c r="H182" s="794"/>
      <c r="I182" s="765" t="s">
        <v>903</v>
      </c>
      <c r="J182" s="782" t="str">
        <f t="shared" si="67"/>
        <v>zd</v>
      </c>
      <c r="K182" s="918">
        <f t="shared" ref="K182:T182" si="97">K165</f>
        <v>8</v>
      </c>
      <c r="L182" s="918">
        <f t="shared" si="97"/>
        <v>25</v>
      </c>
      <c r="M182" s="918">
        <f t="shared" si="97"/>
        <v>30</v>
      </c>
      <c r="N182" s="918">
        <f t="shared" si="97"/>
        <v>30</v>
      </c>
      <c r="O182" s="918">
        <f t="shared" si="97"/>
        <v>30</v>
      </c>
      <c r="P182" s="918">
        <f t="shared" si="97"/>
        <v>30</v>
      </c>
      <c r="Q182" s="918">
        <f t="shared" si="97"/>
        <v>30</v>
      </c>
      <c r="R182" s="918">
        <f t="shared" si="97"/>
        <v>30</v>
      </c>
      <c r="S182" s="918">
        <f t="shared" si="97"/>
        <v>30</v>
      </c>
      <c r="T182" s="918">
        <f t="shared" si="97"/>
        <v>30</v>
      </c>
      <c r="U182" s="795"/>
      <c r="V182" s="774"/>
      <c r="W182" s="773"/>
      <c r="X182" s="768"/>
    </row>
    <row r="183" spans="1:24" s="765" customFormat="1" hidden="1" outlineLevel="1" x14ac:dyDescent="0.25">
      <c r="A183" s="767"/>
      <c r="B183" s="766"/>
      <c r="C183" s="778"/>
      <c r="D183" s="778"/>
      <c r="E183" s="778"/>
      <c r="F183" s="782"/>
      <c r="G183" s="794"/>
      <c r="H183" s="794"/>
      <c r="I183" s="765" t="s">
        <v>903</v>
      </c>
      <c r="J183" s="782" t="str">
        <f t="shared" si="67"/>
        <v>r</v>
      </c>
      <c r="K183" s="918">
        <f t="shared" ref="K183:T183" si="98">K166</f>
        <v>8</v>
      </c>
      <c r="L183" s="918">
        <f t="shared" si="98"/>
        <v>25</v>
      </c>
      <c r="M183" s="918">
        <f t="shared" si="98"/>
        <v>30</v>
      </c>
      <c r="N183" s="918">
        <f t="shared" si="98"/>
        <v>30</v>
      </c>
      <c r="O183" s="918">
        <f t="shared" si="98"/>
        <v>30</v>
      </c>
      <c r="P183" s="918">
        <f t="shared" si="98"/>
        <v>30</v>
      </c>
      <c r="Q183" s="918">
        <f t="shared" si="98"/>
        <v>30</v>
      </c>
      <c r="R183" s="918">
        <f t="shared" si="98"/>
        <v>30</v>
      </c>
      <c r="S183" s="918">
        <f t="shared" si="98"/>
        <v>30</v>
      </c>
      <c r="T183" s="918">
        <f t="shared" si="98"/>
        <v>30</v>
      </c>
      <c r="U183" s="795"/>
      <c r="V183" s="774"/>
      <c r="W183" s="773"/>
      <c r="X183" s="768"/>
    </row>
    <row r="184" spans="1:24" s="765" customFormat="1" hidden="1" outlineLevel="1" x14ac:dyDescent="0.25">
      <c r="A184" s="767"/>
      <c r="B184" s="766"/>
      <c r="C184" s="778"/>
      <c r="D184" s="778"/>
      <c r="E184" s="778"/>
      <c r="F184" s="782"/>
      <c r="G184" s="794"/>
      <c r="H184" s="794"/>
      <c r="I184" s="765" t="s">
        <v>903</v>
      </c>
      <c r="J184" s="782" t="str">
        <f t="shared" si="67"/>
        <v>rd</v>
      </c>
      <c r="K184" s="918">
        <f t="shared" ref="K184:T184" si="99">K167</f>
        <v>8</v>
      </c>
      <c r="L184" s="918">
        <f t="shared" si="99"/>
        <v>25</v>
      </c>
      <c r="M184" s="918">
        <f t="shared" si="99"/>
        <v>30</v>
      </c>
      <c r="N184" s="918">
        <f t="shared" si="99"/>
        <v>30</v>
      </c>
      <c r="O184" s="918">
        <f t="shared" si="99"/>
        <v>30</v>
      </c>
      <c r="P184" s="918">
        <f t="shared" si="99"/>
        <v>30</v>
      </c>
      <c r="Q184" s="918">
        <f t="shared" si="99"/>
        <v>30</v>
      </c>
      <c r="R184" s="918">
        <f t="shared" si="99"/>
        <v>30</v>
      </c>
      <c r="S184" s="918">
        <f t="shared" si="99"/>
        <v>30</v>
      </c>
      <c r="T184" s="918">
        <f t="shared" si="99"/>
        <v>30</v>
      </c>
      <c r="U184" s="795"/>
      <c r="V184" s="774"/>
      <c r="W184" s="773"/>
      <c r="X184" s="768"/>
    </row>
    <row r="185" spans="1:24" s="765" customFormat="1" hidden="1" outlineLevel="1" x14ac:dyDescent="0.25">
      <c r="A185" s="767"/>
      <c r="B185" s="766"/>
      <c r="C185" s="778"/>
      <c r="D185" s="778"/>
      <c r="E185" s="778"/>
      <c r="F185" s="782"/>
      <c r="G185" s="794"/>
      <c r="H185" s="794"/>
      <c r="I185" s="765" t="s">
        <v>903</v>
      </c>
      <c r="J185" s="782" t="str">
        <f t="shared" si="67"/>
        <v>l</v>
      </c>
      <c r="K185" s="918">
        <f t="shared" ref="K185:T185" si="100">K168</f>
        <v>8</v>
      </c>
      <c r="L185" s="918">
        <f t="shared" si="100"/>
        <v>25</v>
      </c>
      <c r="M185" s="918">
        <f t="shared" si="100"/>
        <v>30</v>
      </c>
      <c r="N185" s="918">
        <f t="shared" si="100"/>
        <v>30</v>
      </c>
      <c r="O185" s="918">
        <f t="shared" si="100"/>
        <v>30</v>
      </c>
      <c r="P185" s="918">
        <f t="shared" si="100"/>
        <v>30</v>
      </c>
      <c r="Q185" s="918">
        <f t="shared" si="100"/>
        <v>30</v>
      </c>
      <c r="R185" s="918">
        <f t="shared" si="100"/>
        <v>30</v>
      </c>
      <c r="S185" s="918">
        <f t="shared" si="100"/>
        <v>30</v>
      </c>
      <c r="T185" s="918">
        <f t="shared" si="100"/>
        <v>30</v>
      </c>
      <c r="U185" s="795"/>
      <c r="V185" s="774"/>
      <c r="W185" s="773"/>
      <c r="X185" s="768"/>
    </row>
    <row r="186" spans="1:24" s="765" customFormat="1" hidden="1" outlineLevel="1" x14ac:dyDescent="0.25">
      <c r="A186" s="767"/>
      <c r="B186" s="766"/>
      <c r="C186" s="778"/>
      <c r="D186" s="778"/>
      <c r="E186" s="778"/>
      <c r="F186" s="782"/>
      <c r="G186" s="794"/>
      <c r="H186" s="794"/>
      <c r="I186" s="765" t="s">
        <v>903</v>
      </c>
      <c r="J186" s="782" t="str">
        <f t="shared" si="67"/>
        <v>f</v>
      </c>
      <c r="K186" s="918">
        <f t="shared" ref="K186:T186" si="101">K169</f>
        <v>8</v>
      </c>
      <c r="L186" s="918">
        <f t="shared" si="101"/>
        <v>25</v>
      </c>
      <c r="M186" s="918">
        <f t="shared" si="101"/>
        <v>30</v>
      </c>
      <c r="N186" s="918">
        <f t="shared" si="101"/>
        <v>30</v>
      </c>
      <c r="O186" s="918">
        <f t="shared" si="101"/>
        <v>30</v>
      </c>
      <c r="P186" s="918">
        <f t="shared" si="101"/>
        <v>30</v>
      </c>
      <c r="Q186" s="918">
        <f t="shared" si="101"/>
        <v>30</v>
      </c>
      <c r="R186" s="918">
        <f t="shared" si="101"/>
        <v>30</v>
      </c>
      <c r="S186" s="918">
        <f t="shared" si="101"/>
        <v>30</v>
      </c>
      <c r="T186" s="918">
        <f t="shared" si="101"/>
        <v>30</v>
      </c>
      <c r="U186" s="795"/>
      <c r="V186" s="774"/>
      <c r="W186" s="773"/>
      <c r="X186" s="768"/>
    </row>
    <row r="187" spans="1:24" s="765" customFormat="1" hidden="1" outlineLevel="1" x14ac:dyDescent="0.25">
      <c r="A187" s="767"/>
      <c r="B187" s="766"/>
      <c r="C187" s="778"/>
      <c r="D187" s="778"/>
      <c r="E187" s="778"/>
      <c r="F187" s="782"/>
      <c r="G187" s="794"/>
      <c r="H187" s="794"/>
      <c r="I187" s="765" t="s">
        <v>903</v>
      </c>
      <c r="J187" s="782" t="str">
        <f t="shared" si="67"/>
        <v>i</v>
      </c>
      <c r="K187" s="918">
        <f t="shared" ref="K187:T187" si="102">K170</f>
        <v>8</v>
      </c>
      <c r="L187" s="918">
        <f t="shared" si="102"/>
        <v>25</v>
      </c>
      <c r="M187" s="918">
        <f t="shared" si="102"/>
        <v>30</v>
      </c>
      <c r="N187" s="918">
        <f t="shared" si="102"/>
        <v>30</v>
      </c>
      <c r="O187" s="918">
        <f t="shared" si="102"/>
        <v>30</v>
      </c>
      <c r="P187" s="918">
        <f t="shared" si="102"/>
        <v>30</v>
      </c>
      <c r="Q187" s="918">
        <f t="shared" si="102"/>
        <v>30</v>
      </c>
      <c r="R187" s="918">
        <f t="shared" si="102"/>
        <v>30</v>
      </c>
      <c r="S187" s="918">
        <f t="shared" si="102"/>
        <v>30</v>
      </c>
      <c r="T187" s="918">
        <f t="shared" si="102"/>
        <v>30</v>
      </c>
      <c r="U187" s="795"/>
      <c r="V187" s="774"/>
      <c r="W187" s="773"/>
      <c r="X187" s="768"/>
    </row>
    <row r="188" spans="1:24" s="765" customFormat="1" hidden="1" outlineLevel="1" x14ac:dyDescent="0.25">
      <c r="A188" s="767"/>
      <c r="B188" s="766"/>
      <c r="C188" s="778"/>
      <c r="D188" s="778"/>
      <c r="E188" s="778"/>
      <c r="F188" s="782"/>
      <c r="G188" s="794"/>
      <c r="H188" s="794"/>
      <c r="I188" s="765" t="s">
        <v>903</v>
      </c>
      <c r="J188" s="782" t="str">
        <f t="shared" si="67"/>
        <v>k</v>
      </c>
      <c r="K188" s="918">
        <f t="shared" ref="K188:T188" si="103">K171</f>
        <v>8</v>
      </c>
      <c r="L188" s="918">
        <f t="shared" si="103"/>
        <v>25</v>
      </c>
      <c r="M188" s="918">
        <f t="shared" si="103"/>
        <v>30</v>
      </c>
      <c r="N188" s="918">
        <f t="shared" si="103"/>
        <v>30</v>
      </c>
      <c r="O188" s="918">
        <f t="shared" si="103"/>
        <v>30</v>
      </c>
      <c r="P188" s="918">
        <f t="shared" si="103"/>
        <v>30</v>
      </c>
      <c r="Q188" s="918">
        <f t="shared" si="103"/>
        <v>30</v>
      </c>
      <c r="R188" s="918">
        <f t="shared" si="103"/>
        <v>30</v>
      </c>
      <c r="S188" s="918">
        <f t="shared" si="103"/>
        <v>30</v>
      </c>
      <c r="T188" s="918">
        <f t="shared" si="103"/>
        <v>30</v>
      </c>
      <c r="U188" s="795"/>
      <c r="V188" s="774"/>
      <c r="W188" s="773"/>
      <c r="X188" s="768"/>
    </row>
    <row r="189" spans="1:24" s="765" customFormat="1" hidden="1" outlineLevel="1" x14ac:dyDescent="0.25">
      <c r="A189" s="767"/>
      <c r="B189" s="766"/>
      <c r="C189" s="778"/>
      <c r="D189" s="778"/>
      <c r="E189" s="778"/>
      <c r="F189" s="782"/>
      <c r="G189" s="794"/>
      <c r="H189" s="794"/>
      <c r="I189" s="765" t="s">
        <v>903</v>
      </c>
      <c r="J189" s="782" t="str">
        <f t="shared" si="67"/>
        <v>v</v>
      </c>
      <c r="K189" s="918">
        <f t="shared" ref="K189:T189" si="104">K172</f>
        <v>8</v>
      </c>
      <c r="L189" s="918">
        <f t="shared" si="104"/>
        <v>25</v>
      </c>
      <c r="M189" s="918">
        <f t="shared" si="104"/>
        <v>30</v>
      </c>
      <c r="N189" s="918">
        <f t="shared" si="104"/>
        <v>30</v>
      </c>
      <c r="O189" s="918">
        <f t="shared" si="104"/>
        <v>30</v>
      </c>
      <c r="P189" s="918">
        <f t="shared" si="104"/>
        <v>30</v>
      </c>
      <c r="Q189" s="918">
        <f t="shared" si="104"/>
        <v>30</v>
      </c>
      <c r="R189" s="918">
        <f t="shared" si="104"/>
        <v>30</v>
      </c>
      <c r="S189" s="918">
        <f t="shared" si="104"/>
        <v>30</v>
      </c>
      <c r="T189" s="918">
        <f t="shared" si="104"/>
        <v>30</v>
      </c>
      <c r="U189" s="795"/>
      <c r="V189" s="774"/>
      <c r="W189" s="773"/>
      <c r="X189" s="768"/>
    </row>
    <row r="190" spans="1:24" s="765" customFormat="1" hidden="1" outlineLevel="1" x14ac:dyDescent="0.25">
      <c r="A190" s="767"/>
      <c r="B190" s="766"/>
      <c r="C190" s="778"/>
      <c r="D190" s="778"/>
      <c r="E190" s="778"/>
      <c r="F190" s="782"/>
      <c r="G190" s="782"/>
      <c r="H190" s="782"/>
      <c r="I190" s="765" t="s">
        <v>904</v>
      </c>
      <c r="J190" s="782" t="str">
        <f t="shared" si="67"/>
        <v>w</v>
      </c>
      <c r="K190" s="918">
        <f t="shared" ref="K190:T190" si="105">K173</f>
        <v>8</v>
      </c>
      <c r="L190" s="918">
        <f t="shared" si="105"/>
        <v>25</v>
      </c>
      <c r="M190" s="918">
        <f t="shared" si="105"/>
        <v>30</v>
      </c>
      <c r="N190" s="918">
        <f t="shared" si="105"/>
        <v>30</v>
      </c>
      <c r="O190" s="918">
        <f t="shared" si="105"/>
        <v>30</v>
      </c>
      <c r="P190" s="918">
        <f t="shared" si="105"/>
        <v>30</v>
      </c>
      <c r="Q190" s="918">
        <f t="shared" si="105"/>
        <v>30</v>
      </c>
      <c r="R190" s="918">
        <f t="shared" si="105"/>
        <v>30</v>
      </c>
      <c r="S190" s="918">
        <f t="shared" si="105"/>
        <v>30</v>
      </c>
      <c r="T190" s="918">
        <f t="shared" si="105"/>
        <v>30</v>
      </c>
      <c r="U190" s="801"/>
      <c r="V190" s="774"/>
      <c r="W190" s="773"/>
      <c r="X190" s="768"/>
    </row>
    <row r="191" spans="1:24" s="765" customFormat="1" hidden="1" outlineLevel="1" x14ac:dyDescent="0.25">
      <c r="A191" s="767"/>
      <c r="B191" s="766"/>
      <c r="C191" s="778"/>
      <c r="D191" s="778"/>
      <c r="E191" s="778"/>
      <c r="F191" s="782"/>
      <c r="G191" s="794"/>
      <c r="H191" s="794"/>
      <c r="I191" s="765" t="s">
        <v>904</v>
      </c>
      <c r="J191" s="782" t="str">
        <f t="shared" si="67"/>
        <v>wd</v>
      </c>
      <c r="K191" s="918">
        <f t="shared" ref="K191:T191" si="106">K174</f>
        <v>8</v>
      </c>
      <c r="L191" s="918">
        <f t="shared" si="106"/>
        <v>25</v>
      </c>
      <c r="M191" s="918">
        <f t="shared" si="106"/>
        <v>30</v>
      </c>
      <c r="N191" s="918">
        <f t="shared" si="106"/>
        <v>30</v>
      </c>
      <c r="O191" s="918">
        <f t="shared" si="106"/>
        <v>30</v>
      </c>
      <c r="P191" s="918">
        <f t="shared" si="106"/>
        <v>30</v>
      </c>
      <c r="Q191" s="918">
        <f t="shared" si="106"/>
        <v>30</v>
      </c>
      <c r="R191" s="918">
        <f t="shared" si="106"/>
        <v>30</v>
      </c>
      <c r="S191" s="918">
        <f t="shared" si="106"/>
        <v>30</v>
      </c>
      <c r="T191" s="918">
        <f t="shared" si="106"/>
        <v>30</v>
      </c>
      <c r="U191" s="795"/>
      <c r="V191" s="774"/>
      <c r="W191" s="773"/>
      <c r="X191" s="768"/>
    </row>
    <row r="192" spans="1:24" s="765" customFormat="1" hidden="1" outlineLevel="1" x14ac:dyDescent="0.25">
      <c r="A192" s="767"/>
      <c r="B192" s="766"/>
      <c r="C192" s="778"/>
      <c r="D192" s="778"/>
      <c r="E192" s="778"/>
      <c r="F192" s="782"/>
      <c r="G192" s="794"/>
      <c r="H192" s="794"/>
      <c r="I192" s="765" t="s">
        <v>904</v>
      </c>
      <c r="J192" s="782" t="str">
        <f t="shared" si="67"/>
        <v>b</v>
      </c>
      <c r="K192" s="918">
        <f t="shared" ref="K192:T193" si="107">K180</f>
        <v>8</v>
      </c>
      <c r="L192" s="918">
        <f t="shared" si="107"/>
        <v>25</v>
      </c>
      <c r="M192" s="918">
        <f t="shared" si="107"/>
        <v>30</v>
      </c>
      <c r="N192" s="918">
        <f t="shared" si="107"/>
        <v>30</v>
      </c>
      <c r="O192" s="918">
        <f t="shared" si="107"/>
        <v>30</v>
      </c>
      <c r="P192" s="918">
        <f t="shared" si="107"/>
        <v>30</v>
      </c>
      <c r="Q192" s="918">
        <f t="shared" si="107"/>
        <v>30</v>
      </c>
      <c r="R192" s="918">
        <f t="shared" si="107"/>
        <v>30</v>
      </c>
      <c r="S192" s="918">
        <f t="shared" si="107"/>
        <v>30</v>
      </c>
      <c r="T192" s="918">
        <f t="shared" si="107"/>
        <v>30</v>
      </c>
      <c r="U192" s="795"/>
      <c r="V192" s="774"/>
      <c r="W192" s="773"/>
      <c r="X192" s="768"/>
    </row>
    <row r="193" spans="1:24" s="765" customFormat="1" hidden="1" outlineLevel="1" x14ac:dyDescent="0.25">
      <c r="A193" s="767"/>
      <c r="B193" s="766"/>
      <c r="C193" s="778"/>
      <c r="D193" s="778"/>
      <c r="E193" s="778"/>
      <c r="F193" s="782"/>
      <c r="G193" s="794"/>
      <c r="H193" s="794"/>
      <c r="I193" s="765" t="s">
        <v>904</v>
      </c>
      <c r="J193" s="782" t="str">
        <f t="shared" si="67"/>
        <v>bd</v>
      </c>
      <c r="K193" s="918">
        <f t="shared" si="107"/>
        <v>8</v>
      </c>
      <c r="L193" s="918">
        <f t="shared" si="107"/>
        <v>25</v>
      </c>
      <c r="M193" s="918">
        <f t="shared" si="107"/>
        <v>30</v>
      </c>
      <c r="N193" s="918">
        <f t="shared" si="107"/>
        <v>30</v>
      </c>
      <c r="O193" s="918">
        <f t="shared" si="107"/>
        <v>30</v>
      </c>
      <c r="P193" s="918">
        <f t="shared" si="107"/>
        <v>30</v>
      </c>
      <c r="Q193" s="918">
        <f t="shared" si="107"/>
        <v>30</v>
      </c>
      <c r="R193" s="918">
        <f t="shared" si="107"/>
        <v>30</v>
      </c>
      <c r="S193" s="918">
        <f t="shared" si="107"/>
        <v>30</v>
      </c>
      <c r="T193" s="918">
        <f t="shared" si="107"/>
        <v>30</v>
      </c>
      <c r="U193" s="795"/>
      <c r="V193" s="774"/>
      <c r="W193" s="773"/>
      <c r="X193" s="768"/>
    </row>
    <row r="194" spans="1:24" s="765" customFormat="1" hidden="1" outlineLevel="1" x14ac:dyDescent="0.25">
      <c r="A194" s="767"/>
      <c r="B194" s="766"/>
      <c r="C194" s="778"/>
      <c r="D194" s="778"/>
      <c r="E194" s="778"/>
      <c r="F194" s="782"/>
      <c r="G194" s="794"/>
      <c r="H194" s="794"/>
      <c r="I194" s="765" t="s">
        <v>904</v>
      </c>
      <c r="J194" s="782" t="str">
        <f t="shared" si="67"/>
        <v>o</v>
      </c>
      <c r="K194" s="918">
        <f t="shared" ref="K194:T194" si="108">K177</f>
        <v>8</v>
      </c>
      <c r="L194" s="918">
        <f t="shared" si="108"/>
        <v>25</v>
      </c>
      <c r="M194" s="918">
        <f t="shared" si="108"/>
        <v>30</v>
      </c>
      <c r="N194" s="918">
        <f t="shared" si="108"/>
        <v>30</v>
      </c>
      <c r="O194" s="918">
        <f t="shared" si="108"/>
        <v>30</v>
      </c>
      <c r="P194" s="918">
        <f t="shared" si="108"/>
        <v>30</v>
      </c>
      <c r="Q194" s="918">
        <f t="shared" si="108"/>
        <v>30</v>
      </c>
      <c r="R194" s="918">
        <f t="shared" si="108"/>
        <v>30</v>
      </c>
      <c r="S194" s="918">
        <f t="shared" si="108"/>
        <v>30</v>
      </c>
      <c r="T194" s="918">
        <f t="shared" si="108"/>
        <v>30</v>
      </c>
      <c r="U194" s="795"/>
      <c r="V194" s="774"/>
      <c r="W194" s="773"/>
      <c r="X194" s="768"/>
    </row>
    <row r="195" spans="1:24" s="765" customFormat="1" hidden="1" outlineLevel="1" x14ac:dyDescent="0.25">
      <c r="A195" s="767"/>
      <c r="B195" s="766"/>
      <c r="C195" s="778"/>
      <c r="D195" s="778"/>
      <c r="E195" s="778"/>
      <c r="F195" s="782"/>
      <c r="G195" s="794"/>
      <c r="H195" s="794"/>
      <c r="I195" s="765" t="s">
        <v>904</v>
      </c>
      <c r="J195" s="782" t="str">
        <f t="shared" si="67"/>
        <v>od</v>
      </c>
      <c r="K195" s="918">
        <f t="shared" ref="K195:T195" si="109">K178</f>
        <v>8</v>
      </c>
      <c r="L195" s="918">
        <f t="shared" si="109"/>
        <v>25</v>
      </c>
      <c r="M195" s="918">
        <f t="shared" si="109"/>
        <v>30</v>
      </c>
      <c r="N195" s="918">
        <f t="shared" si="109"/>
        <v>30</v>
      </c>
      <c r="O195" s="918">
        <f t="shared" si="109"/>
        <v>30</v>
      </c>
      <c r="P195" s="918">
        <f t="shared" si="109"/>
        <v>30</v>
      </c>
      <c r="Q195" s="918">
        <f t="shared" si="109"/>
        <v>30</v>
      </c>
      <c r="R195" s="918">
        <f t="shared" si="109"/>
        <v>30</v>
      </c>
      <c r="S195" s="918">
        <f t="shared" si="109"/>
        <v>30</v>
      </c>
      <c r="T195" s="918">
        <f t="shared" si="109"/>
        <v>30</v>
      </c>
      <c r="U195" s="795"/>
      <c r="V195" s="774"/>
      <c r="W195" s="773"/>
      <c r="X195" s="768"/>
    </row>
    <row r="196" spans="1:24" s="765" customFormat="1" hidden="1" outlineLevel="1" x14ac:dyDescent="0.25">
      <c r="A196" s="767"/>
      <c r="B196" s="766"/>
      <c r="C196" s="778"/>
      <c r="D196" s="778"/>
      <c r="E196" s="778"/>
      <c r="F196" s="782"/>
      <c r="G196" s="794"/>
      <c r="H196" s="794"/>
      <c r="I196" s="765" t="s">
        <v>904</v>
      </c>
      <c r="J196" s="782" t="str">
        <f t="shared" si="67"/>
        <v>h</v>
      </c>
      <c r="K196" s="918">
        <f t="shared" ref="K196:T196" si="110">K179</f>
        <v>8</v>
      </c>
      <c r="L196" s="918">
        <f t="shared" si="110"/>
        <v>25</v>
      </c>
      <c r="M196" s="918">
        <f t="shared" si="110"/>
        <v>30</v>
      </c>
      <c r="N196" s="918">
        <f t="shared" si="110"/>
        <v>30</v>
      </c>
      <c r="O196" s="918">
        <f t="shared" si="110"/>
        <v>30</v>
      </c>
      <c r="P196" s="918">
        <f t="shared" si="110"/>
        <v>30</v>
      </c>
      <c r="Q196" s="918">
        <f t="shared" si="110"/>
        <v>30</v>
      </c>
      <c r="R196" s="918">
        <f t="shared" si="110"/>
        <v>30</v>
      </c>
      <c r="S196" s="918">
        <f t="shared" si="110"/>
        <v>30</v>
      </c>
      <c r="T196" s="918">
        <f t="shared" si="110"/>
        <v>30</v>
      </c>
      <c r="U196" s="795"/>
      <c r="V196" s="774"/>
      <c r="W196" s="773"/>
      <c r="X196" s="768"/>
    </row>
    <row r="197" spans="1:24" s="765" customFormat="1" hidden="1" outlineLevel="1" x14ac:dyDescent="0.25">
      <c r="A197" s="767"/>
      <c r="B197" s="766"/>
      <c r="C197" s="778"/>
      <c r="D197" s="778"/>
      <c r="E197" s="778"/>
      <c r="F197" s="782"/>
      <c r="G197" s="794"/>
      <c r="H197" s="794"/>
      <c r="I197" s="765" t="s">
        <v>904</v>
      </c>
      <c r="J197" s="782" t="str">
        <f t="shared" si="67"/>
        <v>of</v>
      </c>
      <c r="K197" s="918">
        <f t="shared" ref="K197:T197" si="111">K180</f>
        <v>8</v>
      </c>
      <c r="L197" s="918">
        <f t="shared" si="111"/>
        <v>25</v>
      </c>
      <c r="M197" s="918">
        <f t="shared" si="111"/>
        <v>30</v>
      </c>
      <c r="N197" s="918">
        <f t="shared" si="111"/>
        <v>30</v>
      </c>
      <c r="O197" s="918">
        <f t="shared" si="111"/>
        <v>30</v>
      </c>
      <c r="P197" s="918">
        <f t="shared" si="111"/>
        <v>30</v>
      </c>
      <c r="Q197" s="918">
        <f t="shared" si="111"/>
        <v>30</v>
      </c>
      <c r="R197" s="918">
        <f t="shared" si="111"/>
        <v>30</v>
      </c>
      <c r="S197" s="918">
        <f t="shared" si="111"/>
        <v>30</v>
      </c>
      <c r="T197" s="918">
        <f t="shared" si="111"/>
        <v>30</v>
      </c>
      <c r="U197" s="795"/>
      <c r="V197" s="774"/>
      <c r="W197" s="773"/>
      <c r="X197" s="768"/>
    </row>
    <row r="198" spans="1:24" s="765" customFormat="1" hidden="1" outlineLevel="1" x14ac:dyDescent="0.25">
      <c r="A198" s="767"/>
      <c r="B198" s="766"/>
      <c r="C198" s="778"/>
      <c r="D198" s="778"/>
      <c r="E198" s="778"/>
      <c r="F198" s="782"/>
      <c r="G198" s="794"/>
      <c r="H198" s="794"/>
      <c r="I198" s="765" t="s">
        <v>904</v>
      </c>
      <c r="J198" s="782" t="str">
        <f t="shared" si="67"/>
        <v>z</v>
      </c>
      <c r="K198" s="918">
        <f t="shared" ref="K198:T198" si="112">K181</f>
        <v>8</v>
      </c>
      <c r="L198" s="918">
        <f t="shared" si="112"/>
        <v>25</v>
      </c>
      <c r="M198" s="918">
        <f t="shared" si="112"/>
        <v>30</v>
      </c>
      <c r="N198" s="918">
        <f t="shared" si="112"/>
        <v>30</v>
      </c>
      <c r="O198" s="918">
        <f t="shared" si="112"/>
        <v>30</v>
      </c>
      <c r="P198" s="918">
        <f t="shared" si="112"/>
        <v>30</v>
      </c>
      <c r="Q198" s="918">
        <f t="shared" si="112"/>
        <v>30</v>
      </c>
      <c r="R198" s="918">
        <f t="shared" si="112"/>
        <v>30</v>
      </c>
      <c r="S198" s="918">
        <f t="shared" si="112"/>
        <v>30</v>
      </c>
      <c r="T198" s="918">
        <f t="shared" si="112"/>
        <v>30</v>
      </c>
      <c r="U198" s="795"/>
      <c r="V198" s="774"/>
      <c r="W198" s="773"/>
      <c r="X198" s="768"/>
    </row>
    <row r="199" spans="1:24" s="765" customFormat="1" hidden="1" outlineLevel="1" x14ac:dyDescent="0.25">
      <c r="A199" s="767"/>
      <c r="B199" s="766"/>
      <c r="C199" s="778"/>
      <c r="D199" s="778"/>
      <c r="E199" s="778"/>
      <c r="F199" s="782"/>
      <c r="G199" s="794"/>
      <c r="H199" s="794"/>
      <c r="I199" s="765" t="s">
        <v>904</v>
      </c>
      <c r="J199" s="782" t="str">
        <f t="shared" si="67"/>
        <v>zd</v>
      </c>
      <c r="K199" s="918">
        <f t="shared" ref="K199:T199" si="113">K182</f>
        <v>8</v>
      </c>
      <c r="L199" s="918">
        <f t="shared" si="113"/>
        <v>25</v>
      </c>
      <c r="M199" s="918">
        <f t="shared" si="113"/>
        <v>30</v>
      </c>
      <c r="N199" s="918">
        <f t="shared" si="113"/>
        <v>30</v>
      </c>
      <c r="O199" s="918">
        <f t="shared" si="113"/>
        <v>30</v>
      </c>
      <c r="P199" s="918">
        <f t="shared" si="113"/>
        <v>30</v>
      </c>
      <c r="Q199" s="918">
        <f t="shared" si="113"/>
        <v>30</v>
      </c>
      <c r="R199" s="918">
        <f t="shared" si="113"/>
        <v>30</v>
      </c>
      <c r="S199" s="918">
        <f t="shared" si="113"/>
        <v>30</v>
      </c>
      <c r="T199" s="918">
        <f t="shared" si="113"/>
        <v>30</v>
      </c>
      <c r="U199" s="795"/>
      <c r="V199" s="774"/>
      <c r="W199" s="773"/>
      <c r="X199" s="768"/>
    </row>
    <row r="200" spans="1:24" s="765" customFormat="1" hidden="1" outlineLevel="1" x14ac:dyDescent="0.25">
      <c r="A200" s="767"/>
      <c r="B200" s="766"/>
      <c r="C200" s="778"/>
      <c r="D200" s="778"/>
      <c r="E200" s="778"/>
      <c r="F200" s="782"/>
      <c r="G200" s="794"/>
      <c r="H200" s="794"/>
      <c r="I200" s="765" t="s">
        <v>904</v>
      </c>
      <c r="J200" s="782" t="str">
        <f t="shared" si="67"/>
        <v>r</v>
      </c>
      <c r="K200" s="918">
        <f t="shared" ref="K200:T200" si="114">K183</f>
        <v>8</v>
      </c>
      <c r="L200" s="918">
        <f t="shared" si="114"/>
        <v>25</v>
      </c>
      <c r="M200" s="918">
        <f t="shared" si="114"/>
        <v>30</v>
      </c>
      <c r="N200" s="918">
        <f t="shared" si="114"/>
        <v>30</v>
      </c>
      <c r="O200" s="918">
        <f t="shared" si="114"/>
        <v>30</v>
      </c>
      <c r="P200" s="918">
        <f t="shared" si="114"/>
        <v>30</v>
      </c>
      <c r="Q200" s="918">
        <f t="shared" si="114"/>
        <v>30</v>
      </c>
      <c r="R200" s="918">
        <f t="shared" si="114"/>
        <v>30</v>
      </c>
      <c r="S200" s="918">
        <f t="shared" si="114"/>
        <v>30</v>
      </c>
      <c r="T200" s="918">
        <f t="shared" si="114"/>
        <v>30</v>
      </c>
      <c r="U200" s="795"/>
      <c r="V200" s="774"/>
      <c r="W200" s="773"/>
      <c r="X200" s="768"/>
    </row>
    <row r="201" spans="1:24" s="765" customFormat="1" hidden="1" outlineLevel="1" x14ac:dyDescent="0.25">
      <c r="A201" s="767"/>
      <c r="B201" s="766"/>
      <c r="C201" s="778"/>
      <c r="D201" s="778"/>
      <c r="E201" s="778"/>
      <c r="F201" s="782"/>
      <c r="G201" s="794"/>
      <c r="H201" s="794"/>
      <c r="I201" s="765" t="s">
        <v>904</v>
      </c>
      <c r="J201" s="782" t="str">
        <f t="shared" si="67"/>
        <v>rd</v>
      </c>
      <c r="K201" s="918">
        <f t="shared" ref="K201:T201" si="115">K184</f>
        <v>8</v>
      </c>
      <c r="L201" s="918">
        <f t="shared" si="115"/>
        <v>25</v>
      </c>
      <c r="M201" s="918">
        <f t="shared" si="115"/>
        <v>30</v>
      </c>
      <c r="N201" s="918">
        <f t="shared" si="115"/>
        <v>30</v>
      </c>
      <c r="O201" s="918">
        <f t="shared" si="115"/>
        <v>30</v>
      </c>
      <c r="P201" s="918">
        <f t="shared" si="115"/>
        <v>30</v>
      </c>
      <c r="Q201" s="918">
        <f t="shared" si="115"/>
        <v>30</v>
      </c>
      <c r="R201" s="918">
        <f t="shared" si="115"/>
        <v>30</v>
      </c>
      <c r="S201" s="918">
        <f t="shared" si="115"/>
        <v>30</v>
      </c>
      <c r="T201" s="918">
        <f t="shared" si="115"/>
        <v>30</v>
      </c>
      <c r="U201" s="795"/>
      <c r="V201" s="774"/>
      <c r="W201" s="773"/>
      <c r="X201" s="768"/>
    </row>
    <row r="202" spans="1:24" s="765" customFormat="1" hidden="1" outlineLevel="1" x14ac:dyDescent="0.25">
      <c r="A202" s="767"/>
      <c r="B202" s="766"/>
      <c r="C202" s="778"/>
      <c r="D202" s="778"/>
      <c r="E202" s="778"/>
      <c r="F202" s="782"/>
      <c r="G202" s="794"/>
      <c r="H202" s="794"/>
      <c r="I202" s="765" t="s">
        <v>904</v>
      </c>
      <c r="J202" s="782" t="str">
        <f t="shared" si="67"/>
        <v>l</v>
      </c>
      <c r="K202" s="918">
        <f t="shared" ref="K202:T202" si="116">K185</f>
        <v>8</v>
      </c>
      <c r="L202" s="918">
        <f t="shared" si="116"/>
        <v>25</v>
      </c>
      <c r="M202" s="918">
        <f t="shared" si="116"/>
        <v>30</v>
      </c>
      <c r="N202" s="918">
        <f t="shared" si="116"/>
        <v>30</v>
      </c>
      <c r="O202" s="918">
        <f t="shared" si="116"/>
        <v>30</v>
      </c>
      <c r="P202" s="918">
        <f t="shared" si="116"/>
        <v>30</v>
      </c>
      <c r="Q202" s="918">
        <f t="shared" si="116"/>
        <v>30</v>
      </c>
      <c r="R202" s="918">
        <f t="shared" si="116"/>
        <v>30</v>
      </c>
      <c r="S202" s="918">
        <f t="shared" si="116"/>
        <v>30</v>
      </c>
      <c r="T202" s="918">
        <f t="shared" si="116"/>
        <v>30</v>
      </c>
      <c r="U202" s="795"/>
      <c r="V202" s="774"/>
      <c r="W202" s="773"/>
      <c r="X202" s="768"/>
    </row>
    <row r="203" spans="1:24" s="765" customFormat="1" hidden="1" outlineLevel="1" x14ac:dyDescent="0.25">
      <c r="A203" s="767"/>
      <c r="B203" s="766"/>
      <c r="C203" s="778"/>
      <c r="D203" s="778"/>
      <c r="E203" s="778"/>
      <c r="F203" s="782"/>
      <c r="G203" s="794"/>
      <c r="H203" s="794"/>
      <c r="I203" s="765" t="s">
        <v>904</v>
      </c>
      <c r="J203" s="782" t="str">
        <f t="shared" si="67"/>
        <v>f</v>
      </c>
      <c r="K203" s="918">
        <f t="shared" ref="K203:T203" si="117">K186</f>
        <v>8</v>
      </c>
      <c r="L203" s="918">
        <f t="shared" si="117"/>
        <v>25</v>
      </c>
      <c r="M203" s="918">
        <f t="shared" si="117"/>
        <v>30</v>
      </c>
      <c r="N203" s="918">
        <f t="shared" si="117"/>
        <v>30</v>
      </c>
      <c r="O203" s="918">
        <f t="shared" si="117"/>
        <v>30</v>
      </c>
      <c r="P203" s="918">
        <f t="shared" si="117"/>
        <v>30</v>
      </c>
      <c r="Q203" s="918">
        <f t="shared" si="117"/>
        <v>30</v>
      </c>
      <c r="R203" s="918">
        <f t="shared" si="117"/>
        <v>30</v>
      </c>
      <c r="S203" s="918">
        <f t="shared" si="117"/>
        <v>30</v>
      </c>
      <c r="T203" s="918">
        <f t="shared" si="117"/>
        <v>30</v>
      </c>
      <c r="U203" s="795"/>
      <c r="V203" s="774"/>
      <c r="W203" s="773"/>
      <c r="X203" s="768"/>
    </row>
    <row r="204" spans="1:24" s="765" customFormat="1" hidden="1" outlineLevel="1" x14ac:dyDescent="0.25">
      <c r="A204" s="767"/>
      <c r="B204" s="766"/>
      <c r="C204" s="778"/>
      <c r="D204" s="778"/>
      <c r="E204" s="778"/>
      <c r="F204" s="782"/>
      <c r="G204" s="794"/>
      <c r="H204" s="794"/>
      <c r="I204" s="765" t="s">
        <v>904</v>
      </c>
      <c r="J204" s="782" t="str">
        <f t="shared" si="67"/>
        <v>i</v>
      </c>
      <c r="K204" s="918">
        <f t="shared" ref="K204:T204" si="118">K187</f>
        <v>8</v>
      </c>
      <c r="L204" s="918">
        <f t="shared" si="118"/>
        <v>25</v>
      </c>
      <c r="M204" s="918">
        <f t="shared" si="118"/>
        <v>30</v>
      </c>
      <c r="N204" s="918">
        <f t="shared" si="118"/>
        <v>30</v>
      </c>
      <c r="O204" s="918">
        <f t="shared" si="118"/>
        <v>30</v>
      </c>
      <c r="P204" s="918">
        <f t="shared" si="118"/>
        <v>30</v>
      </c>
      <c r="Q204" s="918">
        <f t="shared" si="118"/>
        <v>30</v>
      </c>
      <c r="R204" s="918">
        <f t="shared" si="118"/>
        <v>30</v>
      </c>
      <c r="S204" s="918">
        <f t="shared" si="118"/>
        <v>30</v>
      </c>
      <c r="T204" s="918">
        <f t="shared" si="118"/>
        <v>30</v>
      </c>
      <c r="U204" s="795"/>
      <c r="V204" s="774"/>
      <c r="W204" s="773"/>
      <c r="X204" s="768"/>
    </row>
    <row r="205" spans="1:24" s="765" customFormat="1" hidden="1" outlineLevel="1" x14ac:dyDescent="0.25">
      <c r="A205" s="767"/>
      <c r="B205" s="766"/>
      <c r="C205" s="778"/>
      <c r="D205" s="778"/>
      <c r="E205" s="778"/>
      <c r="F205" s="782"/>
      <c r="G205" s="794"/>
      <c r="H205" s="794"/>
      <c r="I205" s="765" t="s">
        <v>904</v>
      </c>
      <c r="J205" s="782" t="str">
        <f t="shared" si="67"/>
        <v>k</v>
      </c>
      <c r="K205" s="918">
        <f t="shared" ref="K205:T205" si="119">K188</f>
        <v>8</v>
      </c>
      <c r="L205" s="918">
        <f t="shared" si="119"/>
        <v>25</v>
      </c>
      <c r="M205" s="918">
        <f t="shared" si="119"/>
        <v>30</v>
      </c>
      <c r="N205" s="918">
        <f t="shared" si="119"/>
        <v>30</v>
      </c>
      <c r="O205" s="918">
        <f t="shared" si="119"/>
        <v>30</v>
      </c>
      <c r="P205" s="918">
        <f t="shared" si="119"/>
        <v>30</v>
      </c>
      <c r="Q205" s="918">
        <f t="shared" si="119"/>
        <v>30</v>
      </c>
      <c r="R205" s="918">
        <f t="shared" si="119"/>
        <v>30</v>
      </c>
      <c r="S205" s="918">
        <f t="shared" si="119"/>
        <v>30</v>
      </c>
      <c r="T205" s="918">
        <f t="shared" si="119"/>
        <v>30</v>
      </c>
      <c r="U205" s="795"/>
      <c r="V205" s="774"/>
      <c r="W205" s="773"/>
      <c r="X205" s="768"/>
    </row>
    <row r="206" spans="1:24" s="765" customFormat="1" hidden="1" outlineLevel="1" x14ac:dyDescent="0.25">
      <c r="A206" s="767"/>
      <c r="B206" s="766"/>
      <c r="C206" s="778"/>
      <c r="D206" s="778"/>
      <c r="E206" s="778"/>
      <c r="F206" s="782"/>
      <c r="G206" s="794"/>
      <c r="H206" s="794"/>
      <c r="I206" s="765" t="s">
        <v>904</v>
      </c>
      <c r="J206" s="782" t="str">
        <f t="shared" si="67"/>
        <v>v</v>
      </c>
      <c r="K206" s="918">
        <f t="shared" ref="K206:T206" si="120">K189</f>
        <v>8</v>
      </c>
      <c r="L206" s="918">
        <f t="shared" si="120"/>
        <v>25</v>
      </c>
      <c r="M206" s="918">
        <f t="shared" si="120"/>
        <v>30</v>
      </c>
      <c r="N206" s="918">
        <f t="shared" si="120"/>
        <v>30</v>
      </c>
      <c r="O206" s="918">
        <f t="shared" si="120"/>
        <v>30</v>
      </c>
      <c r="P206" s="918">
        <f t="shared" si="120"/>
        <v>30</v>
      </c>
      <c r="Q206" s="918">
        <f t="shared" si="120"/>
        <v>30</v>
      </c>
      <c r="R206" s="918">
        <f t="shared" si="120"/>
        <v>30</v>
      </c>
      <c r="S206" s="918">
        <f t="shared" si="120"/>
        <v>30</v>
      </c>
      <c r="T206" s="918">
        <f t="shared" si="120"/>
        <v>30</v>
      </c>
      <c r="U206" s="795"/>
      <c r="V206" s="774"/>
      <c r="W206" s="773"/>
      <c r="X206" s="768"/>
    </row>
    <row r="207" spans="1:24" s="765" customFormat="1" hidden="1" outlineLevel="1" x14ac:dyDescent="0.25">
      <c r="A207" s="767"/>
      <c r="B207" s="766"/>
      <c r="C207" s="778"/>
      <c r="D207" s="778"/>
      <c r="E207" s="778"/>
      <c r="F207" s="782"/>
      <c r="G207" s="782"/>
      <c r="H207" s="782"/>
      <c r="I207" s="765" t="s">
        <v>905</v>
      </c>
      <c r="J207" s="782" t="str">
        <f t="shared" si="67"/>
        <v>w</v>
      </c>
      <c r="K207" s="918">
        <f t="shared" ref="K207:T207" si="121">K190</f>
        <v>8</v>
      </c>
      <c r="L207" s="918">
        <f t="shared" si="121"/>
        <v>25</v>
      </c>
      <c r="M207" s="918">
        <f t="shared" si="121"/>
        <v>30</v>
      </c>
      <c r="N207" s="918">
        <f t="shared" si="121"/>
        <v>30</v>
      </c>
      <c r="O207" s="918">
        <f t="shared" si="121"/>
        <v>30</v>
      </c>
      <c r="P207" s="918">
        <f t="shared" si="121"/>
        <v>30</v>
      </c>
      <c r="Q207" s="918">
        <f t="shared" si="121"/>
        <v>30</v>
      </c>
      <c r="R207" s="918">
        <f t="shared" si="121"/>
        <v>30</v>
      </c>
      <c r="S207" s="918">
        <f t="shared" si="121"/>
        <v>30</v>
      </c>
      <c r="T207" s="918">
        <f t="shared" si="121"/>
        <v>30</v>
      </c>
      <c r="U207" s="801"/>
      <c r="V207" s="774"/>
      <c r="W207" s="773"/>
      <c r="X207" s="768"/>
    </row>
    <row r="208" spans="1:24" s="765" customFormat="1" hidden="1" outlineLevel="1" x14ac:dyDescent="0.25">
      <c r="A208" s="767"/>
      <c r="B208" s="766"/>
      <c r="C208" s="778"/>
      <c r="D208" s="778"/>
      <c r="E208" s="778"/>
      <c r="F208" s="782"/>
      <c r="G208" s="794"/>
      <c r="H208" s="794"/>
      <c r="I208" s="765" t="s">
        <v>905</v>
      </c>
      <c r="J208" s="782" t="str">
        <f t="shared" si="67"/>
        <v>wd</v>
      </c>
      <c r="K208" s="918">
        <f t="shared" ref="K208:T208" si="122">K191</f>
        <v>8</v>
      </c>
      <c r="L208" s="918">
        <f t="shared" si="122"/>
        <v>25</v>
      </c>
      <c r="M208" s="918">
        <f t="shared" si="122"/>
        <v>30</v>
      </c>
      <c r="N208" s="918">
        <f t="shared" si="122"/>
        <v>30</v>
      </c>
      <c r="O208" s="918">
        <f t="shared" si="122"/>
        <v>30</v>
      </c>
      <c r="P208" s="918">
        <f t="shared" si="122"/>
        <v>30</v>
      </c>
      <c r="Q208" s="918">
        <f t="shared" si="122"/>
        <v>30</v>
      </c>
      <c r="R208" s="918">
        <f t="shared" si="122"/>
        <v>30</v>
      </c>
      <c r="S208" s="918">
        <f t="shared" si="122"/>
        <v>30</v>
      </c>
      <c r="T208" s="918">
        <f t="shared" si="122"/>
        <v>30</v>
      </c>
      <c r="U208" s="795"/>
      <c r="V208" s="774"/>
      <c r="W208" s="773"/>
      <c r="X208" s="768"/>
    </row>
    <row r="209" spans="1:24" s="765" customFormat="1" hidden="1" outlineLevel="1" x14ac:dyDescent="0.25">
      <c r="A209" s="767"/>
      <c r="B209" s="766"/>
      <c r="C209" s="778"/>
      <c r="D209" s="778"/>
      <c r="E209" s="778"/>
      <c r="F209" s="782"/>
      <c r="G209" s="794"/>
      <c r="H209" s="794"/>
      <c r="I209" s="765" t="s">
        <v>905</v>
      </c>
      <c r="J209" s="782" t="str">
        <f t="shared" si="67"/>
        <v>b</v>
      </c>
      <c r="K209" s="918">
        <f>K192</f>
        <v>8</v>
      </c>
      <c r="L209" s="918">
        <f t="shared" ref="L209:T209" si="123">L192</f>
        <v>25</v>
      </c>
      <c r="M209" s="918">
        <f t="shared" si="123"/>
        <v>30</v>
      </c>
      <c r="N209" s="918">
        <f t="shared" si="123"/>
        <v>30</v>
      </c>
      <c r="O209" s="918">
        <f t="shared" si="123"/>
        <v>30</v>
      </c>
      <c r="P209" s="918">
        <f t="shared" si="123"/>
        <v>30</v>
      </c>
      <c r="Q209" s="918">
        <f t="shared" si="123"/>
        <v>30</v>
      </c>
      <c r="R209" s="918">
        <f t="shared" si="123"/>
        <v>30</v>
      </c>
      <c r="S209" s="918">
        <f t="shared" si="123"/>
        <v>30</v>
      </c>
      <c r="T209" s="918">
        <f t="shared" si="123"/>
        <v>30</v>
      </c>
      <c r="U209" s="795"/>
      <c r="V209" s="774"/>
      <c r="W209" s="773"/>
      <c r="X209" s="768"/>
    </row>
    <row r="210" spans="1:24" s="765" customFormat="1" hidden="1" outlineLevel="1" x14ac:dyDescent="0.25">
      <c r="A210" s="767"/>
      <c r="B210" s="766"/>
      <c r="C210" s="778"/>
      <c r="D210" s="778"/>
      <c r="E210" s="778"/>
      <c r="F210" s="782"/>
      <c r="G210" s="794"/>
      <c r="H210" s="794"/>
      <c r="I210" s="765" t="s">
        <v>905</v>
      </c>
      <c r="J210" s="782" t="str">
        <f t="shared" si="67"/>
        <v>bd</v>
      </c>
      <c r="K210" s="918">
        <f t="shared" ref="K210:T210" si="124">K188</f>
        <v>8</v>
      </c>
      <c r="L210" s="918">
        <f t="shared" si="124"/>
        <v>25</v>
      </c>
      <c r="M210" s="918">
        <f t="shared" si="124"/>
        <v>30</v>
      </c>
      <c r="N210" s="918">
        <f t="shared" si="124"/>
        <v>30</v>
      </c>
      <c r="O210" s="918">
        <f t="shared" si="124"/>
        <v>30</v>
      </c>
      <c r="P210" s="918">
        <f t="shared" si="124"/>
        <v>30</v>
      </c>
      <c r="Q210" s="918">
        <f t="shared" si="124"/>
        <v>30</v>
      </c>
      <c r="R210" s="918">
        <f t="shared" si="124"/>
        <v>30</v>
      </c>
      <c r="S210" s="918">
        <f t="shared" si="124"/>
        <v>30</v>
      </c>
      <c r="T210" s="918">
        <f t="shared" si="124"/>
        <v>30</v>
      </c>
      <c r="U210" s="795"/>
      <c r="V210" s="774"/>
      <c r="W210" s="773"/>
      <c r="X210" s="768"/>
    </row>
    <row r="211" spans="1:24" s="765" customFormat="1" hidden="1" outlineLevel="1" x14ac:dyDescent="0.25">
      <c r="A211" s="767"/>
      <c r="B211" s="766"/>
      <c r="C211" s="778"/>
      <c r="D211" s="778"/>
      <c r="E211" s="778"/>
      <c r="F211" s="782"/>
      <c r="G211" s="794"/>
      <c r="H211" s="794"/>
      <c r="I211" s="765" t="s">
        <v>905</v>
      </c>
      <c r="J211" s="782" t="str">
        <f t="shared" si="67"/>
        <v>o</v>
      </c>
      <c r="K211" s="918">
        <f t="shared" ref="K211:T211" si="125">K194</f>
        <v>8</v>
      </c>
      <c r="L211" s="918">
        <f t="shared" si="125"/>
        <v>25</v>
      </c>
      <c r="M211" s="918">
        <f t="shared" si="125"/>
        <v>30</v>
      </c>
      <c r="N211" s="918">
        <f t="shared" si="125"/>
        <v>30</v>
      </c>
      <c r="O211" s="918">
        <f t="shared" si="125"/>
        <v>30</v>
      </c>
      <c r="P211" s="918">
        <f t="shared" si="125"/>
        <v>30</v>
      </c>
      <c r="Q211" s="918">
        <f t="shared" si="125"/>
        <v>30</v>
      </c>
      <c r="R211" s="918">
        <f t="shared" si="125"/>
        <v>30</v>
      </c>
      <c r="S211" s="918">
        <f t="shared" si="125"/>
        <v>30</v>
      </c>
      <c r="T211" s="918">
        <f t="shared" si="125"/>
        <v>30</v>
      </c>
      <c r="U211" s="795"/>
      <c r="V211" s="774"/>
      <c r="W211" s="773"/>
      <c r="X211" s="768"/>
    </row>
    <row r="212" spans="1:24" s="765" customFormat="1" hidden="1" outlineLevel="1" x14ac:dyDescent="0.25">
      <c r="A212" s="767"/>
      <c r="B212" s="766"/>
      <c r="C212" s="778"/>
      <c r="D212" s="778"/>
      <c r="E212" s="778"/>
      <c r="F212" s="782"/>
      <c r="G212" s="794"/>
      <c r="H212" s="794"/>
      <c r="I212" s="765" t="s">
        <v>905</v>
      </c>
      <c r="J212" s="782" t="str">
        <f t="shared" si="67"/>
        <v>od</v>
      </c>
      <c r="K212" s="918">
        <f t="shared" ref="K212:T212" si="126">K195</f>
        <v>8</v>
      </c>
      <c r="L212" s="918">
        <f t="shared" si="126"/>
        <v>25</v>
      </c>
      <c r="M212" s="918">
        <f t="shared" si="126"/>
        <v>30</v>
      </c>
      <c r="N212" s="918">
        <f t="shared" si="126"/>
        <v>30</v>
      </c>
      <c r="O212" s="918">
        <f t="shared" si="126"/>
        <v>30</v>
      </c>
      <c r="P212" s="918">
        <f t="shared" si="126"/>
        <v>30</v>
      </c>
      <c r="Q212" s="918">
        <f t="shared" si="126"/>
        <v>30</v>
      </c>
      <c r="R212" s="918">
        <f t="shared" si="126"/>
        <v>30</v>
      </c>
      <c r="S212" s="918">
        <f t="shared" si="126"/>
        <v>30</v>
      </c>
      <c r="T212" s="918">
        <f t="shared" si="126"/>
        <v>30</v>
      </c>
      <c r="U212" s="795"/>
      <c r="V212" s="774"/>
      <c r="W212" s="773"/>
      <c r="X212" s="768"/>
    </row>
    <row r="213" spans="1:24" s="765" customFormat="1" hidden="1" outlineLevel="1" x14ac:dyDescent="0.25">
      <c r="A213" s="767"/>
      <c r="B213" s="766"/>
      <c r="C213" s="778"/>
      <c r="D213" s="778"/>
      <c r="E213" s="778"/>
      <c r="F213" s="782"/>
      <c r="G213" s="794"/>
      <c r="H213" s="794"/>
      <c r="I213" s="765" t="s">
        <v>905</v>
      </c>
      <c r="J213" s="782" t="str">
        <f t="shared" si="67"/>
        <v>h</v>
      </c>
      <c r="K213" s="918">
        <f t="shared" ref="K213:T213" si="127">K196</f>
        <v>8</v>
      </c>
      <c r="L213" s="918">
        <f t="shared" si="127"/>
        <v>25</v>
      </c>
      <c r="M213" s="918">
        <f t="shared" si="127"/>
        <v>30</v>
      </c>
      <c r="N213" s="918">
        <f t="shared" si="127"/>
        <v>30</v>
      </c>
      <c r="O213" s="918">
        <f t="shared" si="127"/>
        <v>30</v>
      </c>
      <c r="P213" s="918">
        <f t="shared" si="127"/>
        <v>30</v>
      </c>
      <c r="Q213" s="918">
        <f t="shared" si="127"/>
        <v>30</v>
      </c>
      <c r="R213" s="918">
        <f t="shared" si="127"/>
        <v>30</v>
      </c>
      <c r="S213" s="918">
        <f t="shared" si="127"/>
        <v>30</v>
      </c>
      <c r="T213" s="918">
        <f t="shared" si="127"/>
        <v>30</v>
      </c>
      <c r="U213" s="795"/>
      <c r="V213" s="774"/>
      <c r="W213" s="773"/>
      <c r="X213" s="768"/>
    </row>
    <row r="214" spans="1:24" s="765" customFormat="1" hidden="1" outlineLevel="1" x14ac:dyDescent="0.25">
      <c r="A214" s="767"/>
      <c r="B214" s="766"/>
      <c r="C214" s="778"/>
      <c r="D214" s="778"/>
      <c r="E214" s="778"/>
      <c r="F214" s="782"/>
      <c r="G214" s="794"/>
      <c r="H214" s="794"/>
      <c r="I214" s="765" t="s">
        <v>905</v>
      </c>
      <c r="J214" s="782" t="str">
        <f t="shared" si="67"/>
        <v>of</v>
      </c>
      <c r="K214" s="918">
        <f t="shared" ref="K214:T214" si="128">K197</f>
        <v>8</v>
      </c>
      <c r="L214" s="918">
        <f t="shared" si="128"/>
        <v>25</v>
      </c>
      <c r="M214" s="918">
        <f t="shared" si="128"/>
        <v>30</v>
      </c>
      <c r="N214" s="918">
        <f t="shared" si="128"/>
        <v>30</v>
      </c>
      <c r="O214" s="918">
        <f t="shared" si="128"/>
        <v>30</v>
      </c>
      <c r="P214" s="918">
        <f t="shared" si="128"/>
        <v>30</v>
      </c>
      <c r="Q214" s="918">
        <f t="shared" si="128"/>
        <v>30</v>
      </c>
      <c r="R214" s="918">
        <f t="shared" si="128"/>
        <v>30</v>
      </c>
      <c r="S214" s="918">
        <f t="shared" si="128"/>
        <v>30</v>
      </c>
      <c r="T214" s="918">
        <f t="shared" si="128"/>
        <v>30</v>
      </c>
      <c r="U214" s="795"/>
      <c r="V214" s="774"/>
      <c r="W214" s="773"/>
      <c r="X214" s="768"/>
    </row>
    <row r="215" spans="1:24" s="765" customFormat="1" hidden="1" outlineLevel="1" x14ac:dyDescent="0.25">
      <c r="A215" s="767"/>
      <c r="B215" s="766"/>
      <c r="C215" s="778"/>
      <c r="D215" s="778"/>
      <c r="E215" s="778"/>
      <c r="F215" s="782"/>
      <c r="G215" s="794"/>
      <c r="H215" s="794"/>
      <c r="I215" s="765" t="s">
        <v>905</v>
      </c>
      <c r="J215" s="782" t="str">
        <f t="shared" si="67"/>
        <v>z</v>
      </c>
      <c r="K215" s="918">
        <f t="shared" ref="K215:T215" si="129">K193</f>
        <v>8</v>
      </c>
      <c r="L215" s="918">
        <f t="shared" si="129"/>
        <v>25</v>
      </c>
      <c r="M215" s="918">
        <f t="shared" si="129"/>
        <v>30</v>
      </c>
      <c r="N215" s="918">
        <f t="shared" si="129"/>
        <v>30</v>
      </c>
      <c r="O215" s="918">
        <f t="shared" si="129"/>
        <v>30</v>
      </c>
      <c r="P215" s="918">
        <f t="shared" si="129"/>
        <v>30</v>
      </c>
      <c r="Q215" s="918">
        <f t="shared" si="129"/>
        <v>30</v>
      </c>
      <c r="R215" s="918">
        <f t="shared" si="129"/>
        <v>30</v>
      </c>
      <c r="S215" s="918">
        <f t="shared" si="129"/>
        <v>30</v>
      </c>
      <c r="T215" s="918">
        <f t="shared" si="129"/>
        <v>30</v>
      </c>
      <c r="U215" s="795"/>
      <c r="V215" s="774"/>
      <c r="W215" s="773"/>
      <c r="X215" s="768"/>
    </row>
    <row r="216" spans="1:24" s="765" customFormat="1" hidden="1" outlineLevel="1" x14ac:dyDescent="0.25">
      <c r="A216" s="767"/>
      <c r="B216" s="766"/>
      <c r="C216" s="778"/>
      <c r="D216" s="778"/>
      <c r="E216" s="778"/>
      <c r="F216" s="782"/>
      <c r="G216" s="794"/>
      <c r="H216" s="794"/>
      <c r="I216" s="765" t="s">
        <v>905</v>
      </c>
      <c r="J216" s="782" t="str">
        <f t="shared" si="67"/>
        <v>zd</v>
      </c>
      <c r="K216" s="918">
        <f t="shared" ref="K216:T216" si="130">K199</f>
        <v>8</v>
      </c>
      <c r="L216" s="918">
        <f t="shared" si="130"/>
        <v>25</v>
      </c>
      <c r="M216" s="918">
        <f t="shared" si="130"/>
        <v>30</v>
      </c>
      <c r="N216" s="918">
        <f t="shared" si="130"/>
        <v>30</v>
      </c>
      <c r="O216" s="918">
        <f t="shared" si="130"/>
        <v>30</v>
      </c>
      <c r="P216" s="918">
        <f t="shared" si="130"/>
        <v>30</v>
      </c>
      <c r="Q216" s="918">
        <f t="shared" si="130"/>
        <v>30</v>
      </c>
      <c r="R216" s="918">
        <f t="shared" si="130"/>
        <v>30</v>
      </c>
      <c r="S216" s="918">
        <f t="shared" si="130"/>
        <v>30</v>
      </c>
      <c r="T216" s="918">
        <f t="shared" si="130"/>
        <v>30</v>
      </c>
      <c r="U216" s="795"/>
      <c r="V216" s="774"/>
      <c r="W216" s="773"/>
      <c r="X216" s="768"/>
    </row>
    <row r="217" spans="1:24" s="765" customFormat="1" hidden="1" outlineLevel="1" x14ac:dyDescent="0.25">
      <c r="A217" s="767"/>
      <c r="B217" s="766"/>
      <c r="C217" s="778"/>
      <c r="D217" s="778"/>
      <c r="E217" s="778"/>
      <c r="F217" s="782"/>
      <c r="G217" s="794"/>
      <c r="H217" s="794"/>
      <c r="I217" s="765" t="s">
        <v>905</v>
      </c>
      <c r="J217" s="782" t="str">
        <f t="shared" ref="J217:J240" si="131">J200</f>
        <v>r</v>
      </c>
      <c r="K217" s="918">
        <f t="shared" ref="K217:T217" si="132">K200</f>
        <v>8</v>
      </c>
      <c r="L217" s="918">
        <f t="shared" si="132"/>
        <v>25</v>
      </c>
      <c r="M217" s="918">
        <f t="shared" si="132"/>
        <v>30</v>
      </c>
      <c r="N217" s="918">
        <f t="shared" si="132"/>
        <v>30</v>
      </c>
      <c r="O217" s="918">
        <f t="shared" si="132"/>
        <v>30</v>
      </c>
      <c r="P217" s="918">
        <f t="shared" si="132"/>
        <v>30</v>
      </c>
      <c r="Q217" s="918">
        <f t="shared" si="132"/>
        <v>30</v>
      </c>
      <c r="R217" s="918">
        <f t="shared" si="132"/>
        <v>30</v>
      </c>
      <c r="S217" s="918">
        <f t="shared" si="132"/>
        <v>30</v>
      </c>
      <c r="T217" s="918">
        <f t="shared" si="132"/>
        <v>30</v>
      </c>
      <c r="U217" s="795"/>
      <c r="V217" s="774"/>
      <c r="W217" s="773"/>
      <c r="X217" s="768"/>
    </row>
    <row r="218" spans="1:24" s="765" customFormat="1" hidden="1" outlineLevel="1" x14ac:dyDescent="0.25">
      <c r="A218" s="767"/>
      <c r="B218" s="766"/>
      <c r="C218" s="778"/>
      <c r="D218" s="778"/>
      <c r="E218" s="778"/>
      <c r="F218" s="782"/>
      <c r="G218" s="794"/>
      <c r="H218" s="794"/>
      <c r="I218" s="765" t="s">
        <v>905</v>
      </c>
      <c r="J218" s="782" t="str">
        <f t="shared" si="131"/>
        <v>rd</v>
      </c>
      <c r="K218" s="918">
        <f t="shared" ref="K218:T218" si="133">K201</f>
        <v>8</v>
      </c>
      <c r="L218" s="918">
        <f t="shared" si="133"/>
        <v>25</v>
      </c>
      <c r="M218" s="918">
        <f t="shared" si="133"/>
        <v>30</v>
      </c>
      <c r="N218" s="918">
        <f t="shared" si="133"/>
        <v>30</v>
      </c>
      <c r="O218" s="918">
        <f t="shared" si="133"/>
        <v>30</v>
      </c>
      <c r="P218" s="918">
        <f t="shared" si="133"/>
        <v>30</v>
      </c>
      <c r="Q218" s="918">
        <f t="shared" si="133"/>
        <v>30</v>
      </c>
      <c r="R218" s="918">
        <f t="shared" si="133"/>
        <v>30</v>
      </c>
      <c r="S218" s="918">
        <f t="shared" si="133"/>
        <v>30</v>
      </c>
      <c r="T218" s="918">
        <f t="shared" si="133"/>
        <v>30</v>
      </c>
      <c r="U218" s="795"/>
      <c r="V218" s="774"/>
      <c r="W218" s="773"/>
      <c r="X218" s="768"/>
    </row>
    <row r="219" spans="1:24" s="765" customFormat="1" hidden="1" outlineLevel="1" x14ac:dyDescent="0.25">
      <c r="A219" s="767"/>
      <c r="B219" s="766"/>
      <c r="C219" s="778"/>
      <c r="D219" s="778"/>
      <c r="E219" s="778"/>
      <c r="F219" s="782"/>
      <c r="G219" s="794"/>
      <c r="H219" s="794"/>
      <c r="I219" s="765" t="s">
        <v>905</v>
      </c>
      <c r="J219" s="782" t="str">
        <f t="shared" si="131"/>
        <v>l</v>
      </c>
      <c r="K219" s="918">
        <f t="shared" ref="K219:T219" si="134">K202</f>
        <v>8</v>
      </c>
      <c r="L219" s="918">
        <f t="shared" si="134"/>
        <v>25</v>
      </c>
      <c r="M219" s="918">
        <f t="shared" si="134"/>
        <v>30</v>
      </c>
      <c r="N219" s="918">
        <f t="shared" si="134"/>
        <v>30</v>
      </c>
      <c r="O219" s="918">
        <f t="shared" si="134"/>
        <v>30</v>
      </c>
      <c r="P219" s="918">
        <f t="shared" si="134"/>
        <v>30</v>
      </c>
      <c r="Q219" s="918">
        <f t="shared" si="134"/>
        <v>30</v>
      </c>
      <c r="R219" s="918">
        <f t="shared" si="134"/>
        <v>30</v>
      </c>
      <c r="S219" s="918">
        <f t="shared" si="134"/>
        <v>30</v>
      </c>
      <c r="T219" s="918">
        <f t="shared" si="134"/>
        <v>30</v>
      </c>
      <c r="U219" s="795"/>
      <c r="V219" s="774"/>
      <c r="W219" s="773"/>
      <c r="X219" s="768"/>
    </row>
    <row r="220" spans="1:24" s="765" customFormat="1" hidden="1" outlineLevel="1" x14ac:dyDescent="0.25">
      <c r="A220" s="767"/>
      <c r="B220" s="766"/>
      <c r="C220" s="778"/>
      <c r="D220" s="778"/>
      <c r="E220" s="778"/>
      <c r="F220" s="782"/>
      <c r="G220" s="794"/>
      <c r="H220" s="794"/>
      <c r="I220" s="765" t="s">
        <v>905</v>
      </c>
      <c r="J220" s="782" t="str">
        <f t="shared" si="131"/>
        <v>f</v>
      </c>
      <c r="K220" s="918">
        <f t="shared" ref="K220:T220" si="135">K203</f>
        <v>8</v>
      </c>
      <c r="L220" s="918">
        <f t="shared" si="135"/>
        <v>25</v>
      </c>
      <c r="M220" s="918">
        <f t="shared" si="135"/>
        <v>30</v>
      </c>
      <c r="N220" s="918">
        <f t="shared" si="135"/>
        <v>30</v>
      </c>
      <c r="O220" s="918">
        <f t="shared" si="135"/>
        <v>30</v>
      </c>
      <c r="P220" s="918">
        <f t="shared" si="135"/>
        <v>30</v>
      </c>
      <c r="Q220" s="918">
        <f t="shared" si="135"/>
        <v>30</v>
      </c>
      <c r="R220" s="918">
        <f t="shared" si="135"/>
        <v>30</v>
      </c>
      <c r="S220" s="918">
        <f t="shared" si="135"/>
        <v>30</v>
      </c>
      <c r="T220" s="918">
        <f t="shared" si="135"/>
        <v>30</v>
      </c>
      <c r="U220" s="795"/>
      <c r="V220" s="774"/>
      <c r="W220" s="773"/>
      <c r="X220" s="768"/>
    </row>
    <row r="221" spans="1:24" s="765" customFormat="1" hidden="1" outlineLevel="1" x14ac:dyDescent="0.25">
      <c r="A221" s="767"/>
      <c r="B221" s="766"/>
      <c r="C221" s="778"/>
      <c r="D221" s="778"/>
      <c r="E221" s="778"/>
      <c r="F221" s="782"/>
      <c r="G221" s="794"/>
      <c r="H221" s="794"/>
      <c r="I221" s="765" t="s">
        <v>905</v>
      </c>
      <c r="J221" s="782" t="str">
        <f t="shared" si="131"/>
        <v>i</v>
      </c>
      <c r="K221" s="918">
        <f t="shared" ref="K221:T221" si="136">K204</f>
        <v>8</v>
      </c>
      <c r="L221" s="918">
        <f t="shared" si="136"/>
        <v>25</v>
      </c>
      <c r="M221" s="918">
        <f t="shared" si="136"/>
        <v>30</v>
      </c>
      <c r="N221" s="918">
        <f t="shared" si="136"/>
        <v>30</v>
      </c>
      <c r="O221" s="918">
        <f t="shared" si="136"/>
        <v>30</v>
      </c>
      <c r="P221" s="918">
        <f t="shared" si="136"/>
        <v>30</v>
      </c>
      <c r="Q221" s="918">
        <f t="shared" si="136"/>
        <v>30</v>
      </c>
      <c r="R221" s="918">
        <f t="shared" si="136"/>
        <v>30</v>
      </c>
      <c r="S221" s="918">
        <f t="shared" si="136"/>
        <v>30</v>
      </c>
      <c r="T221" s="918">
        <f t="shared" si="136"/>
        <v>30</v>
      </c>
      <c r="U221" s="795"/>
      <c r="V221" s="774"/>
      <c r="W221" s="773"/>
      <c r="X221" s="768"/>
    </row>
    <row r="222" spans="1:24" s="765" customFormat="1" hidden="1" outlineLevel="1" x14ac:dyDescent="0.25">
      <c r="A222" s="767"/>
      <c r="B222" s="766"/>
      <c r="C222" s="778"/>
      <c r="D222" s="778"/>
      <c r="E222" s="778"/>
      <c r="F222" s="782"/>
      <c r="G222" s="794"/>
      <c r="H222" s="794"/>
      <c r="I222" s="765" t="s">
        <v>905</v>
      </c>
      <c r="J222" s="782" t="str">
        <f t="shared" si="131"/>
        <v>k</v>
      </c>
      <c r="K222" s="918">
        <f t="shared" ref="K222:T222" si="137">K205</f>
        <v>8</v>
      </c>
      <c r="L222" s="918">
        <f t="shared" si="137"/>
        <v>25</v>
      </c>
      <c r="M222" s="918">
        <f t="shared" si="137"/>
        <v>30</v>
      </c>
      <c r="N222" s="918">
        <f t="shared" si="137"/>
        <v>30</v>
      </c>
      <c r="O222" s="918">
        <f t="shared" si="137"/>
        <v>30</v>
      </c>
      <c r="P222" s="918">
        <f t="shared" si="137"/>
        <v>30</v>
      </c>
      <c r="Q222" s="918">
        <f t="shared" si="137"/>
        <v>30</v>
      </c>
      <c r="R222" s="918">
        <f t="shared" si="137"/>
        <v>30</v>
      </c>
      <c r="S222" s="918">
        <f t="shared" si="137"/>
        <v>30</v>
      </c>
      <c r="T222" s="918">
        <f t="shared" si="137"/>
        <v>30</v>
      </c>
      <c r="U222" s="795"/>
      <c r="V222" s="774"/>
      <c r="W222" s="773"/>
      <c r="X222" s="768"/>
    </row>
    <row r="223" spans="1:24" s="765" customFormat="1" hidden="1" outlineLevel="1" x14ac:dyDescent="0.25">
      <c r="A223" s="767"/>
      <c r="B223" s="766"/>
      <c r="C223" s="778"/>
      <c r="D223" s="778"/>
      <c r="E223" s="778"/>
      <c r="F223" s="782"/>
      <c r="G223" s="794"/>
      <c r="H223" s="794"/>
      <c r="I223" s="765" t="s">
        <v>905</v>
      </c>
      <c r="J223" s="782" t="str">
        <f t="shared" si="131"/>
        <v>v</v>
      </c>
      <c r="K223" s="918">
        <f t="shared" ref="K223:T223" si="138">K206</f>
        <v>8</v>
      </c>
      <c r="L223" s="918">
        <f t="shared" si="138"/>
        <v>25</v>
      </c>
      <c r="M223" s="918">
        <f t="shared" si="138"/>
        <v>30</v>
      </c>
      <c r="N223" s="918">
        <f t="shared" si="138"/>
        <v>30</v>
      </c>
      <c r="O223" s="918">
        <f t="shared" si="138"/>
        <v>30</v>
      </c>
      <c r="P223" s="918">
        <f t="shared" si="138"/>
        <v>30</v>
      </c>
      <c r="Q223" s="918">
        <f t="shared" si="138"/>
        <v>30</v>
      </c>
      <c r="R223" s="918">
        <f t="shared" si="138"/>
        <v>30</v>
      </c>
      <c r="S223" s="918">
        <f t="shared" si="138"/>
        <v>30</v>
      </c>
      <c r="T223" s="918">
        <f t="shared" si="138"/>
        <v>30</v>
      </c>
      <c r="U223" s="795"/>
      <c r="V223" s="774"/>
      <c r="W223" s="773"/>
      <c r="X223" s="768"/>
    </row>
    <row r="224" spans="1:24" s="765" customFormat="1" hidden="1" outlineLevel="1" x14ac:dyDescent="0.25">
      <c r="A224" s="767"/>
      <c r="B224" s="766"/>
      <c r="C224" s="778"/>
      <c r="D224" s="778"/>
      <c r="E224" s="778"/>
      <c r="F224" s="782"/>
      <c r="G224" s="782"/>
      <c r="H224" s="782"/>
      <c r="I224" s="765" t="s">
        <v>906</v>
      </c>
      <c r="J224" s="782" t="str">
        <f t="shared" si="131"/>
        <v>w</v>
      </c>
      <c r="K224" s="918">
        <f t="shared" ref="K224:T224" si="139">K207</f>
        <v>8</v>
      </c>
      <c r="L224" s="918">
        <f t="shared" si="139"/>
        <v>25</v>
      </c>
      <c r="M224" s="918">
        <f t="shared" si="139"/>
        <v>30</v>
      </c>
      <c r="N224" s="918">
        <f t="shared" si="139"/>
        <v>30</v>
      </c>
      <c r="O224" s="918">
        <f t="shared" si="139"/>
        <v>30</v>
      </c>
      <c r="P224" s="918">
        <f t="shared" si="139"/>
        <v>30</v>
      </c>
      <c r="Q224" s="918">
        <f t="shared" si="139"/>
        <v>30</v>
      </c>
      <c r="R224" s="918">
        <f t="shared" si="139"/>
        <v>30</v>
      </c>
      <c r="S224" s="918">
        <f t="shared" si="139"/>
        <v>30</v>
      </c>
      <c r="T224" s="918">
        <f t="shared" si="139"/>
        <v>30</v>
      </c>
      <c r="U224" s="801"/>
      <c r="V224" s="774"/>
      <c r="W224" s="773"/>
      <c r="X224" s="768"/>
    </row>
    <row r="225" spans="1:24" s="765" customFormat="1" hidden="1" outlineLevel="1" x14ac:dyDescent="0.25">
      <c r="A225" s="767"/>
      <c r="B225" s="766"/>
      <c r="C225" s="778"/>
      <c r="D225" s="778"/>
      <c r="E225" s="778"/>
      <c r="F225" s="782"/>
      <c r="G225" s="794"/>
      <c r="H225" s="794"/>
      <c r="I225" s="765" t="s">
        <v>906</v>
      </c>
      <c r="J225" s="782" t="str">
        <f t="shared" si="131"/>
        <v>wd</v>
      </c>
      <c r="K225" s="918">
        <f t="shared" ref="K225:T225" si="140">K208</f>
        <v>8</v>
      </c>
      <c r="L225" s="918">
        <f t="shared" si="140"/>
        <v>25</v>
      </c>
      <c r="M225" s="918">
        <f t="shared" si="140"/>
        <v>30</v>
      </c>
      <c r="N225" s="918">
        <f t="shared" si="140"/>
        <v>30</v>
      </c>
      <c r="O225" s="918">
        <f t="shared" si="140"/>
        <v>30</v>
      </c>
      <c r="P225" s="918">
        <f t="shared" si="140"/>
        <v>30</v>
      </c>
      <c r="Q225" s="918">
        <f t="shared" si="140"/>
        <v>30</v>
      </c>
      <c r="R225" s="918">
        <f t="shared" si="140"/>
        <v>30</v>
      </c>
      <c r="S225" s="918">
        <f t="shared" si="140"/>
        <v>30</v>
      </c>
      <c r="T225" s="918">
        <f t="shared" si="140"/>
        <v>30</v>
      </c>
      <c r="U225" s="795"/>
      <c r="V225" s="774"/>
      <c r="W225" s="773"/>
      <c r="X225" s="768"/>
    </row>
    <row r="226" spans="1:24" s="765" customFormat="1" hidden="1" outlineLevel="1" x14ac:dyDescent="0.25">
      <c r="A226" s="767"/>
      <c r="B226" s="766"/>
      <c r="C226" s="778"/>
      <c r="D226" s="778"/>
      <c r="E226" s="778"/>
      <c r="F226" s="782"/>
      <c r="G226" s="794"/>
      <c r="H226" s="794"/>
      <c r="I226" s="765" t="s">
        <v>906</v>
      </c>
      <c r="J226" s="782" t="str">
        <f t="shared" si="131"/>
        <v>b</v>
      </c>
      <c r="K226" s="918">
        <f t="shared" ref="K226:T226" si="141">K209</f>
        <v>8</v>
      </c>
      <c r="L226" s="918">
        <f t="shared" si="141"/>
        <v>25</v>
      </c>
      <c r="M226" s="918">
        <f t="shared" si="141"/>
        <v>30</v>
      </c>
      <c r="N226" s="918">
        <f t="shared" si="141"/>
        <v>30</v>
      </c>
      <c r="O226" s="918">
        <f t="shared" si="141"/>
        <v>30</v>
      </c>
      <c r="P226" s="918">
        <f t="shared" si="141"/>
        <v>30</v>
      </c>
      <c r="Q226" s="918">
        <f t="shared" si="141"/>
        <v>30</v>
      </c>
      <c r="R226" s="918">
        <f t="shared" si="141"/>
        <v>30</v>
      </c>
      <c r="S226" s="918">
        <f t="shared" si="141"/>
        <v>30</v>
      </c>
      <c r="T226" s="918">
        <f t="shared" si="141"/>
        <v>30</v>
      </c>
      <c r="U226" s="795"/>
      <c r="V226" s="774"/>
      <c r="W226" s="773"/>
      <c r="X226" s="768"/>
    </row>
    <row r="227" spans="1:24" s="765" customFormat="1" hidden="1" outlineLevel="1" x14ac:dyDescent="0.25">
      <c r="A227" s="767"/>
      <c r="B227" s="766"/>
      <c r="C227" s="778"/>
      <c r="D227" s="778"/>
      <c r="E227" s="778"/>
      <c r="F227" s="782"/>
      <c r="G227" s="794"/>
      <c r="H227" s="794"/>
      <c r="I227" s="765" t="s">
        <v>906</v>
      </c>
      <c r="J227" s="782" t="str">
        <f t="shared" si="131"/>
        <v>bd</v>
      </c>
      <c r="K227" s="918">
        <f t="shared" ref="K227:T227" si="142">K215</f>
        <v>8</v>
      </c>
      <c r="L227" s="918">
        <f t="shared" si="142"/>
        <v>25</v>
      </c>
      <c r="M227" s="918">
        <f t="shared" si="142"/>
        <v>30</v>
      </c>
      <c r="N227" s="918">
        <f t="shared" si="142"/>
        <v>30</v>
      </c>
      <c r="O227" s="918">
        <f t="shared" si="142"/>
        <v>30</v>
      </c>
      <c r="P227" s="918">
        <f t="shared" si="142"/>
        <v>30</v>
      </c>
      <c r="Q227" s="918">
        <f t="shared" si="142"/>
        <v>30</v>
      </c>
      <c r="R227" s="918">
        <f t="shared" si="142"/>
        <v>30</v>
      </c>
      <c r="S227" s="918">
        <f t="shared" si="142"/>
        <v>30</v>
      </c>
      <c r="T227" s="918">
        <f t="shared" si="142"/>
        <v>30</v>
      </c>
      <c r="U227" s="795"/>
      <c r="V227" s="774"/>
      <c r="W227" s="773"/>
      <c r="X227" s="768"/>
    </row>
    <row r="228" spans="1:24" s="765" customFormat="1" hidden="1" outlineLevel="1" x14ac:dyDescent="0.25">
      <c r="A228" s="767"/>
      <c r="B228" s="766"/>
      <c r="C228" s="778"/>
      <c r="D228" s="778"/>
      <c r="E228" s="778"/>
      <c r="F228" s="782"/>
      <c r="G228" s="794"/>
      <c r="H228" s="794"/>
      <c r="I228" s="765" t="s">
        <v>906</v>
      </c>
      <c r="J228" s="782" t="str">
        <f t="shared" si="131"/>
        <v>o</v>
      </c>
      <c r="K228" s="918">
        <f t="shared" ref="K228:T228" si="143">K211</f>
        <v>8</v>
      </c>
      <c r="L228" s="918">
        <f t="shared" si="143"/>
        <v>25</v>
      </c>
      <c r="M228" s="918">
        <f t="shared" si="143"/>
        <v>30</v>
      </c>
      <c r="N228" s="918">
        <f t="shared" si="143"/>
        <v>30</v>
      </c>
      <c r="O228" s="918">
        <f t="shared" si="143"/>
        <v>30</v>
      </c>
      <c r="P228" s="918">
        <f t="shared" si="143"/>
        <v>30</v>
      </c>
      <c r="Q228" s="918">
        <f t="shared" si="143"/>
        <v>30</v>
      </c>
      <c r="R228" s="918">
        <f t="shared" si="143"/>
        <v>30</v>
      </c>
      <c r="S228" s="918">
        <f t="shared" si="143"/>
        <v>30</v>
      </c>
      <c r="T228" s="918">
        <f t="shared" si="143"/>
        <v>30</v>
      </c>
      <c r="U228" s="795"/>
      <c r="V228" s="774"/>
      <c r="W228" s="773"/>
      <c r="X228" s="768"/>
    </row>
    <row r="229" spans="1:24" s="765" customFormat="1" hidden="1" outlineLevel="1" x14ac:dyDescent="0.25">
      <c r="A229" s="767"/>
      <c r="B229" s="766"/>
      <c r="C229" s="778"/>
      <c r="D229" s="778"/>
      <c r="E229" s="778"/>
      <c r="F229" s="782"/>
      <c r="G229" s="794"/>
      <c r="H229" s="794"/>
      <c r="I229" s="765" t="s">
        <v>906</v>
      </c>
      <c r="J229" s="782" t="str">
        <f t="shared" si="131"/>
        <v>od</v>
      </c>
      <c r="K229" s="918">
        <f t="shared" ref="K229:T229" si="144">K212</f>
        <v>8</v>
      </c>
      <c r="L229" s="918">
        <f t="shared" si="144"/>
        <v>25</v>
      </c>
      <c r="M229" s="918">
        <f t="shared" si="144"/>
        <v>30</v>
      </c>
      <c r="N229" s="918">
        <f t="shared" si="144"/>
        <v>30</v>
      </c>
      <c r="O229" s="918">
        <f t="shared" si="144"/>
        <v>30</v>
      </c>
      <c r="P229" s="918">
        <f t="shared" si="144"/>
        <v>30</v>
      </c>
      <c r="Q229" s="918">
        <f t="shared" si="144"/>
        <v>30</v>
      </c>
      <c r="R229" s="918">
        <f t="shared" si="144"/>
        <v>30</v>
      </c>
      <c r="S229" s="918">
        <f t="shared" si="144"/>
        <v>30</v>
      </c>
      <c r="T229" s="918">
        <f t="shared" si="144"/>
        <v>30</v>
      </c>
      <c r="U229" s="795"/>
      <c r="V229" s="774"/>
      <c r="W229" s="773"/>
      <c r="X229" s="768"/>
    </row>
    <row r="230" spans="1:24" s="765" customFormat="1" hidden="1" outlineLevel="1" x14ac:dyDescent="0.25">
      <c r="A230" s="767"/>
      <c r="B230" s="766"/>
      <c r="C230" s="778"/>
      <c r="D230" s="778"/>
      <c r="E230" s="778"/>
      <c r="F230" s="782"/>
      <c r="G230" s="794"/>
      <c r="H230" s="794"/>
      <c r="I230" s="765" t="s">
        <v>906</v>
      </c>
      <c r="J230" s="782" t="str">
        <f t="shared" si="131"/>
        <v>h</v>
      </c>
      <c r="K230" s="918">
        <f t="shared" ref="K230:T230" si="145">K213</f>
        <v>8</v>
      </c>
      <c r="L230" s="918">
        <f t="shared" si="145"/>
        <v>25</v>
      </c>
      <c r="M230" s="918">
        <f t="shared" si="145"/>
        <v>30</v>
      </c>
      <c r="N230" s="918">
        <f t="shared" si="145"/>
        <v>30</v>
      </c>
      <c r="O230" s="918">
        <f t="shared" si="145"/>
        <v>30</v>
      </c>
      <c r="P230" s="918">
        <f t="shared" si="145"/>
        <v>30</v>
      </c>
      <c r="Q230" s="918">
        <f t="shared" si="145"/>
        <v>30</v>
      </c>
      <c r="R230" s="918">
        <f t="shared" si="145"/>
        <v>30</v>
      </c>
      <c r="S230" s="918">
        <f t="shared" si="145"/>
        <v>30</v>
      </c>
      <c r="T230" s="918">
        <f t="shared" si="145"/>
        <v>30</v>
      </c>
      <c r="U230" s="795"/>
      <c r="V230" s="774"/>
      <c r="W230" s="773"/>
      <c r="X230" s="768"/>
    </row>
    <row r="231" spans="1:24" s="765" customFormat="1" hidden="1" outlineLevel="1" x14ac:dyDescent="0.25">
      <c r="A231" s="767"/>
      <c r="B231" s="766"/>
      <c r="C231" s="778"/>
      <c r="D231" s="778"/>
      <c r="E231" s="778"/>
      <c r="F231" s="782"/>
      <c r="G231" s="794"/>
      <c r="H231" s="794"/>
      <c r="I231" s="765" t="s">
        <v>906</v>
      </c>
      <c r="J231" s="782" t="str">
        <f t="shared" si="131"/>
        <v>of</v>
      </c>
      <c r="K231" s="918">
        <f t="shared" ref="K231:T231" si="146">K214</f>
        <v>8</v>
      </c>
      <c r="L231" s="918">
        <f t="shared" si="146"/>
        <v>25</v>
      </c>
      <c r="M231" s="918">
        <f t="shared" si="146"/>
        <v>30</v>
      </c>
      <c r="N231" s="918">
        <f t="shared" si="146"/>
        <v>30</v>
      </c>
      <c r="O231" s="918">
        <f t="shared" si="146"/>
        <v>30</v>
      </c>
      <c r="P231" s="918">
        <f t="shared" si="146"/>
        <v>30</v>
      </c>
      <c r="Q231" s="918">
        <f t="shared" si="146"/>
        <v>30</v>
      </c>
      <c r="R231" s="918">
        <f t="shared" si="146"/>
        <v>30</v>
      </c>
      <c r="S231" s="918">
        <f t="shared" si="146"/>
        <v>30</v>
      </c>
      <c r="T231" s="918">
        <f t="shared" si="146"/>
        <v>30</v>
      </c>
      <c r="U231" s="795"/>
      <c r="V231" s="774"/>
      <c r="W231" s="773"/>
      <c r="X231" s="768"/>
    </row>
    <row r="232" spans="1:24" s="765" customFormat="1" hidden="1" outlineLevel="1" x14ac:dyDescent="0.25">
      <c r="A232" s="767"/>
      <c r="B232" s="766"/>
      <c r="C232" s="778"/>
      <c r="D232" s="778"/>
      <c r="E232" s="778"/>
      <c r="F232" s="782"/>
      <c r="G232" s="794"/>
      <c r="H232" s="794"/>
      <c r="I232" s="765" t="s">
        <v>906</v>
      </c>
      <c r="J232" s="782" t="str">
        <f t="shared" si="131"/>
        <v>z</v>
      </c>
      <c r="K232" s="918">
        <f t="shared" ref="K232:T232" si="147">K215</f>
        <v>8</v>
      </c>
      <c r="L232" s="918">
        <f t="shared" si="147"/>
        <v>25</v>
      </c>
      <c r="M232" s="918">
        <f t="shared" si="147"/>
        <v>30</v>
      </c>
      <c r="N232" s="918">
        <f t="shared" si="147"/>
        <v>30</v>
      </c>
      <c r="O232" s="918">
        <f t="shared" si="147"/>
        <v>30</v>
      </c>
      <c r="P232" s="918">
        <f t="shared" si="147"/>
        <v>30</v>
      </c>
      <c r="Q232" s="918">
        <f t="shared" si="147"/>
        <v>30</v>
      </c>
      <c r="R232" s="918">
        <f t="shared" si="147"/>
        <v>30</v>
      </c>
      <c r="S232" s="918">
        <f t="shared" si="147"/>
        <v>30</v>
      </c>
      <c r="T232" s="918">
        <f t="shared" si="147"/>
        <v>30</v>
      </c>
      <c r="U232" s="795"/>
      <c r="V232" s="774"/>
      <c r="W232" s="773"/>
      <c r="X232" s="768"/>
    </row>
    <row r="233" spans="1:24" s="765" customFormat="1" hidden="1" outlineLevel="1" x14ac:dyDescent="0.25">
      <c r="A233" s="767"/>
      <c r="B233" s="766"/>
      <c r="C233" s="778"/>
      <c r="D233" s="778"/>
      <c r="E233" s="778"/>
      <c r="F233" s="782"/>
      <c r="G233" s="794"/>
      <c r="H233" s="794"/>
      <c r="I233" s="765" t="s">
        <v>906</v>
      </c>
      <c r="J233" s="782" t="str">
        <f t="shared" si="131"/>
        <v>zd</v>
      </c>
      <c r="K233" s="918">
        <f t="shared" ref="K233:T233" si="148">K216</f>
        <v>8</v>
      </c>
      <c r="L233" s="918">
        <f t="shared" si="148"/>
        <v>25</v>
      </c>
      <c r="M233" s="918">
        <f t="shared" si="148"/>
        <v>30</v>
      </c>
      <c r="N233" s="918">
        <f t="shared" si="148"/>
        <v>30</v>
      </c>
      <c r="O233" s="918">
        <f t="shared" si="148"/>
        <v>30</v>
      </c>
      <c r="P233" s="918">
        <f t="shared" si="148"/>
        <v>30</v>
      </c>
      <c r="Q233" s="918">
        <f t="shared" si="148"/>
        <v>30</v>
      </c>
      <c r="R233" s="918">
        <f t="shared" si="148"/>
        <v>30</v>
      </c>
      <c r="S233" s="918">
        <f t="shared" si="148"/>
        <v>30</v>
      </c>
      <c r="T233" s="918">
        <f t="shared" si="148"/>
        <v>30</v>
      </c>
      <c r="U233" s="795"/>
      <c r="V233" s="774"/>
      <c r="W233" s="773"/>
      <c r="X233" s="768"/>
    </row>
    <row r="234" spans="1:24" s="765" customFormat="1" hidden="1" outlineLevel="1" x14ac:dyDescent="0.25">
      <c r="A234" s="767"/>
      <c r="B234" s="766"/>
      <c r="C234" s="778"/>
      <c r="D234" s="778"/>
      <c r="E234" s="778"/>
      <c r="F234" s="782"/>
      <c r="G234" s="794"/>
      <c r="H234" s="794"/>
      <c r="I234" s="765" t="s">
        <v>906</v>
      </c>
      <c r="J234" s="782" t="str">
        <f t="shared" si="131"/>
        <v>r</v>
      </c>
      <c r="K234" s="918">
        <f t="shared" ref="K234:T234" si="149">K217</f>
        <v>8</v>
      </c>
      <c r="L234" s="918">
        <f t="shared" si="149"/>
        <v>25</v>
      </c>
      <c r="M234" s="918">
        <f t="shared" si="149"/>
        <v>30</v>
      </c>
      <c r="N234" s="918">
        <f t="shared" si="149"/>
        <v>30</v>
      </c>
      <c r="O234" s="918">
        <f t="shared" si="149"/>
        <v>30</v>
      </c>
      <c r="P234" s="918">
        <f t="shared" si="149"/>
        <v>30</v>
      </c>
      <c r="Q234" s="918">
        <f t="shared" si="149"/>
        <v>30</v>
      </c>
      <c r="R234" s="918">
        <f t="shared" si="149"/>
        <v>30</v>
      </c>
      <c r="S234" s="918">
        <f t="shared" si="149"/>
        <v>30</v>
      </c>
      <c r="T234" s="918">
        <f t="shared" si="149"/>
        <v>30</v>
      </c>
      <c r="U234" s="795"/>
      <c r="V234" s="774"/>
      <c r="W234" s="773"/>
      <c r="X234" s="768"/>
    </row>
    <row r="235" spans="1:24" s="765" customFormat="1" hidden="1" outlineLevel="1" x14ac:dyDescent="0.25">
      <c r="A235" s="767"/>
      <c r="B235" s="766"/>
      <c r="C235" s="778"/>
      <c r="D235" s="778"/>
      <c r="E235" s="778"/>
      <c r="F235" s="782"/>
      <c r="G235" s="794"/>
      <c r="H235" s="794"/>
      <c r="I235" s="765" t="s">
        <v>906</v>
      </c>
      <c r="J235" s="782" t="str">
        <f t="shared" si="131"/>
        <v>rd</v>
      </c>
      <c r="K235" s="918">
        <f t="shared" ref="K235:T235" si="150">K218</f>
        <v>8</v>
      </c>
      <c r="L235" s="918">
        <f t="shared" si="150"/>
        <v>25</v>
      </c>
      <c r="M235" s="918">
        <f t="shared" si="150"/>
        <v>30</v>
      </c>
      <c r="N235" s="918">
        <f t="shared" si="150"/>
        <v>30</v>
      </c>
      <c r="O235" s="918">
        <f t="shared" si="150"/>
        <v>30</v>
      </c>
      <c r="P235" s="918">
        <f t="shared" si="150"/>
        <v>30</v>
      </c>
      <c r="Q235" s="918">
        <f t="shared" si="150"/>
        <v>30</v>
      </c>
      <c r="R235" s="918">
        <f t="shared" si="150"/>
        <v>30</v>
      </c>
      <c r="S235" s="918">
        <f t="shared" si="150"/>
        <v>30</v>
      </c>
      <c r="T235" s="918">
        <f t="shared" si="150"/>
        <v>30</v>
      </c>
      <c r="U235" s="795"/>
      <c r="V235" s="774"/>
      <c r="W235" s="773"/>
      <c r="X235" s="768"/>
    </row>
    <row r="236" spans="1:24" s="765" customFormat="1" hidden="1" outlineLevel="1" x14ac:dyDescent="0.25">
      <c r="A236" s="767"/>
      <c r="B236" s="766"/>
      <c r="C236" s="778"/>
      <c r="D236" s="778"/>
      <c r="E236" s="778"/>
      <c r="F236" s="782"/>
      <c r="G236" s="794"/>
      <c r="H236" s="794"/>
      <c r="I236" s="765" t="s">
        <v>906</v>
      </c>
      <c r="J236" s="782" t="str">
        <f t="shared" si="131"/>
        <v>l</v>
      </c>
      <c r="K236" s="918">
        <f t="shared" ref="K236:T236" si="151">K219</f>
        <v>8</v>
      </c>
      <c r="L236" s="918">
        <f t="shared" si="151"/>
        <v>25</v>
      </c>
      <c r="M236" s="918">
        <f t="shared" si="151"/>
        <v>30</v>
      </c>
      <c r="N236" s="918">
        <f t="shared" si="151"/>
        <v>30</v>
      </c>
      <c r="O236" s="918">
        <f t="shared" si="151"/>
        <v>30</v>
      </c>
      <c r="P236" s="918">
        <f t="shared" si="151"/>
        <v>30</v>
      </c>
      <c r="Q236" s="918">
        <f t="shared" si="151"/>
        <v>30</v>
      </c>
      <c r="R236" s="918">
        <f t="shared" si="151"/>
        <v>30</v>
      </c>
      <c r="S236" s="918">
        <f t="shared" si="151"/>
        <v>30</v>
      </c>
      <c r="T236" s="918">
        <f t="shared" si="151"/>
        <v>30</v>
      </c>
      <c r="U236" s="795"/>
      <c r="V236" s="774"/>
      <c r="W236" s="773"/>
      <c r="X236" s="768"/>
    </row>
    <row r="237" spans="1:24" s="765" customFormat="1" hidden="1" outlineLevel="1" x14ac:dyDescent="0.25">
      <c r="A237" s="767"/>
      <c r="B237" s="766"/>
      <c r="C237" s="778"/>
      <c r="D237" s="778"/>
      <c r="E237" s="778"/>
      <c r="F237" s="782"/>
      <c r="G237" s="794"/>
      <c r="H237" s="794"/>
      <c r="I237" s="765" t="s">
        <v>906</v>
      </c>
      <c r="J237" s="782" t="str">
        <f t="shared" si="131"/>
        <v>f</v>
      </c>
      <c r="K237" s="918">
        <f t="shared" ref="K237:T237" si="152">K220</f>
        <v>8</v>
      </c>
      <c r="L237" s="918">
        <f t="shared" si="152"/>
        <v>25</v>
      </c>
      <c r="M237" s="918">
        <f t="shared" si="152"/>
        <v>30</v>
      </c>
      <c r="N237" s="918">
        <f t="shared" si="152"/>
        <v>30</v>
      </c>
      <c r="O237" s="918">
        <f t="shared" si="152"/>
        <v>30</v>
      </c>
      <c r="P237" s="918">
        <f t="shared" si="152"/>
        <v>30</v>
      </c>
      <c r="Q237" s="918">
        <f t="shared" si="152"/>
        <v>30</v>
      </c>
      <c r="R237" s="918">
        <f t="shared" si="152"/>
        <v>30</v>
      </c>
      <c r="S237" s="918">
        <f t="shared" si="152"/>
        <v>30</v>
      </c>
      <c r="T237" s="918">
        <f t="shared" si="152"/>
        <v>30</v>
      </c>
      <c r="U237" s="795"/>
      <c r="V237" s="774"/>
      <c r="W237" s="773"/>
      <c r="X237" s="768"/>
    </row>
    <row r="238" spans="1:24" s="765" customFormat="1" hidden="1" outlineLevel="1" x14ac:dyDescent="0.25">
      <c r="A238" s="767"/>
      <c r="B238" s="766"/>
      <c r="C238" s="778"/>
      <c r="D238" s="778"/>
      <c r="E238" s="778"/>
      <c r="F238" s="782"/>
      <c r="G238" s="794"/>
      <c r="H238" s="794"/>
      <c r="I238" s="765" t="s">
        <v>906</v>
      </c>
      <c r="J238" s="782" t="str">
        <f t="shared" si="131"/>
        <v>i</v>
      </c>
      <c r="K238" s="918">
        <f t="shared" ref="K238:T238" si="153">K221</f>
        <v>8</v>
      </c>
      <c r="L238" s="918">
        <f t="shared" si="153"/>
        <v>25</v>
      </c>
      <c r="M238" s="918">
        <f t="shared" si="153"/>
        <v>30</v>
      </c>
      <c r="N238" s="918">
        <f t="shared" si="153"/>
        <v>30</v>
      </c>
      <c r="O238" s="918">
        <f t="shared" si="153"/>
        <v>30</v>
      </c>
      <c r="P238" s="918">
        <f t="shared" si="153"/>
        <v>30</v>
      </c>
      <c r="Q238" s="918">
        <f t="shared" si="153"/>
        <v>30</v>
      </c>
      <c r="R238" s="918">
        <f t="shared" si="153"/>
        <v>30</v>
      </c>
      <c r="S238" s="918">
        <f t="shared" si="153"/>
        <v>30</v>
      </c>
      <c r="T238" s="918">
        <f t="shared" si="153"/>
        <v>30</v>
      </c>
      <c r="U238" s="795"/>
      <c r="V238" s="774"/>
      <c r="W238" s="773"/>
      <c r="X238" s="768"/>
    </row>
    <row r="239" spans="1:24" s="765" customFormat="1" hidden="1" outlineLevel="1" x14ac:dyDescent="0.25">
      <c r="A239" s="767"/>
      <c r="B239" s="766"/>
      <c r="C239" s="778"/>
      <c r="D239" s="778"/>
      <c r="E239" s="778"/>
      <c r="F239" s="782"/>
      <c r="G239" s="794"/>
      <c r="H239" s="794"/>
      <c r="I239" s="765" t="s">
        <v>906</v>
      </c>
      <c r="J239" s="782" t="str">
        <f t="shared" si="131"/>
        <v>k</v>
      </c>
      <c r="K239" s="918">
        <f t="shared" ref="K239:T239" si="154">K222</f>
        <v>8</v>
      </c>
      <c r="L239" s="918">
        <f t="shared" si="154"/>
        <v>25</v>
      </c>
      <c r="M239" s="918">
        <f t="shared" si="154"/>
        <v>30</v>
      </c>
      <c r="N239" s="918">
        <f t="shared" si="154"/>
        <v>30</v>
      </c>
      <c r="O239" s="918">
        <f t="shared" si="154"/>
        <v>30</v>
      </c>
      <c r="P239" s="918">
        <f t="shared" si="154"/>
        <v>30</v>
      </c>
      <c r="Q239" s="918">
        <f t="shared" si="154"/>
        <v>30</v>
      </c>
      <c r="R239" s="918">
        <f t="shared" si="154"/>
        <v>30</v>
      </c>
      <c r="S239" s="918">
        <f t="shared" si="154"/>
        <v>30</v>
      </c>
      <c r="T239" s="918">
        <f t="shared" si="154"/>
        <v>30</v>
      </c>
      <c r="U239" s="795"/>
      <c r="V239" s="774"/>
      <c r="W239" s="773"/>
      <c r="X239" s="768"/>
    </row>
    <row r="240" spans="1:24" s="765" customFormat="1" hidden="1" outlineLevel="1" x14ac:dyDescent="0.25">
      <c r="A240" s="767"/>
      <c r="B240" s="766"/>
      <c r="C240" s="778"/>
      <c r="D240" s="778"/>
      <c r="E240" s="778"/>
      <c r="F240" s="782"/>
      <c r="G240" s="794"/>
      <c r="H240" s="794"/>
      <c r="I240" s="765" t="s">
        <v>906</v>
      </c>
      <c r="J240" s="782" t="str">
        <f t="shared" si="131"/>
        <v>v</v>
      </c>
      <c r="K240" s="918">
        <f t="shared" ref="K240:T240" si="155">K223</f>
        <v>8</v>
      </c>
      <c r="L240" s="918">
        <f t="shared" si="155"/>
        <v>25</v>
      </c>
      <c r="M240" s="918">
        <f t="shared" si="155"/>
        <v>30</v>
      </c>
      <c r="N240" s="918">
        <f t="shared" si="155"/>
        <v>30</v>
      </c>
      <c r="O240" s="918">
        <f t="shared" si="155"/>
        <v>30</v>
      </c>
      <c r="P240" s="918">
        <f t="shared" si="155"/>
        <v>30</v>
      </c>
      <c r="Q240" s="918">
        <f t="shared" si="155"/>
        <v>30</v>
      </c>
      <c r="R240" s="918">
        <f t="shared" si="155"/>
        <v>30</v>
      </c>
      <c r="S240" s="918">
        <f t="shared" si="155"/>
        <v>30</v>
      </c>
      <c r="T240" s="918">
        <f t="shared" si="155"/>
        <v>30</v>
      </c>
      <c r="U240" s="795"/>
      <c r="V240" s="774"/>
      <c r="W240" s="773"/>
      <c r="X240" s="768"/>
    </row>
    <row r="241" spans="1:24" s="765" customFormat="1" collapsed="1" x14ac:dyDescent="0.25">
      <c r="A241" s="767"/>
      <c r="B241" s="766"/>
      <c r="C241" s="778"/>
      <c r="D241" s="778"/>
      <c r="E241" s="778"/>
      <c r="F241" s="782"/>
      <c r="G241" s="794"/>
      <c r="H241" s="782"/>
      <c r="I241" s="910"/>
      <c r="J241" s="782"/>
      <c r="K241" s="912"/>
      <c r="L241" s="912"/>
      <c r="M241" s="912"/>
      <c r="N241" s="912"/>
      <c r="O241" s="912"/>
      <c r="P241" s="912"/>
      <c r="Q241" s="795"/>
      <c r="R241" s="795"/>
      <c r="S241" s="795"/>
      <c r="T241" s="795"/>
      <c r="U241" s="795"/>
      <c r="V241" s="774"/>
      <c r="W241" s="773"/>
      <c r="X241" s="768"/>
    </row>
    <row r="242" spans="1:24" s="765" customFormat="1" x14ac:dyDescent="0.25">
      <c r="A242" s="767"/>
      <c r="B242" s="766"/>
      <c r="C242" s="778"/>
      <c r="D242" s="778"/>
      <c r="E242" s="778"/>
      <c r="F242" s="778"/>
      <c r="G242" s="190" t="s">
        <v>1065</v>
      </c>
      <c r="H242" s="778"/>
      <c r="I242" s="778"/>
      <c r="J242" s="803"/>
      <c r="K242" s="803" t="s">
        <v>437</v>
      </c>
      <c r="L242" s="803" t="s">
        <v>438</v>
      </c>
      <c r="M242" s="803" t="s">
        <v>440</v>
      </c>
      <c r="N242" s="803" t="s">
        <v>441</v>
      </c>
      <c r="O242" s="803" t="s">
        <v>442</v>
      </c>
      <c r="P242" s="803" t="s">
        <v>444</v>
      </c>
      <c r="Q242" s="803" t="s">
        <v>1006</v>
      </c>
      <c r="R242" s="803" t="s">
        <v>1007</v>
      </c>
      <c r="S242" s="803"/>
      <c r="T242" s="803"/>
      <c r="U242" s="803"/>
      <c r="V242" s="907"/>
      <c r="W242" s="773"/>
      <c r="X242" s="768"/>
    </row>
    <row r="243" spans="1:24" s="765" customFormat="1" x14ac:dyDescent="0.25">
      <c r="A243" s="767"/>
      <c r="B243" s="766"/>
      <c r="C243" s="778"/>
      <c r="D243" s="778"/>
      <c r="E243" s="778"/>
      <c r="F243" s="782"/>
      <c r="G243" s="782"/>
      <c r="H243" s="782"/>
      <c r="I243" s="782" t="str">
        <f>J71</f>
        <v>w</v>
      </c>
      <c r="J243" s="909"/>
      <c r="K243" s="374">
        <v>0</v>
      </c>
      <c r="L243" s="374">
        <v>0.7</v>
      </c>
      <c r="M243" s="374">
        <v>0.9</v>
      </c>
      <c r="N243" s="374">
        <v>1</v>
      </c>
      <c r="O243" s="374">
        <v>1</v>
      </c>
      <c r="P243" s="374">
        <v>1</v>
      </c>
      <c r="Q243" s="374">
        <v>1</v>
      </c>
      <c r="R243" s="374">
        <v>1</v>
      </c>
      <c r="S243" s="801"/>
      <c r="T243" s="801"/>
      <c r="U243" s="801"/>
      <c r="V243" s="774"/>
      <c r="W243" s="773"/>
      <c r="X243" s="768"/>
    </row>
    <row r="244" spans="1:24" s="765" customFormat="1" x14ac:dyDescent="0.25">
      <c r="A244" s="767"/>
      <c r="B244" s="766"/>
      <c r="C244" s="778"/>
      <c r="D244" s="778"/>
      <c r="E244" s="778"/>
      <c r="F244" s="782"/>
      <c r="G244" s="782"/>
      <c r="H244" s="782"/>
      <c r="I244" s="782" t="str">
        <f t="shared" ref="I244:I259" si="156">J72</f>
        <v>wd</v>
      </c>
      <c r="J244" s="909"/>
      <c r="K244" s="374">
        <v>0</v>
      </c>
      <c r="L244" s="374">
        <v>0.7</v>
      </c>
      <c r="M244" s="374">
        <v>0.9</v>
      </c>
      <c r="N244" s="374">
        <v>1</v>
      </c>
      <c r="O244" s="374">
        <v>1</v>
      </c>
      <c r="P244" s="374">
        <v>1</v>
      </c>
      <c r="Q244" s="374">
        <v>1</v>
      </c>
      <c r="R244" s="374">
        <v>1</v>
      </c>
      <c r="S244" s="801"/>
      <c r="T244" s="801"/>
      <c r="U244" s="801"/>
      <c r="V244" s="774"/>
      <c r="W244" s="773"/>
      <c r="X244" s="768"/>
    </row>
    <row r="245" spans="1:24" s="765" customFormat="1" x14ac:dyDescent="0.25">
      <c r="A245" s="767"/>
      <c r="B245" s="766"/>
      <c r="C245" s="778"/>
      <c r="D245" s="778"/>
      <c r="E245" s="778"/>
      <c r="F245" s="782"/>
      <c r="G245" s="794"/>
      <c r="H245" s="794"/>
      <c r="I245" s="782" t="str">
        <f t="shared" si="156"/>
        <v>b</v>
      </c>
      <c r="J245" s="909"/>
      <c r="K245" s="374">
        <v>0</v>
      </c>
      <c r="L245" s="374">
        <v>0.7</v>
      </c>
      <c r="M245" s="374">
        <v>0.9</v>
      </c>
      <c r="N245" s="374">
        <v>1</v>
      </c>
      <c r="O245" s="374">
        <v>1</v>
      </c>
      <c r="P245" s="374">
        <v>1</v>
      </c>
      <c r="Q245" s="374">
        <v>1</v>
      </c>
      <c r="R245" s="374">
        <v>1</v>
      </c>
      <c r="S245" s="795"/>
      <c r="T245" s="795"/>
      <c r="U245" s="795"/>
      <c r="V245" s="774"/>
      <c r="W245" s="773"/>
      <c r="X245" s="768"/>
    </row>
    <row r="246" spans="1:24" s="765" customFormat="1" x14ac:dyDescent="0.25">
      <c r="A246" s="767"/>
      <c r="B246" s="766"/>
      <c r="C246" s="778"/>
      <c r="D246" s="778"/>
      <c r="E246" s="778"/>
      <c r="F246" s="782"/>
      <c r="G246" s="794"/>
      <c r="H246" s="794"/>
      <c r="I246" s="782" t="str">
        <f t="shared" si="156"/>
        <v>bd</v>
      </c>
      <c r="J246" s="909"/>
      <c r="K246" s="374">
        <v>0</v>
      </c>
      <c r="L246" s="374">
        <v>0.7</v>
      </c>
      <c r="M246" s="374">
        <v>0.9</v>
      </c>
      <c r="N246" s="374">
        <v>1</v>
      </c>
      <c r="O246" s="374">
        <v>1</v>
      </c>
      <c r="P246" s="374">
        <v>1</v>
      </c>
      <c r="Q246" s="374">
        <v>1</v>
      </c>
      <c r="R246" s="374">
        <v>1</v>
      </c>
      <c r="S246" s="795"/>
      <c r="T246" s="795"/>
      <c r="U246" s="795"/>
      <c r="V246" s="774"/>
      <c r="W246" s="773"/>
      <c r="X246" s="768"/>
    </row>
    <row r="247" spans="1:24" s="765" customFormat="1" x14ac:dyDescent="0.25">
      <c r="A247" s="767"/>
      <c r="B247" s="766"/>
      <c r="C247" s="778"/>
      <c r="D247" s="778"/>
      <c r="E247" s="778"/>
      <c r="F247" s="782"/>
      <c r="G247" s="794"/>
      <c r="H247" s="794"/>
      <c r="I247" s="782" t="str">
        <f t="shared" si="156"/>
        <v>o</v>
      </c>
      <c r="J247" s="911"/>
      <c r="K247" s="374">
        <v>0</v>
      </c>
      <c r="L247" s="374">
        <v>0.7</v>
      </c>
      <c r="M247" s="374">
        <v>0.9</v>
      </c>
      <c r="N247" s="374">
        <v>1</v>
      </c>
      <c r="O247" s="374">
        <v>1</v>
      </c>
      <c r="P247" s="374">
        <v>1</v>
      </c>
      <c r="Q247" s="374">
        <v>1</v>
      </c>
      <c r="R247" s="374">
        <v>1</v>
      </c>
      <c r="S247" s="795"/>
      <c r="T247" s="795"/>
      <c r="U247" s="795"/>
      <c r="V247" s="774"/>
      <c r="W247" s="773"/>
      <c r="X247" s="768"/>
    </row>
    <row r="248" spans="1:24" s="765" customFormat="1" x14ac:dyDescent="0.25">
      <c r="A248" s="767"/>
      <c r="B248" s="766"/>
      <c r="C248" s="778"/>
      <c r="D248" s="778"/>
      <c r="E248" s="778"/>
      <c r="F248" s="782"/>
      <c r="G248" s="794"/>
      <c r="H248" s="794"/>
      <c r="I248" s="782" t="str">
        <f t="shared" si="156"/>
        <v>od</v>
      </c>
      <c r="J248" s="911"/>
      <c r="K248" s="374">
        <v>0</v>
      </c>
      <c r="L248" s="374">
        <v>0.7</v>
      </c>
      <c r="M248" s="374">
        <v>0.9</v>
      </c>
      <c r="N248" s="374">
        <v>1</v>
      </c>
      <c r="O248" s="374">
        <v>1</v>
      </c>
      <c r="P248" s="374">
        <v>1</v>
      </c>
      <c r="Q248" s="374">
        <v>1</v>
      </c>
      <c r="R248" s="374">
        <v>1</v>
      </c>
      <c r="S248" s="795"/>
      <c r="T248" s="795"/>
      <c r="U248" s="795"/>
      <c r="V248" s="774"/>
      <c r="W248" s="773"/>
      <c r="X248" s="768"/>
    </row>
    <row r="249" spans="1:24" s="765" customFormat="1" x14ac:dyDescent="0.25">
      <c r="A249" s="767"/>
      <c r="B249" s="766"/>
      <c r="C249" s="778"/>
      <c r="D249" s="778"/>
      <c r="E249" s="778"/>
      <c r="F249" s="782"/>
      <c r="G249" s="794"/>
      <c r="H249" s="794"/>
      <c r="I249" s="782" t="str">
        <f t="shared" si="156"/>
        <v>h</v>
      </c>
      <c r="J249" s="911"/>
      <c r="K249" s="374">
        <v>0</v>
      </c>
      <c r="L249" s="374">
        <v>0.7</v>
      </c>
      <c r="M249" s="374">
        <v>0.9</v>
      </c>
      <c r="N249" s="374">
        <v>1</v>
      </c>
      <c r="O249" s="374">
        <v>1</v>
      </c>
      <c r="P249" s="374">
        <v>1</v>
      </c>
      <c r="Q249" s="374">
        <v>1</v>
      </c>
      <c r="R249" s="374">
        <v>1</v>
      </c>
      <c r="S249" s="795"/>
      <c r="T249" s="795"/>
      <c r="U249" s="795"/>
      <c r="V249" s="774"/>
      <c r="W249" s="773"/>
      <c r="X249" s="768"/>
    </row>
    <row r="250" spans="1:24" s="765" customFormat="1" x14ac:dyDescent="0.25">
      <c r="A250" s="767"/>
      <c r="B250" s="766"/>
      <c r="C250" s="778"/>
      <c r="D250" s="778"/>
      <c r="E250" s="778"/>
      <c r="F250" s="782"/>
      <c r="G250" s="794"/>
      <c r="H250" s="794"/>
      <c r="I250" s="782" t="str">
        <f t="shared" si="156"/>
        <v>of</v>
      </c>
      <c r="J250" s="911"/>
      <c r="K250" s="374">
        <v>0</v>
      </c>
      <c r="L250" s="374">
        <v>0.7</v>
      </c>
      <c r="M250" s="374">
        <v>0.9</v>
      </c>
      <c r="N250" s="374">
        <v>1</v>
      </c>
      <c r="O250" s="374">
        <v>1</v>
      </c>
      <c r="P250" s="374">
        <v>1</v>
      </c>
      <c r="Q250" s="374">
        <v>1</v>
      </c>
      <c r="R250" s="374">
        <v>1</v>
      </c>
      <c r="S250" s="795"/>
      <c r="T250" s="795"/>
      <c r="U250" s="795"/>
      <c r="V250" s="774"/>
      <c r="W250" s="773"/>
      <c r="X250" s="768"/>
    </row>
    <row r="251" spans="1:24" s="765" customFormat="1" x14ac:dyDescent="0.25">
      <c r="A251" s="767"/>
      <c r="B251" s="766"/>
      <c r="C251" s="778"/>
      <c r="D251" s="778"/>
      <c r="E251" s="778"/>
      <c r="F251" s="782"/>
      <c r="G251" s="794"/>
      <c r="H251" s="794"/>
      <c r="I251" s="782" t="str">
        <f t="shared" si="156"/>
        <v>z</v>
      </c>
      <c r="J251" s="911"/>
      <c r="K251" s="374">
        <v>0</v>
      </c>
      <c r="L251" s="374">
        <v>0.7</v>
      </c>
      <c r="M251" s="374">
        <v>0.9</v>
      </c>
      <c r="N251" s="374">
        <v>1</v>
      </c>
      <c r="O251" s="374">
        <v>1</v>
      </c>
      <c r="P251" s="374">
        <v>1</v>
      </c>
      <c r="Q251" s="374">
        <v>1</v>
      </c>
      <c r="R251" s="374">
        <v>1</v>
      </c>
      <c r="S251" s="795"/>
      <c r="T251" s="795"/>
      <c r="U251" s="795"/>
      <c r="V251" s="774"/>
      <c r="W251" s="773"/>
      <c r="X251" s="768"/>
    </row>
    <row r="252" spans="1:24" s="765" customFormat="1" x14ac:dyDescent="0.25">
      <c r="A252" s="767"/>
      <c r="B252" s="766"/>
      <c r="C252" s="778"/>
      <c r="D252" s="778"/>
      <c r="E252" s="778"/>
      <c r="F252" s="782"/>
      <c r="G252" s="794"/>
      <c r="H252" s="794"/>
      <c r="I252" s="782" t="str">
        <f t="shared" si="156"/>
        <v>zd</v>
      </c>
      <c r="J252" s="911"/>
      <c r="K252" s="374">
        <v>0</v>
      </c>
      <c r="L252" s="374">
        <v>0.7</v>
      </c>
      <c r="M252" s="374">
        <v>0.9</v>
      </c>
      <c r="N252" s="374">
        <v>1</v>
      </c>
      <c r="O252" s="374">
        <v>1</v>
      </c>
      <c r="P252" s="374">
        <v>1</v>
      </c>
      <c r="Q252" s="374">
        <v>1</v>
      </c>
      <c r="R252" s="374">
        <v>1</v>
      </c>
      <c r="S252" s="795"/>
      <c r="T252" s="795"/>
      <c r="U252" s="795"/>
      <c r="V252" s="774"/>
      <c r="W252" s="773"/>
      <c r="X252" s="768"/>
    </row>
    <row r="253" spans="1:24" s="765" customFormat="1" x14ac:dyDescent="0.25">
      <c r="A253" s="767"/>
      <c r="B253" s="766"/>
      <c r="C253" s="778"/>
      <c r="D253" s="778"/>
      <c r="E253" s="778"/>
      <c r="F253" s="782"/>
      <c r="G253" s="794"/>
      <c r="H253" s="794"/>
      <c r="I253" s="782" t="str">
        <f t="shared" si="156"/>
        <v>r</v>
      </c>
      <c r="J253" s="911"/>
      <c r="K253" s="374">
        <v>0</v>
      </c>
      <c r="L253" s="374">
        <v>0.7</v>
      </c>
      <c r="M253" s="374">
        <v>0.9</v>
      </c>
      <c r="N253" s="374">
        <v>1</v>
      </c>
      <c r="O253" s="374">
        <v>1</v>
      </c>
      <c r="P253" s="374">
        <v>1</v>
      </c>
      <c r="Q253" s="374">
        <v>1</v>
      </c>
      <c r="R253" s="374">
        <v>1</v>
      </c>
      <c r="S253" s="795"/>
      <c r="T253" s="795"/>
      <c r="U253" s="795"/>
      <c r="V253" s="774"/>
      <c r="W253" s="773"/>
      <c r="X253" s="768"/>
    </row>
    <row r="254" spans="1:24" s="765" customFormat="1" x14ac:dyDescent="0.25">
      <c r="A254" s="767"/>
      <c r="B254" s="766"/>
      <c r="C254" s="778"/>
      <c r="D254" s="778"/>
      <c r="E254" s="778"/>
      <c r="F254" s="782"/>
      <c r="G254" s="794"/>
      <c r="H254" s="794"/>
      <c r="I254" s="782" t="str">
        <f t="shared" si="156"/>
        <v>rd</v>
      </c>
      <c r="J254" s="911"/>
      <c r="K254" s="374">
        <v>0</v>
      </c>
      <c r="L254" s="374">
        <v>0.7</v>
      </c>
      <c r="M254" s="374">
        <v>0.9</v>
      </c>
      <c r="N254" s="374">
        <v>1</v>
      </c>
      <c r="O254" s="374">
        <v>1</v>
      </c>
      <c r="P254" s="374">
        <v>1</v>
      </c>
      <c r="Q254" s="374">
        <v>1</v>
      </c>
      <c r="R254" s="374">
        <v>1</v>
      </c>
      <c r="S254" s="795"/>
      <c r="T254" s="795"/>
      <c r="U254" s="795"/>
      <c r="V254" s="774"/>
      <c r="W254" s="773"/>
      <c r="X254" s="768"/>
    </row>
    <row r="255" spans="1:24" s="765" customFormat="1" x14ac:dyDescent="0.25">
      <c r="A255" s="767"/>
      <c r="B255" s="766"/>
      <c r="C255" s="778"/>
      <c r="D255" s="778"/>
      <c r="E255" s="778"/>
      <c r="F255" s="782"/>
      <c r="G255" s="794"/>
      <c r="H255" s="794"/>
      <c r="I255" s="782" t="str">
        <f t="shared" si="156"/>
        <v>l</v>
      </c>
      <c r="J255" s="911"/>
      <c r="K255" s="374">
        <v>0</v>
      </c>
      <c r="L255" s="374">
        <v>0.7</v>
      </c>
      <c r="M255" s="374">
        <v>0.9</v>
      </c>
      <c r="N255" s="374">
        <v>1</v>
      </c>
      <c r="O255" s="374">
        <v>1</v>
      </c>
      <c r="P255" s="374">
        <v>1</v>
      </c>
      <c r="Q255" s="374">
        <v>1</v>
      </c>
      <c r="R255" s="374">
        <v>1</v>
      </c>
      <c r="S255" s="795"/>
      <c r="T255" s="795"/>
      <c r="U255" s="795"/>
      <c r="V255" s="774"/>
      <c r="W255" s="773"/>
      <c r="X255" s="768"/>
    </row>
    <row r="256" spans="1:24" s="765" customFormat="1" x14ac:dyDescent="0.25">
      <c r="A256" s="767"/>
      <c r="B256" s="766"/>
      <c r="C256" s="778"/>
      <c r="D256" s="778"/>
      <c r="E256" s="778"/>
      <c r="F256" s="782"/>
      <c r="G256" s="794"/>
      <c r="H256" s="794"/>
      <c r="I256" s="782" t="str">
        <f t="shared" si="156"/>
        <v>f</v>
      </c>
      <c r="J256" s="911"/>
      <c r="K256" s="374">
        <v>0</v>
      </c>
      <c r="L256" s="374">
        <v>0.7</v>
      </c>
      <c r="M256" s="374">
        <v>0.9</v>
      </c>
      <c r="N256" s="374">
        <v>1</v>
      </c>
      <c r="O256" s="374">
        <v>1</v>
      </c>
      <c r="P256" s="374">
        <v>1</v>
      </c>
      <c r="Q256" s="374">
        <v>1</v>
      </c>
      <c r="R256" s="374">
        <v>1</v>
      </c>
      <c r="S256" s="795"/>
      <c r="T256" s="795"/>
      <c r="U256" s="795"/>
      <c r="V256" s="774"/>
      <c r="W256" s="773"/>
      <c r="X256" s="768"/>
    </row>
    <row r="257" spans="1:24" s="765" customFormat="1" x14ac:dyDescent="0.25">
      <c r="A257" s="767"/>
      <c r="B257" s="766"/>
      <c r="C257" s="778"/>
      <c r="D257" s="778"/>
      <c r="E257" s="778"/>
      <c r="F257" s="782"/>
      <c r="G257" s="794"/>
      <c r="H257" s="794"/>
      <c r="I257" s="782" t="str">
        <f t="shared" si="156"/>
        <v>i</v>
      </c>
      <c r="J257" s="911"/>
      <c r="K257" s="374">
        <v>0</v>
      </c>
      <c r="L257" s="374">
        <v>0.7</v>
      </c>
      <c r="M257" s="374">
        <v>0.9</v>
      </c>
      <c r="N257" s="374">
        <v>1</v>
      </c>
      <c r="O257" s="374">
        <v>1</v>
      </c>
      <c r="P257" s="374">
        <v>1</v>
      </c>
      <c r="Q257" s="374">
        <v>1</v>
      </c>
      <c r="R257" s="374">
        <v>1</v>
      </c>
      <c r="S257" s="795"/>
      <c r="T257" s="795"/>
      <c r="U257" s="795"/>
      <c r="V257" s="774"/>
      <c r="W257" s="773"/>
      <c r="X257" s="768"/>
    </row>
    <row r="258" spans="1:24" s="765" customFormat="1" x14ac:dyDescent="0.25">
      <c r="A258" s="767"/>
      <c r="B258" s="766"/>
      <c r="C258" s="778"/>
      <c r="D258" s="778"/>
      <c r="E258" s="778"/>
      <c r="F258" s="782"/>
      <c r="G258" s="794"/>
      <c r="H258" s="794"/>
      <c r="I258" s="782" t="str">
        <f t="shared" si="156"/>
        <v>k</v>
      </c>
      <c r="J258" s="911"/>
      <c r="K258" s="374">
        <v>0</v>
      </c>
      <c r="L258" s="374">
        <v>0.7</v>
      </c>
      <c r="M258" s="374">
        <v>0.9</v>
      </c>
      <c r="N258" s="374">
        <v>1</v>
      </c>
      <c r="O258" s="374">
        <v>1</v>
      </c>
      <c r="P258" s="374">
        <v>1</v>
      </c>
      <c r="Q258" s="374">
        <v>1</v>
      </c>
      <c r="R258" s="374">
        <v>1</v>
      </c>
      <c r="S258" s="795"/>
      <c r="T258" s="795"/>
      <c r="U258" s="795"/>
      <c r="V258" s="774"/>
      <c r="W258" s="773"/>
      <c r="X258" s="768"/>
    </row>
    <row r="259" spans="1:24" s="765" customFormat="1" x14ac:dyDescent="0.25">
      <c r="A259" s="767"/>
      <c r="B259" s="766"/>
      <c r="C259" s="778"/>
      <c r="D259" s="778"/>
      <c r="E259" s="778"/>
      <c r="F259" s="782"/>
      <c r="G259" s="794"/>
      <c r="H259" s="794"/>
      <c r="I259" s="782" t="str">
        <f t="shared" si="156"/>
        <v>v</v>
      </c>
      <c r="J259" s="911"/>
      <c r="K259" s="374">
        <v>0</v>
      </c>
      <c r="L259" s="374">
        <v>0.7</v>
      </c>
      <c r="M259" s="374">
        <v>0.9</v>
      </c>
      <c r="N259" s="374">
        <v>1</v>
      </c>
      <c r="O259" s="374">
        <v>1</v>
      </c>
      <c r="P259" s="374">
        <v>1</v>
      </c>
      <c r="Q259" s="374">
        <v>1</v>
      </c>
      <c r="R259" s="374">
        <v>1</v>
      </c>
      <c r="S259" s="795"/>
      <c r="T259" s="795"/>
      <c r="U259" s="795"/>
      <c r="V259" s="774"/>
      <c r="W259" s="773"/>
      <c r="X259" s="768"/>
    </row>
    <row r="260" spans="1:24" x14ac:dyDescent="0.25">
      <c r="A260" s="767"/>
      <c r="B260" s="766"/>
      <c r="C260" s="778"/>
      <c r="D260" s="778"/>
      <c r="E260" s="778"/>
      <c r="F260" s="777"/>
      <c r="G260" s="776"/>
      <c r="H260" s="776"/>
      <c r="I260" s="776"/>
      <c r="J260" s="775"/>
      <c r="K260" s="775"/>
      <c r="L260" s="775"/>
      <c r="M260" s="775"/>
      <c r="N260" s="775"/>
      <c r="O260" s="775"/>
      <c r="P260" s="775"/>
      <c r="Q260" s="775"/>
      <c r="R260" s="775"/>
      <c r="S260" s="775"/>
      <c r="T260" s="775"/>
      <c r="U260" s="775"/>
      <c r="V260" s="774"/>
      <c r="W260" s="773"/>
      <c r="X260" s="768"/>
    </row>
    <row r="261" spans="1:24" x14ac:dyDescent="0.25">
      <c r="A261" s="767"/>
      <c r="B261" s="766"/>
      <c r="C261" s="771"/>
      <c r="D261" s="771"/>
      <c r="E261" s="771"/>
      <c r="F261" s="771"/>
      <c r="G261" s="772" t="str">
        <f>G46</f>
        <v>GRAZING CROPS - ESTIMATED GROWTH RATE &amp; CONSUMPTION</v>
      </c>
      <c r="H261" s="771"/>
      <c r="I261" s="771"/>
      <c r="J261" s="771"/>
      <c r="K261" s="771"/>
      <c r="L261" s="771"/>
      <c r="M261" s="771"/>
      <c r="N261" s="771"/>
      <c r="O261" s="771"/>
      <c r="P261" s="771"/>
      <c r="Q261" s="771"/>
      <c r="R261" s="771"/>
      <c r="S261" s="771"/>
      <c r="T261" s="792"/>
      <c r="U261" s="792"/>
      <c r="V261" s="792"/>
      <c r="W261" s="770" t="s">
        <v>135</v>
      </c>
      <c r="X261" s="768"/>
    </row>
    <row r="262" spans="1:24" x14ac:dyDescent="0.25">
      <c r="A262" s="767"/>
      <c r="B262" s="766"/>
      <c r="C262" s="766"/>
      <c r="D262" s="766"/>
      <c r="E262" s="766"/>
      <c r="F262" s="768"/>
      <c r="G262" s="768"/>
      <c r="H262" s="768"/>
      <c r="I262" s="768"/>
      <c r="J262" s="768"/>
      <c r="K262" s="768"/>
      <c r="L262" s="768"/>
      <c r="M262" s="768"/>
      <c r="N262" s="768"/>
      <c r="O262" s="768"/>
      <c r="P262" s="768"/>
      <c r="Q262" s="768"/>
      <c r="R262" s="768"/>
      <c r="S262" s="768"/>
      <c r="T262" s="768"/>
      <c r="U262" s="768"/>
      <c r="V262" s="768"/>
      <c r="W262" s="768"/>
      <c r="X262" s="768"/>
    </row>
    <row r="263" spans="1:24" ht="15.75" thickBot="1" x14ac:dyDescent="0.3">
      <c r="A263" s="767"/>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8"/>
    </row>
    <row r="264" spans="1:24" x14ac:dyDescent="0.25">
      <c r="A264" s="767"/>
      <c r="B264" s="766"/>
      <c r="C264" s="791" t="s">
        <v>0</v>
      </c>
      <c r="D264" s="791">
        <f>SUM(F295:V314)</f>
        <v>1.7000000000000004</v>
      </c>
      <c r="E264" s="791"/>
      <c r="F264" s="791"/>
      <c r="G264" s="791"/>
      <c r="H264" s="791"/>
      <c r="I264" s="791"/>
      <c r="J264" s="791"/>
      <c r="K264" s="790"/>
      <c r="L264" s="790"/>
      <c r="M264" s="790"/>
      <c r="N264" s="790"/>
      <c r="O264" s="790"/>
      <c r="P264" s="790"/>
      <c r="Q264" s="790"/>
      <c r="R264" s="790"/>
      <c r="S264" s="790"/>
      <c r="T264" s="790"/>
      <c r="U264" s="790"/>
      <c r="V264" s="790"/>
      <c r="W264" s="789"/>
      <c r="X264" s="768"/>
    </row>
    <row r="265" spans="1:24" x14ac:dyDescent="0.25">
      <c r="A265" s="767"/>
      <c r="B265" s="766"/>
      <c r="C265" s="787"/>
      <c r="D265" s="787">
        <v>2167.88</v>
      </c>
      <c r="E265" s="787" t="s">
        <v>1</v>
      </c>
      <c r="F265" s="786"/>
      <c r="G265" s="788" t="s">
        <v>1060</v>
      </c>
      <c r="H265" s="786"/>
      <c r="I265" s="786"/>
      <c r="J265" s="786"/>
      <c r="K265" s="786"/>
      <c r="L265" s="786"/>
      <c r="M265" s="786"/>
      <c r="N265" s="786"/>
      <c r="O265" s="786"/>
      <c r="P265" s="786"/>
      <c r="Q265" s="786"/>
      <c r="R265" s="786"/>
      <c r="S265" s="785"/>
      <c r="T265" s="279"/>
      <c r="U265" s="807"/>
      <c r="V265" s="807"/>
      <c r="W265" s="773"/>
      <c r="X265" s="768"/>
    </row>
    <row r="266" spans="1:24" x14ac:dyDescent="0.25">
      <c r="A266" s="767"/>
      <c r="B266" s="766"/>
      <c r="C266" s="787"/>
      <c r="D266" s="787" t="b">
        <f>OR(ISNA(VLOOKUP(G265,Index_Table_Names,1,FALSE)),G265="")</f>
        <v>0</v>
      </c>
      <c r="E266" s="778"/>
      <c r="F266" s="786"/>
      <c r="G266" s="786"/>
      <c r="H266" s="279"/>
      <c r="I266" s="786"/>
      <c r="J266" s="786"/>
      <c r="K266" s="786"/>
      <c r="L266" s="786"/>
      <c r="M266" s="786"/>
      <c r="N266" s="786"/>
      <c r="O266" s="786"/>
      <c r="P266" s="786"/>
      <c r="Q266" s="786"/>
      <c r="R266" s="786"/>
      <c r="S266" s="785"/>
      <c r="T266" s="808"/>
      <c r="U266" s="807"/>
      <c r="V266" s="807"/>
      <c r="W266" s="773"/>
      <c r="X266" s="768"/>
    </row>
    <row r="267" spans="1:24" x14ac:dyDescent="0.25">
      <c r="A267" s="767"/>
      <c r="B267" s="766"/>
      <c r="C267" s="778"/>
      <c r="D267" s="787" t="b">
        <f>(D265&lt;&gt;D264)</f>
        <v>1</v>
      </c>
      <c r="E267" s="778"/>
      <c r="F267" s="786"/>
      <c r="G267" s="251">
        <v>37780.587162384261</v>
      </c>
      <c r="H267" s="279"/>
      <c r="I267" s="786"/>
      <c r="J267" s="786"/>
      <c r="K267" s="786"/>
      <c r="L267" s="786"/>
      <c r="M267" s="786"/>
      <c r="N267" s="786"/>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279"/>
      <c r="K268" s="786"/>
      <c r="L268" s="786"/>
      <c r="M268" s="786"/>
      <c r="N268" s="786"/>
      <c r="O268" s="786"/>
      <c r="P268" s="786"/>
      <c r="Q268" s="786"/>
      <c r="R268" s="786"/>
      <c r="S268" s="785"/>
      <c r="T268" s="808"/>
      <c r="U268" s="807"/>
      <c r="V268" s="807"/>
      <c r="W268" s="773"/>
      <c r="X268" s="768"/>
    </row>
    <row r="269" spans="1:24" s="765" customFormat="1" x14ac:dyDescent="0.25">
      <c r="A269" s="767"/>
      <c r="B269" s="766"/>
      <c r="C269" s="778"/>
      <c r="D269" s="778"/>
      <c r="E269" s="778"/>
      <c r="F269" s="778"/>
      <c r="G269" s="190"/>
      <c r="H269" s="778"/>
      <c r="I269" s="778"/>
      <c r="J269" s="803" t="s">
        <v>855</v>
      </c>
      <c r="K269" s="803" t="s">
        <v>445</v>
      </c>
      <c r="L269" s="803" t="s">
        <v>151</v>
      </c>
      <c r="M269" s="803" t="s">
        <v>152</v>
      </c>
      <c r="N269" s="803" t="s">
        <v>153</v>
      </c>
      <c r="O269" s="803" t="s">
        <v>154</v>
      </c>
      <c r="P269" s="803" t="s">
        <v>155</v>
      </c>
      <c r="Q269" s="803" t="s">
        <v>156</v>
      </c>
      <c r="R269" s="803" t="s">
        <v>157</v>
      </c>
      <c r="S269" s="803" t="s">
        <v>158</v>
      </c>
      <c r="T269" s="803" t="s">
        <v>159</v>
      </c>
      <c r="U269" s="803"/>
      <c r="V269" s="917"/>
      <c r="W269" s="773"/>
      <c r="X269" s="768"/>
    </row>
    <row r="270" spans="1:24" s="765" customFormat="1" x14ac:dyDescent="0.25">
      <c r="A270" s="767"/>
      <c r="B270" s="766"/>
      <c r="C270" s="778"/>
      <c r="D270" s="778"/>
      <c r="E270" s="778"/>
      <c r="F270" s="778"/>
      <c r="G270" s="916" t="s">
        <v>524</v>
      </c>
      <c r="H270" s="778"/>
      <c r="I270" s="778"/>
      <c r="J270" s="803"/>
      <c r="K270" s="803" t="s">
        <v>524</v>
      </c>
      <c r="L270" s="803" t="s">
        <v>524</v>
      </c>
      <c r="M270" s="803" t="s">
        <v>524</v>
      </c>
      <c r="N270" s="803" t="s">
        <v>524</v>
      </c>
      <c r="O270" s="803" t="s">
        <v>524</v>
      </c>
      <c r="P270" s="803" t="s">
        <v>524</v>
      </c>
      <c r="Q270" s="803" t="s">
        <v>524</v>
      </c>
      <c r="R270" s="803" t="s">
        <v>524</v>
      </c>
      <c r="S270" s="803" t="s">
        <v>524</v>
      </c>
      <c r="T270" s="803" t="s">
        <v>524</v>
      </c>
      <c r="U270" s="803"/>
      <c r="V270" s="917"/>
      <c r="W270" s="773"/>
      <c r="X270" s="768"/>
    </row>
    <row r="271" spans="1:24" s="765" customFormat="1" x14ac:dyDescent="0.25">
      <c r="A271" s="767"/>
      <c r="B271" s="766"/>
      <c r="C271" s="778"/>
      <c r="D271" s="778"/>
      <c r="E271" s="778"/>
      <c r="F271" s="782"/>
      <c r="G271" s="782"/>
      <c r="H271" s="782"/>
      <c r="I271" s="782" t="str">
        <f>G21</f>
        <v>w</v>
      </c>
      <c r="J271" s="909"/>
      <c r="K271" s="398">
        <v>0.81</v>
      </c>
      <c r="L271" s="398">
        <v>0.81</v>
      </c>
      <c r="M271" s="398">
        <v>0.81</v>
      </c>
      <c r="N271" s="398">
        <v>0.81</v>
      </c>
      <c r="O271" s="398">
        <v>0.81</v>
      </c>
      <c r="P271" s="398">
        <v>0.81</v>
      </c>
      <c r="Q271" s="398">
        <v>0.81</v>
      </c>
      <c r="R271" s="398">
        <v>0.81</v>
      </c>
      <c r="S271" s="398">
        <v>0.81</v>
      </c>
      <c r="T271" s="398">
        <v>0.81</v>
      </c>
      <c r="U271" s="801"/>
      <c r="V271" s="774"/>
      <c r="W271" s="773"/>
      <c r="X271" s="768"/>
    </row>
    <row r="272" spans="1:24" s="765" customFormat="1" x14ac:dyDescent="0.25">
      <c r="A272" s="767"/>
      <c r="B272" s="766"/>
      <c r="C272" s="778"/>
      <c r="D272" s="778"/>
      <c r="E272" s="778"/>
      <c r="F272" s="782"/>
      <c r="G272" s="794"/>
      <c r="H272" s="794"/>
      <c r="I272" s="782" t="str">
        <f t="shared" ref="I272:I287" si="157">G22</f>
        <v>wd</v>
      </c>
      <c r="J272" s="909"/>
      <c r="K272" s="398">
        <v>0.81</v>
      </c>
      <c r="L272" s="398">
        <v>0.81</v>
      </c>
      <c r="M272" s="398">
        <v>0.81</v>
      </c>
      <c r="N272" s="398">
        <v>0.81</v>
      </c>
      <c r="O272" s="398">
        <v>0.81</v>
      </c>
      <c r="P272" s="398">
        <v>0.81</v>
      </c>
      <c r="Q272" s="398">
        <v>0.81</v>
      </c>
      <c r="R272" s="398">
        <v>0.81</v>
      </c>
      <c r="S272" s="398">
        <v>0.81</v>
      </c>
      <c r="T272" s="398">
        <v>0.81</v>
      </c>
      <c r="U272" s="795"/>
      <c r="V272" s="774"/>
      <c r="W272" s="773"/>
      <c r="X272" s="768"/>
    </row>
    <row r="273" spans="1:24" s="765" customFormat="1" x14ac:dyDescent="0.25">
      <c r="A273" s="767"/>
      <c r="B273" s="766"/>
      <c r="C273" s="778"/>
      <c r="D273" s="778"/>
      <c r="E273" s="778"/>
      <c r="F273" s="782"/>
      <c r="G273" s="794"/>
      <c r="H273" s="794"/>
      <c r="I273" s="782" t="str">
        <f t="shared" si="157"/>
        <v>b</v>
      </c>
      <c r="J273" s="911"/>
      <c r="K273" s="398">
        <v>0.81</v>
      </c>
      <c r="L273" s="398">
        <v>0.81</v>
      </c>
      <c r="M273" s="398">
        <v>0.81</v>
      </c>
      <c r="N273" s="398">
        <v>0.81</v>
      </c>
      <c r="O273" s="398">
        <v>0.81</v>
      </c>
      <c r="P273" s="398">
        <v>0.81</v>
      </c>
      <c r="Q273" s="398">
        <v>0.81</v>
      </c>
      <c r="R273" s="398">
        <v>0.81</v>
      </c>
      <c r="S273" s="398">
        <v>0.81</v>
      </c>
      <c r="T273" s="398">
        <v>0.81</v>
      </c>
      <c r="U273" s="795"/>
      <c r="V273" s="774"/>
      <c r="W273" s="773"/>
      <c r="X273" s="768"/>
    </row>
    <row r="274" spans="1:24" s="765" customFormat="1" x14ac:dyDescent="0.25">
      <c r="A274" s="767"/>
      <c r="B274" s="766"/>
      <c r="C274" s="778"/>
      <c r="D274" s="778"/>
      <c r="E274" s="778"/>
      <c r="F274" s="782"/>
      <c r="G274" s="794"/>
      <c r="H274" s="794"/>
      <c r="I274" s="782" t="str">
        <f t="shared" si="157"/>
        <v>bd</v>
      </c>
      <c r="J274" s="911"/>
      <c r="K274" s="398">
        <v>0.81</v>
      </c>
      <c r="L274" s="398">
        <v>0.81</v>
      </c>
      <c r="M274" s="398">
        <v>0.81</v>
      </c>
      <c r="N274" s="398">
        <v>0.81</v>
      </c>
      <c r="O274" s="398">
        <v>0.81</v>
      </c>
      <c r="P274" s="398">
        <v>0.81</v>
      </c>
      <c r="Q274" s="398">
        <v>0.81</v>
      </c>
      <c r="R274" s="398">
        <v>0.81</v>
      </c>
      <c r="S274" s="398">
        <v>0.81</v>
      </c>
      <c r="T274" s="398">
        <v>0.81</v>
      </c>
      <c r="U274" s="795"/>
      <c r="V274" s="774"/>
      <c r="W274" s="773"/>
      <c r="X274" s="768"/>
    </row>
    <row r="275" spans="1:24" s="765" customFormat="1" x14ac:dyDescent="0.25">
      <c r="A275" s="767"/>
      <c r="B275" s="766"/>
      <c r="C275" s="778"/>
      <c r="D275" s="778"/>
      <c r="E275" s="778"/>
      <c r="F275" s="782"/>
      <c r="G275" s="794"/>
      <c r="H275" s="794"/>
      <c r="I275" s="782" t="str">
        <f t="shared" si="157"/>
        <v>o</v>
      </c>
      <c r="J275" s="911"/>
      <c r="K275" s="398">
        <v>0.81</v>
      </c>
      <c r="L275" s="398">
        <v>0.81</v>
      </c>
      <c r="M275" s="398">
        <v>0.81</v>
      </c>
      <c r="N275" s="398">
        <v>0.81</v>
      </c>
      <c r="O275" s="398">
        <v>0.81</v>
      </c>
      <c r="P275" s="398">
        <v>0.81</v>
      </c>
      <c r="Q275" s="398">
        <v>0.81</v>
      </c>
      <c r="R275" s="398">
        <v>0.81</v>
      </c>
      <c r="S275" s="398">
        <v>0.81</v>
      </c>
      <c r="T275" s="398">
        <v>0.81</v>
      </c>
      <c r="U275" s="795"/>
      <c r="V275" s="774"/>
      <c r="W275" s="773"/>
      <c r="X275" s="768"/>
    </row>
    <row r="276" spans="1:24" s="765" customFormat="1" x14ac:dyDescent="0.25">
      <c r="A276" s="767"/>
      <c r="B276" s="766"/>
      <c r="C276" s="778"/>
      <c r="D276" s="778"/>
      <c r="E276" s="778"/>
      <c r="F276" s="782"/>
      <c r="G276" s="794"/>
      <c r="H276" s="794"/>
      <c r="I276" s="782" t="str">
        <f t="shared" si="157"/>
        <v>od</v>
      </c>
      <c r="J276" s="911"/>
      <c r="K276" s="398">
        <v>0.81</v>
      </c>
      <c r="L276" s="398">
        <v>0.81</v>
      </c>
      <c r="M276" s="398">
        <v>0.81</v>
      </c>
      <c r="N276" s="398">
        <v>0.81</v>
      </c>
      <c r="O276" s="398">
        <v>0.81</v>
      </c>
      <c r="P276" s="398">
        <v>0.81</v>
      </c>
      <c r="Q276" s="398">
        <v>0.81</v>
      </c>
      <c r="R276" s="398">
        <v>0.81</v>
      </c>
      <c r="S276" s="398">
        <v>0.81</v>
      </c>
      <c r="T276" s="398">
        <v>0.81</v>
      </c>
      <c r="U276" s="795"/>
      <c r="V276" s="774"/>
      <c r="W276" s="773"/>
      <c r="X276" s="768"/>
    </row>
    <row r="277" spans="1:24" s="765" customFormat="1" x14ac:dyDescent="0.25">
      <c r="A277" s="767"/>
      <c r="B277" s="766"/>
      <c r="C277" s="778"/>
      <c r="D277" s="778"/>
      <c r="E277" s="778"/>
      <c r="F277" s="782"/>
      <c r="G277" s="794"/>
      <c r="H277" s="794"/>
      <c r="I277" s="782" t="str">
        <f t="shared" si="157"/>
        <v>h</v>
      </c>
      <c r="J277" s="911"/>
      <c r="K277" s="398">
        <v>0.81</v>
      </c>
      <c r="L277" s="398">
        <v>0.81</v>
      </c>
      <c r="M277" s="398">
        <v>0.81</v>
      </c>
      <c r="N277" s="398">
        <v>0.81</v>
      </c>
      <c r="O277" s="398">
        <v>0.81</v>
      </c>
      <c r="P277" s="398">
        <v>0.81</v>
      </c>
      <c r="Q277" s="398">
        <v>0.81</v>
      </c>
      <c r="R277" s="398">
        <v>0.81</v>
      </c>
      <c r="S277" s="398">
        <v>0.81</v>
      </c>
      <c r="T277" s="398">
        <v>0.81</v>
      </c>
      <c r="U277" s="795"/>
      <c r="V277" s="774"/>
      <c r="W277" s="773"/>
      <c r="X277" s="768"/>
    </row>
    <row r="278" spans="1:24" s="765" customFormat="1" x14ac:dyDescent="0.25">
      <c r="A278" s="767"/>
      <c r="B278" s="766"/>
      <c r="C278" s="778"/>
      <c r="D278" s="778"/>
      <c r="E278" s="778"/>
      <c r="F278" s="782"/>
      <c r="G278" s="794"/>
      <c r="H278" s="794"/>
      <c r="I278" s="782" t="str">
        <f t="shared" si="157"/>
        <v>of</v>
      </c>
      <c r="J278" s="911"/>
      <c r="K278" s="398">
        <v>0.81</v>
      </c>
      <c r="L278" s="398">
        <v>0.81</v>
      </c>
      <c r="M278" s="398">
        <v>0.81</v>
      </c>
      <c r="N278" s="398">
        <v>0.81</v>
      </c>
      <c r="O278" s="398">
        <v>0.81</v>
      </c>
      <c r="P278" s="398">
        <v>0.81</v>
      </c>
      <c r="Q278" s="398">
        <v>0.81</v>
      </c>
      <c r="R278" s="398">
        <v>0.81</v>
      </c>
      <c r="S278" s="398">
        <v>0.81</v>
      </c>
      <c r="T278" s="398">
        <v>0.81</v>
      </c>
      <c r="U278" s="795"/>
      <c r="V278" s="774"/>
      <c r="W278" s="773"/>
      <c r="X278" s="768"/>
    </row>
    <row r="279" spans="1:24" s="765" customFormat="1" x14ac:dyDescent="0.25">
      <c r="A279" s="767"/>
      <c r="B279" s="766"/>
      <c r="C279" s="778"/>
      <c r="D279" s="778"/>
      <c r="E279" s="778"/>
      <c r="F279" s="782"/>
      <c r="G279" s="794"/>
      <c r="H279" s="794"/>
      <c r="I279" s="782" t="str">
        <f t="shared" si="157"/>
        <v>z</v>
      </c>
      <c r="J279" s="911"/>
      <c r="K279" s="398">
        <v>0.81</v>
      </c>
      <c r="L279" s="398">
        <v>0.81</v>
      </c>
      <c r="M279" s="398">
        <v>0.81</v>
      </c>
      <c r="N279" s="398">
        <v>0.81</v>
      </c>
      <c r="O279" s="398">
        <v>0.81</v>
      </c>
      <c r="P279" s="398">
        <v>0.81</v>
      </c>
      <c r="Q279" s="398">
        <v>0.81</v>
      </c>
      <c r="R279" s="398">
        <v>0.81</v>
      </c>
      <c r="S279" s="398">
        <v>0.81</v>
      </c>
      <c r="T279" s="398">
        <v>0.81</v>
      </c>
      <c r="U279" s="795"/>
      <c r="V279" s="774"/>
      <c r="W279" s="773"/>
      <c r="X279" s="768"/>
    </row>
    <row r="280" spans="1:24" s="765" customFormat="1" x14ac:dyDescent="0.25">
      <c r="A280" s="767"/>
      <c r="B280" s="766"/>
      <c r="C280" s="778"/>
      <c r="D280" s="778"/>
      <c r="E280" s="778"/>
      <c r="F280" s="782"/>
      <c r="G280" s="794"/>
      <c r="H280" s="794"/>
      <c r="I280" s="782" t="str">
        <f t="shared" si="157"/>
        <v>zd</v>
      </c>
      <c r="J280" s="911"/>
      <c r="K280" s="398">
        <v>0.81</v>
      </c>
      <c r="L280" s="398">
        <v>0.81</v>
      </c>
      <c r="M280" s="398">
        <v>0.81</v>
      </c>
      <c r="N280" s="398">
        <v>0.81</v>
      </c>
      <c r="O280" s="398">
        <v>0.81</v>
      </c>
      <c r="P280" s="398">
        <v>0.81</v>
      </c>
      <c r="Q280" s="398">
        <v>0.81</v>
      </c>
      <c r="R280" s="398">
        <v>0.81</v>
      </c>
      <c r="S280" s="398">
        <v>0.81</v>
      </c>
      <c r="T280" s="398">
        <v>0.81</v>
      </c>
      <c r="U280" s="795"/>
      <c r="V280" s="774"/>
      <c r="W280" s="773"/>
      <c r="X280" s="768"/>
    </row>
    <row r="281" spans="1:24" s="765" customFormat="1" x14ac:dyDescent="0.25">
      <c r="A281" s="767"/>
      <c r="B281" s="766"/>
      <c r="C281" s="778"/>
      <c r="D281" s="778"/>
      <c r="E281" s="778"/>
      <c r="F281" s="782"/>
      <c r="G281" s="794"/>
      <c r="H281" s="794"/>
      <c r="I281" s="782" t="str">
        <f t="shared" si="157"/>
        <v>r</v>
      </c>
      <c r="J281" s="911"/>
      <c r="K281" s="398">
        <v>0.81</v>
      </c>
      <c r="L281" s="398">
        <v>0.81</v>
      </c>
      <c r="M281" s="398">
        <v>0.81</v>
      </c>
      <c r="N281" s="398">
        <v>0.81</v>
      </c>
      <c r="O281" s="398">
        <v>0.81</v>
      </c>
      <c r="P281" s="398">
        <v>0.81</v>
      </c>
      <c r="Q281" s="398">
        <v>0.81</v>
      </c>
      <c r="R281" s="398">
        <v>0.81</v>
      </c>
      <c r="S281" s="398">
        <v>0.81</v>
      </c>
      <c r="T281" s="398">
        <v>0.81</v>
      </c>
      <c r="U281" s="795"/>
      <c r="V281" s="774"/>
      <c r="W281" s="773"/>
      <c r="X281" s="768"/>
    </row>
    <row r="282" spans="1:24" s="765" customFormat="1" x14ac:dyDescent="0.25">
      <c r="A282" s="767"/>
      <c r="B282" s="766"/>
      <c r="C282" s="778"/>
      <c r="D282" s="778"/>
      <c r="E282" s="778"/>
      <c r="F282" s="782"/>
      <c r="G282" s="794"/>
      <c r="H282" s="794"/>
      <c r="I282" s="782" t="str">
        <f t="shared" si="157"/>
        <v>rd</v>
      </c>
      <c r="J282" s="911"/>
      <c r="K282" s="398">
        <v>0.81</v>
      </c>
      <c r="L282" s="398">
        <v>0.81</v>
      </c>
      <c r="M282" s="398">
        <v>0.81</v>
      </c>
      <c r="N282" s="398">
        <v>0.81</v>
      </c>
      <c r="O282" s="398">
        <v>0.81</v>
      </c>
      <c r="P282" s="398">
        <v>0.81</v>
      </c>
      <c r="Q282" s="398">
        <v>0.81</v>
      </c>
      <c r="R282" s="398">
        <v>0.81</v>
      </c>
      <c r="S282" s="398">
        <v>0.81</v>
      </c>
      <c r="T282" s="398">
        <v>0.81</v>
      </c>
      <c r="U282" s="795"/>
      <c r="V282" s="774"/>
      <c r="W282" s="773"/>
      <c r="X282" s="768"/>
    </row>
    <row r="283" spans="1:24" s="765" customFormat="1" x14ac:dyDescent="0.25">
      <c r="A283" s="767"/>
      <c r="B283" s="766"/>
      <c r="C283" s="778"/>
      <c r="D283" s="778"/>
      <c r="E283" s="778"/>
      <c r="F283" s="782"/>
      <c r="G283" s="794"/>
      <c r="H283" s="794"/>
      <c r="I283" s="782" t="str">
        <f t="shared" si="157"/>
        <v>l</v>
      </c>
      <c r="J283" s="911"/>
      <c r="K283" s="398">
        <v>0.81</v>
      </c>
      <c r="L283" s="398">
        <v>0.81</v>
      </c>
      <c r="M283" s="398">
        <v>0.81</v>
      </c>
      <c r="N283" s="398">
        <v>0.81</v>
      </c>
      <c r="O283" s="398">
        <v>0.81</v>
      </c>
      <c r="P283" s="398">
        <v>0.81</v>
      </c>
      <c r="Q283" s="398">
        <v>0.81</v>
      </c>
      <c r="R283" s="398">
        <v>0.81</v>
      </c>
      <c r="S283" s="398">
        <v>0.81</v>
      </c>
      <c r="T283" s="398">
        <v>0.81</v>
      </c>
      <c r="U283" s="795"/>
      <c r="V283" s="774"/>
      <c r="W283" s="773"/>
      <c r="X283" s="768"/>
    </row>
    <row r="284" spans="1:24" s="765" customFormat="1" x14ac:dyDescent="0.25">
      <c r="A284" s="767"/>
      <c r="B284" s="766"/>
      <c r="C284" s="778"/>
      <c r="D284" s="778"/>
      <c r="E284" s="778"/>
      <c r="F284" s="782"/>
      <c r="G284" s="794"/>
      <c r="H284" s="794"/>
      <c r="I284" s="782" t="str">
        <f t="shared" si="157"/>
        <v>f</v>
      </c>
      <c r="J284" s="911"/>
      <c r="K284" s="398">
        <v>0.81</v>
      </c>
      <c r="L284" s="398">
        <v>0.81</v>
      </c>
      <c r="M284" s="398">
        <v>0.81</v>
      </c>
      <c r="N284" s="398">
        <v>0.81</v>
      </c>
      <c r="O284" s="398">
        <v>0.81</v>
      </c>
      <c r="P284" s="398">
        <v>0.81</v>
      </c>
      <c r="Q284" s="398">
        <v>0.81</v>
      </c>
      <c r="R284" s="398">
        <v>0.81</v>
      </c>
      <c r="S284" s="398">
        <v>0.81</v>
      </c>
      <c r="T284" s="398">
        <v>0.81</v>
      </c>
      <c r="U284" s="795"/>
      <c r="V284" s="774"/>
      <c r="W284" s="773"/>
      <c r="X284" s="768"/>
    </row>
    <row r="285" spans="1:24" s="765" customFormat="1" x14ac:dyDescent="0.25">
      <c r="A285" s="767"/>
      <c r="B285" s="766"/>
      <c r="C285" s="778"/>
      <c r="D285" s="778"/>
      <c r="E285" s="778"/>
      <c r="F285" s="782"/>
      <c r="G285" s="794"/>
      <c r="H285" s="794"/>
      <c r="I285" s="782" t="str">
        <f t="shared" si="157"/>
        <v>i</v>
      </c>
      <c r="J285" s="911"/>
      <c r="K285" s="398">
        <v>0.81</v>
      </c>
      <c r="L285" s="398">
        <v>0.81</v>
      </c>
      <c r="M285" s="398">
        <v>0.81</v>
      </c>
      <c r="N285" s="398">
        <v>0.81</v>
      </c>
      <c r="O285" s="398">
        <v>0.81</v>
      </c>
      <c r="P285" s="398">
        <v>0.81</v>
      </c>
      <c r="Q285" s="398">
        <v>0.81</v>
      </c>
      <c r="R285" s="398">
        <v>0.81</v>
      </c>
      <c r="S285" s="398">
        <v>0.81</v>
      </c>
      <c r="T285" s="398">
        <v>0.81</v>
      </c>
      <c r="U285" s="795"/>
      <c r="V285" s="774"/>
      <c r="W285" s="773"/>
      <c r="X285" s="768"/>
    </row>
    <row r="286" spans="1:24" s="765" customFormat="1" x14ac:dyDescent="0.25">
      <c r="A286" s="767"/>
      <c r="B286" s="766"/>
      <c r="C286" s="778"/>
      <c r="D286" s="778"/>
      <c r="E286" s="778"/>
      <c r="F286" s="782"/>
      <c r="G286" s="794"/>
      <c r="H286" s="794"/>
      <c r="I286" s="782" t="str">
        <f t="shared" si="157"/>
        <v>k</v>
      </c>
      <c r="J286" s="911"/>
      <c r="K286" s="398">
        <v>0.81</v>
      </c>
      <c r="L286" s="398">
        <v>0.81</v>
      </c>
      <c r="M286" s="398">
        <v>0.81</v>
      </c>
      <c r="N286" s="398">
        <v>0.81</v>
      </c>
      <c r="O286" s="398">
        <v>0.81</v>
      </c>
      <c r="P286" s="398">
        <v>0.81</v>
      </c>
      <c r="Q286" s="398">
        <v>0.81</v>
      </c>
      <c r="R286" s="398">
        <v>0.81</v>
      </c>
      <c r="S286" s="398">
        <v>0.81</v>
      </c>
      <c r="T286" s="398">
        <v>0.81</v>
      </c>
      <c r="U286" s="795"/>
      <c r="V286" s="774"/>
      <c r="W286" s="773"/>
      <c r="X286" s="768"/>
    </row>
    <row r="287" spans="1:24" s="765" customFormat="1" x14ac:dyDescent="0.25">
      <c r="A287" s="767"/>
      <c r="B287" s="766"/>
      <c r="C287" s="778"/>
      <c r="D287" s="778"/>
      <c r="E287" s="778"/>
      <c r="F287" s="782"/>
      <c r="G287" s="794"/>
      <c r="H287" s="794"/>
      <c r="I287" s="782" t="str">
        <f t="shared" si="157"/>
        <v>v</v>
      </c>
      <c r="J287" s="911"/>
      <c r="K287" s="398">
        <v>0.81</v>
      </c>
      <c r="L287" s="398">
        <v>0.81</v>
      </c>
      <c r="M287" s="398">
        <v>0.81</v>
      </c>
      <c r="N287" s="398">
        <v>0.81</v>
      </c>
      <c r="O287" s="398">
        <v>0.81</v>
      </c>
      <c r="P287" s="398">
        <v>0.81</v>
      </c>
      <c r="Q287" s="398">
        <v>0.81</v>
      </c>
      <c r="R287" s="398">
        <v>0.81</v>
      </c>
      <c r="S287" s="398">
        <v>0.81</v>
      </c>
      <c r="T287" s="398">
        <v>0.81</v>
      </c>
      <c r="U287" s="795"/>
      <c r="V287" s="774"/>
      <c r="W287" s="773"/>
      <c r="X287" s="768"/>
    </row>
    <row r="288" spans="1:24" s="765" customFormat="1" x14ac:dyDescent="0.25">
      <c r="A288" s="767"/>
      <c r="B288" s="766"/>
      <c r="C288" s="778"/>
      <c r="D288" s="778"/>
      <c r="E288" s="778"/>
      <c r="F288" s="778"/>
      <c r="G288" s="778"/>
      <c r="H288" s="778"/>
      <c r="I288" s="778"/>
      <c r="J288" s="778"/>
      <c r="K288" s="778"/>
      <c r="L288" s="778"/>
      <c r="M288" s="778"/>
      <c r="N288" s="778"/>
      <c r="O288" s="778"/>
      <c r="P288" s="778"/>
      <c r="Q288" s="778"/>
      <c r="R288" s="778"/>
      <c r="S288" s="778"/>
      <c r="T288" s="778"/>
      <c r="U288" s="778"/>
      <c r="V288" s="778"/>
      <c r="W288" s="773"/>
      <c r="X288" s="768"/>
    </row>
    <row r="289" spans="1:54" s="138" customFormat="1" ht="12.95" customHeight="1" x14ac:dyDescent="0.25">
      <c r="A289" s="136"/>
      <c r="B289" s="125"/>
      <c r="C289" s="107"/>
      <c r="D289" s="107"/>
      <c r="E289" s="107"/>
      <c r="F289" s="778"/>
      <c r="G289" s="922" t="s">
        <v>1069</v>
      </c>
      <c r="H289" s="803"/>
      <c r="I289" s="803"/>
      <c r="J289" s="803"/>
      <c r="K289" s="162"/>
      <c r="L289" s="902"/>
      <c r="M289" s="803"/>
      <c r="N289" s="803"/>
      <c r="O289" s="803"/>
      <c r="P289" s="803"/>
      <c r="Q289" s="803"/>
      <c r="R289" s="803"/>
      <c r="S289" s="803"/>
      <c r="T289" s="803"/>
      <c r="U289" s="803"/>
      <c r="V289" s="803"/>
      <c r="W289" s="773"/>
      <c r="X289" s="768"/>
      <c r="AC289" s="765"/>
      <c r="AD289" s="765"/>
      <c r="AE289" s="765"/>
      <c r="AF289" s="765"/>
      <c r="AG289" s="765"/>
      <c r="AH289" s="765"/>
      <c r="AI289" s="765"/>
      <c r="AJ289" s="765"/>
      <c r="AK289" s="765"/>
      <c r="AL289" s="765"/>
      <c r="AM289" s="765"/>
      <c r="AN289" s="765"/>
      <c r="AO289" s="765"/>
      <c r="AP289" s="765"/>
      <c r="AQ289" s="765"/>
      <c r="AR289" s="765"/>
      <c r="AS289" s="765"/>
      <c r="AT289" s="765"/>
      <c r="AU289" s="765"/>
      <c r="AV289" s="765"/>
      <c r="AW289" s="765"/>
      <c r="AX289" s="765"/>
      <c r="AY289" s="765"/>
      <c r="AZ289" s="765"/>
      <c r="BA289" s="765"/>
      <c r="BB289" s="765"/>
    </row>
    <row r="290" spans="1:54" s="138" customFormat="1" ht="12.95" customHeight="1" x14ac:dyDescent="0.25">
      <c r="A290" s="136"/>
      <c r="B290" s="125"/>
      <c r="C290" s="107"/>
      <c r="D290" s="107"/>
      <c r="E290" s="107"/>
      <c r="F290" s="109"/>
      <c r="G290" s="207"/>
      <c r="H290" s="208"/>
      <c r="J290" s="170" t="s">
        <v>1068</v>
      </c>
      <c r="K290" s="735"/>
      <c r="L290" s="361">
        <v>0.5</v>
      </c>
      <c r="M290" s="111"/>
      <c r="N290" s="111"/>
      <c r="O290" s="111"/>
      <c r="P290" s="111"/>
      <c r="Q290" s="111"/>
      <c r="R290" s="111"/>
      <c r="S290" s="111"/>
      <c r="T290" s="111"/>
      <c r="U290" s="111"/>
      <c r="V290" s="111"/>
      <c r="W290" s="773"/>
      <c r="X290" s="768"/>
      <c r="AC290" s="765"/>
      <c r="AD290" s="765"/>
      <c r="AE290" s="765"/>
      <c r="AF290" s="765"/>
      <c r="AG290" s="765"/>
      <c r="AH290" s="765"/>
      <c r="AI290" s="765"/>
      <c r="AJ290" s="765"/>
      <c r="AK290" s="765"/>
      <c r="AL290" s="765"/>
      <c r="AM290" s="765"/>
      <c r="AN290" s="765"/>
      <c r="AO290" s="765"/>
      <c r="AP290" s="765"/>
      <c r="AQ290" s="765"/>
      <c r="AR290" s="765"/>
      <c r="AS290" s="765"/>
      <c r="AT290" s="765"/>
      <c r="AU290" s="765"/>
      <c r="AV290" s="765"/>
      <c r="AW290" s="765"/>
      <c r="AX290" s="765"/>
      <c r="AY290" s="765"/>
      <c r="AZ290" s="765"/>
      <c r="BA290" s="765"/>
      <c r="BB290" s="765"/>
    </row>
    <row r="291" spans="1:54" s="138" customFormat="1" ht="12.95" customHeight="1" x14ac:dyDescent="0.25">
      <c r="A291" s="136"/>
      <c r="B291" s="125"/>
      <c r="C291" s="107"/>
      <c r="D291" s="107"/>
      <c r="E291" s="107"/>
      <c r="F291" s="109"/>
      <c r="G291" s="924"/>
      <c r="H291" s="207"/>
      <c r="I291" s="925"/>
      <c r="J291" s="925"/>
      <c r="K291" s="926"/>
      <c r="L291" s="926"/>
      <c r="M291" s="925"/>
      <c r="N291" s="925"/>
      <c r="O291" s="925"/>
      <c r="P291" s="925"/>
      <c r="Q291" s="111"/>
      <c r="R291" s="111"/>
      <c r="S291" s="111"/>
      <c r="T291" s="111"/>
      <c r="U291" s="111"/>
      <c r="V291" s="111"/>
      <c r="W291" s="773"/>
      <c r="X291" s="768"/>
      <c r="AC291" s="765"/>
      <c r="AD291" s="765"/>
      <c r="AE291" s="765"/>
      <c r="AF291" s="765"/>
      <c r="AG291" s="765"/>
      <c r="AH291" s="765"/>
      <c r="AI291" s="765"/>
      <c r="AJ291" s="765"/>
      <c r="AK291" s="765"/>
      <c r="AL291" s="765"/>
      <c r="AM291" s="765"/>
      <c r="AN291" s="765"/>
      <c r="AO291" s="765"/>
      <c r="AP291" s="765"/>
      <c r="AQ291" s="765"/>
      <c r="AR291" s="765"/>
      <c r="AS291" s="765"/>
      <c r="AT291" s="765"/>
      <c r="AU291" s="765"/>
      <c r="AV291" s="765"/>
      <c r="AW291" s="765"/>
      <c r="AX291" s="765"/>
      <c r="AY291" s="765"/>
      <c r="AZ291" s="765"/>
      <c r="BA291" s="765"/>
      <c r="BB291" s="765"/>
    </row>
    <row r="292" spans="1:54" s="138" customFormat="1" ht="12.95" customHeight="1" x14ac:dyDescent="0.25">
      <c r="A292" s="136"/>
      <c r="B292" s="125"/>
      <c r="C292" s="107"/>
      <c r="D292" s="107"/>
      <c r="E292" s="107"/>
      <c r="F292" s="109"/>
      <c r="G292" s="100" t="s">
        <v>851</v>
      </c>
      <c r="H292" s="110"/>
      <c r="I292" s="110"/>
      <c r="J292" s="110"/>
      <c r="K292" s="110"/>
      <c r="L292" s="110"/>
      <c r="M292" s="110"/>
      <c r="N292" s="110"/>
      <c r="O292" s="110"/>
      <c r="P292" s="110"/>
      <c r="Q292" s="117"/>
      <c r="R292" s="117"/>
      <c r="S292" s="117"/>
      <c r="T292" s="117"/>
      <c r="U292" s="117"/>
      <c r="V292" s="117"/>
      <c r="W292" s="773"/>
      <c r="X292" s="768"/>
      <c r="AC292" s="765"/>
      <c r="AD292" s="765"/>
      <c r="AE292" s="765"/>
      <c r="AF292" s="765"/>
      <c r="AG292" s="765"/>
      <c r="AH292" s="765"/>
      <c r="AI292" s="765"/>
      <c r="AJ292" s="765"/>
      <c r="AK292" s="765"/>
      <c r="AL292" s="765"/>
      <c r="AM292" s="765"/>
      <c r="AN292" s="765"/>
      <c r="AO292" s="765"/>
      <c r="AP292" s="765"/>
      <c r="AQ292" s="765"/>
      <c r="AR292" s="765"/>
      <c r="AS292" s="765"/>
      <c r="AT292" s="765"/>
      <c r="AU292" s="765"/>
      <c r="AV292" s="765"/>
      <c r="AW292" s="765"/>
      <c r="AX292" s="765"/>
      <c r="AY292" s="765"/>
      <c r="AZ292" s="765"/>
      <c r="BA292" s="765"/>
      <c r="BB292" s="765"/>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68"/>
      <c r="AC293" s="765"/>
      <c r="AD293" s="765"/>
      <c r="AE293" s="765"/>
      <c r="AF293" s="765"/>
      <c r="AG293" s="765"/>
      <c r="AH293" s="765"/>
      <c r="AI293" s="765"/>
      <c r="AJ293" s="765"/>
      <c r="AK293" s="765"/>
      <c r="AL293" s="765"/>
      <c r="AM293" s="765"/>
      <c r="AN293" s="765"/>
      <c r="AO293" s="765"/>
      <c r="AP293" s="765"/>
      <c r="AQ293" s="765"/>
      <c r="AR293" s="765"/>
      <c r="AS293" s="765"/>
      <c r="AT293" s="765"/>
      <c r="AU293" s="765"/>
      <c r="AV293" s="765"/>
      <c r="AW293" s="765"/>
      <c r="AX293" s="765"/>
      <c r="AY293" s="765"/>
      <c r="AZ293" s="765"/>
      <c r="BA293" s="765"/>
      <c r="BB293" s="765"/>
    </row>
    <row r="294" spans="1:54" x14ac:dyDescent="0.25">
      <c r="A294" s="767"/>
      <c r="B294" s="766"/>
      <c r="C294" s="778"/>
      <c r="D294" s="778"/>
      <c r="E294" s="778"/>
      <c r="F294" s="778"/>
      <c r="G294" s="191" t="s">
        <v>1075</v>
      </c>
      <c r="H294" s="778"/>
      <c r="I294" s="778"/>
      <c r="J294" s="778"/>
      <c r="K294" s="778"/>
      <c r="L294" s="897"/>
      <c r="M294" s="897"/>
      <c r="N294" s="897"/>
      <c r="O294" s="897"/>
      <c r="P294" s="897"/>
      <c r="Q294" s="897"/>
      <c r="R294" s="897"/>
      <c r="S294" s="897"/>
      <c r="T294" s="897"/>
      <c r="U294" s="897"/>
      <c r="V294" s="897"/>
      <c r="W294" s="773"/>
      <c r="X294" s="768"/>
    </row>
    <row r="295" spans="1:54" x14ac:dyDescent="0.25">
      <c r="A295" s="767"/>
      <c r="B295" s="766"/>
      <c r="C295" s="778"/>
      <c r="D295" s="778"/>
      <c r="E295" s="778"/>
      <c r="F295" s="782"/>
      <c r="G295" s="782"/>
      <c r="H295" s="782"/>
      <c r="I295" s="782"/>
      <c r="J295" s="782"/>
      <c r="K295" s="801"/>
      <c r="L295" s="801"/>
      <c r="M295" s="801"/>
      <c r="N295" s="801"/>
      <c r="O295" s="801"/>
      <c r="P295" s="801"/>
      <c r="Q295" s="801"/>
      <c r="R295" s="801"/>
      <c r="S295" s="801"/>
      <c r="T295" s="801"/>
      <c r="U295" s="801"/>
      <c r="V295" s="774"/>
      <c r="W295" s="773"/>
      <c r="X295" s="768"/>
    </row>
    <row r="296" spans="1:54" s="765" customFormat="1" x14ac:dyDescent="0.25">
      <c r="A296" s="767"/>
      <c r="B296" s="766"/>
      <c r="C296" s="778"/>
      <c r="D296" s="778"/>
      <c r="E296" s="778"/>
      <c r="F296" s="782"/>
      <c r="G296" s="782"/>
      <c r="H296" s="782"/>
      <c r="I296" s="782" t="str">
        <f>G21</f>
        <v>w</v>
      </c>
      <c r="J296" s="398">
        <v>0.1</v>
      </c>
      <c r="L296" s="801"/>
      <c r="M296" s="801"/>
      <c r="N296" s="801"/>
      <c r="O296" s="801"/>
      <c r="P296" s="801"/>
      <c r="Q296" s="801"/>
      <c r="R296" s="801"/>
      <c r="S296" s="801"/>
      <c r="T296" s="801"/>
      <c r="U296" s="801"/>
      <c r="V296" s="774"/>
      <c r="W296" s="773"/>
      <c r="X296" s="768"/>
    </row>
    <row r="297" spans="1:54" s="765" customFormat="1" x14ac:dyDescent="0.25">
      <c r="A297" s="767"/>
      <c r="B297" s="766"/>
      <c r="C297" s="778"/>
      <c r="D297" s="778"/>
      <c r="E297" s="778"/>
      <c r="F297" s="782"/>
      <c r="G297" s="794"/>
      <c r="H297" s="794"/>
      <c r="I297" s="782" t="str">
        <f t="shared" ref="I297:I312" si="158">G22</f>
        <v>wd</v>
      </c>
      <c r="J297" s="398">
        <v>0.1</v>
      </c>
      <c r="L297" s="795"/>
      <c r="M297" s="795"/>
      <c r="N297" s="795"/>
      <c r="O297" s="795"/>
      <c r="P297" s="795"/>
      <c r="Q297" s="795"/>
      <c r="R297" s="795"/>
      <c r="S297" s="795"/>
      <c r="T297" s="795"/>
      <c r="U297" s="795"/>
      <c r="V297" s="774"/>
      <c r="W297" s="773"/>
      <c r="X297" s="768"/>
    </row>
    <row r="298" spans="1:54" s="765" customFormat="1" x14ac:dyDescent="0.25">
      <c r="A298" s="767"/>
      <c r="B298" s="766"/>
      <c r="C298" s="778"/>
      <c r="D298" s="778"/>
      <c r="E298" s="778"/>
      <c r="F298" s="782"/>
      <c r="G298" s="794"/>
      <c r="H298" s="794"/>
      <c r="I298" s="782" t="str">
        <f t="shared" si="158"/>
        <v>b</v>
      </c>
      <c r="J298" s="398">
        <v>0.1</v>
      </c>
      <c r="L298" s="795"/>
      <c r="M298" s="795"/>
      <c r="N298" s="795"/>
      <c r="O298" s="795"/>
      <c r="P298" s="795"/>
      <c r="Q298" s="795"/>
      <c r="R298" s="795"/>
      <c r="S298" s="795"/>
      <c r="T298" s="795"/>
      <c r="U298" s="795"/>
      <c r="V298" s="774"/>
      <c r="W298" s="773"/>
      <c r="X298" s="768"/>
    </row>
    <row r="299" spans="1:54" s="765" customFormat="1" x14ac:dyDescent="0.25">
      <c r="A299" s="767"/>
      <c r="B299" s="766"/>
      <c r="C299" s="778"/>
      <c r="D299" s="778"/>
      <c r="E299" s="778"/>
      <c r="F299" s="782"/>
      <c r="G299" s="794"/>
      <c r="H299" s="794"/>
      <c r="I299" s="782" t="str">
        <f t="shared" si="158"/>
        <v>bd</v>
      </c>
      <c r="J299" s="398">
        <v>0.1</v>
      </c>
      <c r="L299" s="795"/>
      <c r="M299" s="795"/>
      <c r="N299" s="795"/>
      <c r="O299" s="795"/>
      <c r="P299" s="795"/>
      <c r="Q299" s="795"/>
      <c r="R299" s="795"/>
      <c r="S299" s="795"/>
      <c r="T299" s="795"/>
      <c r="U299" s="795"/>
      <c r="V299" s="774"/>
      <c r="W299" s="773"/>
      <c r="X299" s="768"/>
    </row>
    <row r="300" spans="1:54" s="765" customFormat="1" x14ac:dyDescent="0.25">
      <c r="A300" s="767"/>
      <c r="B300" s="766"/>
      <c r="C300" s="778"/>
      <c r="D300" s="778"/>
      <c r="E300" s="778"/>
      <c r="F300" s="782"/>
      <c r="G300" s="794"/>
      <c r="H300" s="794"/>
      <c r="I300" s="782" t="str">
        <f t="shared" si="158"/>
        <v>o</v>
      </c>
      <c r="J300" s="398">
        <v>0.1</v>
      </c>
      <c r="L300" s="795"/>
      <c r="M300" s="795"/>
      <c r="N300" s="795"/>
      <c r="O300" s="795"/>
      <c r="P300" s="795"/>
      <c r="Q300" s="795"/>
      <c r="R300" s="795"/>
      <c r="S300" s="795"/>
      <c r="T300" s="795"/>
      <c r="U300" s="795"/>
      <c r="V300" s="774"/>
      <c r="W300" s="773"/>
      <c r="X300" s="768"/>
    </row>
    <row r="301" spans="1:54" s="765" customFormat="1" x14ac:dyDescent="0.25">
      <c r="A301" s="767"/>
      <c r="B301" s="766"/>
      <c r="C301" s="778"/>
      <c r="D301" s="778"/>
      <c r="E301" s="778"/>
      <c r="F301" s="782"/>
      <c r="G301" s="794"/>
      <c r="H301" s="794"/>
      <c r="I301" s="782" t="str">
        <f t="shared" si="158"/>
        <v>od</v>
      </c>
      <c r="J301" s="398">
        <v>0.1</v>
      </c>
      <c r="L301" s="795"/>
      <c r="M301" s="795"/>
      <c r="N301" s="795"/>
      <c r="O301" s="795"/>
      <c r="P301" s="795"/>
      <c r="Q301" s="795"/>
      <c r="R301" s="795"/>
      <c r="S301" s="795"/>
      <c r="T301" s="795"/>
      <c r="U301" s="795"/>
      <c r="V301" s="774"/>
      <c r="W301" s="773"/>
      <c r="X301" s="768"/>
    </row>
    <row r="302" spans="1:54" s="765" customFormat="1" x14ac:dyDescent="0.25">
      <c r="A302" s="767"/>
      <c r="B302" s="766"/>
      <c r="C302" s="778"/>
      <c r="D302" s="778"/>
      <c r="E302" s="778"/>
      <c r="F302" s="782"/>
      <c r="G302" s="794"/>
      <c r="H302" s="794"/>
      <c r="I302" s="782" t="str">
        <f t="shared" si="158"/>
        <v>h</v>
      </c>
      <c r="J302" s="398">
        <v>0.1</v>
      </c>
      <c r="L302" s="795"/>
      <c r="M302" s="795"/>
      <c r="N302" s="795"/>
      <c r="O302" s="795"/>
      <c r="P302" s="795"/>
      <c r="Q302" s="795"/>
      <c r="R302" s="795"/>
      <c r="S302" s="795"/>
      <c r="T302" s="795"/>
      <c r="U302" s="795"/>
      <c r="V302" s="774"/>
      <c r="W302" s="773"/>
      <c r="X302" s="768"/>
    </row>
    <row r="303" spans="1:54" s="765" customFormat="1" x14ac:dyDescent="0.25">
      <c r="A303" s="767"/>
      <c r="B303" s="766"/>
      <c r="C303" s="778"/>
      <c r="D303" s="778"/>
      <c r="E303" s="778"/>
      <c r="F303" s="782"/>
      <c r="G303" s="794"/>
      <c r="H303" s="794"/>
      <c r="I303" s="782" t="str">
        <f t="shared" si="158"/>
        <v>of</v>
      </c>
      <c r="J303" s="398">
        <v>0.1</v>
      </c>
      <c r="L303" s="795"/>
      <c r="M303" s="795"/>
      <c r="N303" s="795"/>
      <c r="O303" s="795"/>
      <c r="P303" s="795"/>
      <c r="Q303" s="795"/>
      <c r="R303" s="795"/>
      <c r="S303" s="795"/>
      <c r="T303" s="795"/>
      <c r="U303" s="795"/>
      <c r="V303" s="774"/>
      <c r="W303" s="773"/>
      <c r="X303" s="768"/>
    </row>
    <row r="304" spans="1:54" s="765" customFormat="1" x14ac:dyDescent="0.25">
      <c r="A304" s="767"/>
      <c r="B304" s="766"/>
      <c r="C304" s="778"/>
      <c r="D304" s="778"/>
      <c r="E304" s="778"/>
      <c r="F304" s="782"/>
      <c r="G304" s="794"/>
      <c r="H304" s="794"/>
      <c r="I304" s="782" t="str">
        <f t="shared" si="158"/>
        <v>z</v>
      </c>
      <c r="J304" s="398">
        <v>0.1</v>
      </c>
      <c r="L304" s="795"/>
      <c r="M304" s="795"/>
      <c r="N304" s="795"/>
      <c r="O304" s="795"/>
      <c r="P304" s="795"/>
      <c r="Q304" s="795"/>
      <c r="R304" s="795"/>
      <c r="S304" s="795"/>
      <c r="T304" s="795"/>
      <c r="U304" s="795"/>
      <c r="V304" s="774"/>
      <c r="W304" s="773"/>
      <c r="X304" s="768"/>
    </row>
    <row r="305" spans="1:24" s="765" customFormat="1" x14ac:dyDescent="0.25">
      <c r="A305" s="767"/>
      <c r="B305" s="766"/>
      <c r="C305" s="778"/>
      <c r="D305" s="778"/>
      <c r="E305" s="778"/>
      <c r="F305" s="782"/>
      <c r="G305" s="794"/>
      <c r="H305" s="794"/>
      <c r="I305" s="782" t="str">
        <f t="shared" si="158"/>
        <v>zd</v>
      </c>
      <c r="J305" s="398">
        <v>0.1</v>
      </c>
      <c r="L305" s="795"/>
      <c r="M305" s="795"/>
      <c r="N305" s="795"/>
      <c r="O305" s="795"/>
      <c r="P305" s="795"/>
      <c r="Q305" s="795"/>
      <c r="R305" s="795"/>
      <c r="S305" s="795"/>
      <c r="T305" s="795"/>
      <c r="U305" s="795"/>
      <c r="V305" s="774"/>
      <c r="W305" s="773"/>
      <c r="X305" s="768"/>
    </row>
    <row r="306" spans="1:24" s="765" customFormat="1" x14ac:dyDescent="0.25">
      <c r="A306" s="767"/>
      <c r="B306" s="766"/>
      <c r="C306" s="778"/>
      <c r="D306" s="778"/>
      <c r="E306" s="778"/>
      <c r="F306" s="782"/>
      <c r="G306" s="794"/>
      <c r="H306" s="794"/>
      <c r="I306" s="782" t="str">
        <f t="shared" si="158"/>
        <v>r</v>
      </c>
      <c r="J306" s="398">
        <v>0.1</v>
      </c>
      <c r="L306" s="795"/>
      <c r="M306" s="795"/>
      <c r="N306" s="795"/>
      <c r="O306" s="795"/>
      <c r="P306" s="795"/>
      <c r="Q306" s="795"/>
      <c r="R306" s="795"/>
      <c r="S306" s="795"/>
      <c r="T306" s="795"/>
      <c r="U306" s="795"/>
      <c r="V306" s="774"/>
      <c r="W306" s="773"/>
      <c r="X306" s="768"/>
    </row>
    <row r="307" spans="1:24" s="765" customFormat="1" x14ac:dyDescent="0.25">
      <c r="A307" s="767"/>
      <c r="B307" s="766"/>
      <c r="C307" s="778"/>
      <c r="D307" s="778"/>
      <c r="E307" s="778"/>
      <c r="F307" s="782"/>
      <c r="G307" s="794"/>
      <c r="H307" s="794"/>
      <c r="I307" s="782" t="str">
        <f t="shared" si="158"/>
        <v>rd</v>
      </c>
      <c r="J307" s="398">
        <v>0.1</v>
      </c>
      <c r="L307" s="795"/>
      <c r="M307" s="795"/>
      <c r="N307" s="795"/>
      <c r="O307" s="795"/>
      <c r="P307" s="795"/>
      <c r="Q307" s="795"/>
      <c r="R307" s="795"/>
      <c r="S307" s="795"/>
      <c r="T307" s="795"/>
      <c r="U307" s="795"/>
      <c r="V307" s="774"/>
      <c r="W307" s="773"/>
      <c r="X307" s="768"/>
    </row>
    <row r="308" spans="1:24" s="765" customFormat="1" x14ac:dyDescent="0.25">
      <c r="A308" s="767"/>
      <c r="B308" s="766"/>
      <c r="C308" s="778"/>
      <c r="D308" s="778"/>
      <c r="E308" s="778"/>
      <c r="F308" s="782"/>
      <c r="G308" s="794"/>
      <c r="H308" s="794"/>
      <c r="I308" s="782" t="str">
        <f t="shared" si="158"/>
        <v>l</v>
      </c>
      <c r="J308" s="398">
        <v>0.1</v>
      </c>
      <c r="L308" s="795"/>
      <c r="M308" s="795"/>
      <c r="N308" s="795"/>
      <c r="O308" s="795"/>
      <c r="P308" s="795"/>
      <c r="Q308" s="795"/>
      <c r="R308" s="795"/>
      <c r="S308" s="795"/>
      <c r="T308" s="795"/>
      <c r="U308" s="795"/>
      <c r="V308" s="774"/>
      <c r="W308" s="773"/>
      <c r="X308" s="768"/>
    </row>
    <row r="309" spans="1:24" s="765" customFormat="1" x14ac:dyDescent="0.25">
      <c r="A309" s="767"/>
      <c r="B309" s="766"/>
      <c r="C309" s="778"/>
      <c r="D309" s="778"/>
      <c r="E309" s="778"/>
      <c r="F309" s="782"/>
      <c r="G309" s="794"/>
      <c r="H309" s="794"/>
      <c r="I309" s="782" t="str">
        <f t="shared" si="158"/>
        <v>f</v>
      </c>
      <c r="J309" s="398">
        <v>0.1</v>
      </c>
      <c r="L309" s="795"/>
      <c r="M309" s="795"/>
      <c r="N309" s="795"/>
      <c r="O309" s="795"/>
      <c r="P309" s="795"/>
      <c r="Q309" s="795"/>
      <c r="R309" s="795"/>
      <c r="S309" s="795"/>
      <c r="T309" s="795"/>
      <c r="U309" s="795"/>
      <c r="V309" s="774"/>
      <c r="W309" s="773"/>
      <c r="X309" s="768"/>
    </row>
    <row r="310" spans="1:24" s="765" customFormat="1" x14ac:dyDescent="0.25">
      <c r="A310" s="767"/>
      <c r="B310" s="766"/>
      <c r="C310" s="778"/>
      <c r="D310" s="778"/>
      <c r="E310" s="778"/>
      <c r="F310" s="782"/>
      <c r="G310" s="794"/>
      <c r="H310" s="794"/>
      <c r="I310" s="782" t="str">
        <f t="shared" si="158"/>
        <v>i</v>
      </c>
      <c r="J310" s="398">
        <v>0.1</v>
      </c>
      <c r="L310" s="795"/>
      <c r="M310" s="795"/>
      <c r="N310" s="795"/>
      <c r="O310" s="795"/>
      <c r="P310" s="795"/>
      <c r="Q310" s="795"/>
      <c r="R310" s="795"/>
      <c r="S310" s="795"/>
      <c r="T310" s="795"/>
      <c r="U310" s="795"/>
      <c r="V310" s="774"/>
      <c r="W310" s="773"/>
      <c r="X310" s="768"/>
    </row>
    <row r="311" spans="1:24" s="765" customFormat="1" x14ac:dyDescent="0.25">
      <c r="A311" s="767"/>
      <c r="B311" s="766"/>
      <c r="C311" s="778"/>
      <c r="D311" s="778"/>
      <c r="E311" s="778"/>
      <c r="F311" s="782"/>
      <c r="G311" s="794"/>
      <c r="H311" s="794"/>
      <c r="I311" s="782" t="str">
        <f t="shared" si="158"/>
        <v>k</v>
      </c>
      <c r="J311" s="398">
        <v>0.1</v>
      </c>
      <c r="L311" s="795"/>
      <c r="M311" s="795"/>
      <c r="N311" s="795"/>
      <c r="O311" s="795"/>
      <c r="P311" s="795"/>
      <c r="Q311" s="795"/>
      <c r="R311" s="795"/>
      <c r="S311" s="795"/>
      <c r="T311" s="795"/>
      <c r="U311" s="795"/>
      <c r="V311" s="774"/>
      <c r="W311" s="773"/>
      <c r="X311" s="768"/>
    </row>
    <row r="312" spans="1:24" s="765" customFormat="1" x14ac:dyDescent="0.25">
      <c r="A312" s="767"/>
      <c r="B312" s="766"/>
      <c r="C312" s="778"/>
      <c r="D312" s="778"/>
      <c r="E312" s="778"/>
      <c r="F312" s="782"/>
      <c r="G312" s="794"/>
      <c r="H312" s="794"/>
      <c r="I312" s="782" t="str">
        <f t="shared" si="158"/>
        <v>v</v>
      </c>
      <c r="J312" s="398">
        <v>0.1</v>
      </c>
      <c r="L312" s="795"/>
      <c r="M312" s="795"/>
      <c r="N312" s="795"/>
      <c r="O312" s="795"/>
      <c r="P312" s="795"/>
      <c r="Q312" s="795"/>
      <c r="R312" s="795"/>
      <c r="S312" s="795"/>
      <c r="T312" s="795"/>
      <c r="U312" s="795"/>
      <c r="V312" s="774"/>
      <c r="W312" s="773"/>
      <c r="X312" s="768"/>
    </row>
    <row r="313" spans="1:24" x14ac:dyDescent="0.25">
      <c r="A313" s="767"/>
      <c r="B313" s="766"/>
      <c r="C313" s="778"/>
      <c r="D313" s="778"/>
      <c r="E313" s="778"/>
      <c r="F313" s="782"/>
      <c r="G313" s="794"/>
      <c r="H313" s="794"/>
      <c r="I313" s="794"/>
      <c r="J313" s="793"/>
      <c r="K313" s="793"/>
      <c r="L313" s="793"/>
      <c r="M313" s="793"/>
      <c r="N313" s="793"/>
      <c r="O313" s="793"/>
      <c r="P313" s="793"/>
      <c r="Q313" s="793"/>
      <c r="R313" s="793"/>
      <c r="S313" s="793"/>
      <c r="T313" s="793"/>
      <c r="U313" s="793"/>
      <c r="V313" s="774"/>
      <c r="W313" s="773"/>
      <c r="X313" s="768"/>
    </row>
    <row r="314" spans="1:24" x14ac:dyDescent="0.25">
      <c r="A314" s="767"/>
      <c r="B314" s="766"/>
      <c r="C314" s="778"/>
      <c r="D314" s="778"/>
      <c r="E314" s="778"/>
      <c r="F314" s="777"/>
      <c r="G314" s="776"/>
      <c r="H314" s="776"/>
      <c r="I314" s="776"/>
      <c r="J314" s="775"/>
      <c r="K314" s="775"/>
      <c r="L314" s="775"/>
      <c r="M314" s="775"/>
      <c r="N314" s="775"/>
      <c r="O314" s="775"/>
      <c r="P314" s="775"/>
      <c r="Q314" s="775"/>
      <c r="R314" s="775"/>
      <c r="S314" s="775"/>
      <c r="T314" s="775"/>
      <c r="U314" s="775"/>
      <c r="V314" s="774"/>
      <c r="W314" s="773"/>
      <c r="X314" s="768"/>
    </row>
    <row r="315" spans="1:24" x14ac:dyDescent="0.25">
      <c r="A315" s="767"/>
      <c r="B315" s="766"/>
      <c r="C315" s="771"/>
      <c r="D315" s="771"/>
      <c r="E315" s="771"/>
      <c r="F315" s="771"/>
      <c r="G315" s="772" t="str">
        <f>G265</f>
        <v>GRAZING CROPS - QUALITY AND WASTAGE</v>
      </c>
      <c r="H315" s="771"/>
      <c r="I315" s="771"/>
      <c r="J315" s="771"/>
      <c r="K315" s="771"/>
      <c r="L315" s="771"/>
      <c r="M315" s="771"/>
      <c r="N315" s="771"/>
      <c r="O315" s="771"/>
      <c r="P315" s="771"/>
      <c r="Q315" s="771"/>
      <c r="R315" s="771"/>
      <c r="S315" s="771"/>
      <c r="T315" s="792"/>
      <c r="U315" s="792"/>
      <c r="V315" s="792"/>
      <c r="W315" s="770" t="s">
        <v>135</v>
      </c>
      <c r="X315" s="768"/>
    </row>
    <row r="316" spans="1:24" x14ac:dyDescent="0.25">
      <c r="A316" s="767"/>
      <c r="B316" s="766"/>
      <c r="C316" s="766"/>
      <c r="D316" s="766"/>
      <c r="E316" s="766"/>
      <c r="F316" s="768"/>
      <c r="G316" s="768"/>
      <c r="H316" s="768"/>
      <c r="I316" s="768"/>
      <c r="J316" s="768"/>
      <c r="K316" s="768"/>
      <c r="L316" s="768"/>
      <c r="M316" s="768"/>
      <c r="N316" s="768"/>
      <c r="O316" s="768"/>
      <c r="P316" s="768"/>
      <c r="Q316" s="768"/>
      <c r="R316" s="768"/>
      <c r="S316" s="768"/>
      <c r="T316" s="768"/>
      <c r="U316" s="768"/>
      <c r="V316" s="768"/>
      <c r="W316" s="768"/>
      <c r="X316" s="768"/>
    </row>
    <row r="317" spans="1:24" ht="15.75" thickBot="1" x14ac:dyDescent="0.3">
      <c r="A317" s="767"/>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row>
    <row r="318" spans="1:24" x14ac:dyDescent="0.25">
      <c r="A318" s="767"/>
      <c r="B318" s="766"/>
      <c r="C318" s="791" t="s">
        <v>0</v>
      </c>
      <c r="D318" s="791" t="e">
        <f>SUM(#REF!)</f>
        <v>#REF!</v>
      </c>
      <c r="E318" s="791"/>
      <c r="F318" s="791"/>
      <c r="G318" s="791"/>
      <c r="H318" s="791"/>
      <c r="I318" s="791"/>
      <c r="J318" s="791"/>
      <c r="K318" s="790"/>
      <c r="L318" s="790"/>
      <c r="M318" s="790"/>
      <c r="N318" s="790"/>
      <c r="O318" s="790"/>
      <c r="P318" s="790"/>
      <c r="Q318" s="790"/>
      <c r="R318" s="790"/>
      <c r="S318" s="790"/>
      <c r="T318" s="790"/>
      <c r="U318" s="790"/>
      <c r="V318" s="790"/>
      <c r="W318" s="789"/>
      <c r="X318" s="768"/>
    </row>
    <row r="319" spans="1:24" x14ac:dyDescent="0.25">
      <c r="A319" s="767"/>
      <c r="B319" s="766"/>
      <c r="C319" s="787"/>
      <c r="D319" s="787">
        <v>0</v>
      </c>
      <c r="E319" s="787" t="s">
        <v>1</v>
      </c>
      <c r="F319" s="786"/>
      <c r="G319" s="788" t="s">
        <v>1061</v>
      </c>
      <c r="H319" s="786"/>
      <c r="I319" s="786"/>
      <c r="J319" s="786"/>
      <c r="K319" s="786"/>
      <c r="L319" s="786"/>
      <c r="M319" s="786"/>
      <c r="O319" s="786"/>
      <c r="P319" s="786"/>
      <c r="Q319" s="786"/>
      <c r="R319" s="786"/>
      <c r="S319" s="785"/>
      <c r="T319" s="279"/>
      <c r="U319" s="807"/>
      <c r="V319" s="807"/>
      <c r="W319" s="773"/>
      <c r="X319" s="768"/>
    </row>
    <row r="320" spans="1:24" x14ac:dyDescent="0.25">
      <c r="A320" s="767"/>
      <c r="B320" s="766"/>
      <c r="C320" s="787"/>
      <c r="D320" s="787" t="b">
        <f>OR(ISNA(VLOOKUP(G319,Index_Table_Names,1,FALSE)),G319="")</f>
        <v>0</v>
      </c>
      <c r="E320" s="778"/>
      <c r="F320" s="786"/>
      <c r="G320" s="786" t="s">
        <v>1059</v>
      </c>
      <c r="H320" s="279"/>
      <c r="I320" s="786"/>
      <c r="J320" s="786"/>
      <c r="L320" s="786"/>
      <c r="M320" s="786"/>
      <c r="O320" s="786"/>
      <c r="P320" s="786"/>
      <c r="Q320" s="786"/>
      <c r="R320" s="786"/>
      <c r="S320" s="785"/>
      <c r="T320" s="808"/>
      <c r="U320" s="807"/>
      <c r="V320" s="807"/>
      <c r="W320" s="773"/>
      <c r="X320" s="768"/>
    </row>
    <row r="321" spans="1:24" x14ac:dyDescent="0.25">
      <c r="A321" s="767"/>
      <c r="B321" s="766"/>
      <c r="C321" s="778"/>
      <c r="D321" s="787" t="e">
        <f>(D319&lt;&gt;D318)</f>
        <v>#REF!</v>
      </c>
      <c r="E321" s="778"/>
      <c r="F321" s="786"/>
      <c r="G321" s="810">
        <v>37780.587162384261</v>
      </c>
      <c r="H321" s="279"/>
      <c r="I321" s="786"/>
      <c r="J321" s="786"/>
      <c r="K321" s="786"/>
      <c r="L321" s="913"/>
      <c r="O321" s="786"/>
      <c r="P321" s="786"/>
      <c r="Q321" s="786"/>
      <c r="R321" s="786"/>
      <c r="S321" s="785"/>
      <c r="T321" s="808"/>
      <c r="U321" s="807"/>
      <c r="V321" s="807"/>
      <c r="W321" s="773"/>
      <c r="X321" s="768"/>
    </row>
    <row r="322" spans="1:24" s="765" customFormat="1" x14ac:dyDescent="0.25">
      <c r="A322" s="767"/>
      <c r="B322" s="766"/>
      <c r="C322" s="778"/>
      <c r="D322" s="787"/>
      <c r="E322" s="778"/>
      <c r="F322" s="786"/>
      <c r="G322" s="810"/>
      <c r="H322" s="279"/>
      <c r="I322" s="786"/>
      <c r="J322" s="786"/>
      <c r="K322" s="786"/>
      <c r="L322" s="913"/>
      <c r="O322" s="786"/>
      <c r="P322" s="786"/>
      <c r="Q322" s="786"/>
      <c r="R322" s="786"/>
      <c r="S322" s="785"/>
      <c r="T322" s="808"/>
      <c r="U322" s="807"/>
      <c r="V322" s="807"/>
      <c r="W322" s="773"/>
      <c r="X322" s="768"/>
    </row>
    <row r="323" spans="1:24" s="765" customFormat="1" x14ac:dyDescent="0.25">
      <c r="A323" s="767"/>
      <c r="B323" s="766"/>
      <c r="C323" s="778"/>
      <c r="D323" s="778"/>
      <c r="E323" s="778"/>
      <c r="F323" s="778"/>
      <c r="G323" s="191" t="s">
        <v>1081</v>
      </c>
      <c r="H323" s="778"/>
      <c r="I323" s="778"/>
      <c r="J323" s="778"/>
      <c r="K323" s="778"/>
      <c r="L323" s="936"/>
      <c r="M323" s="936"/>
      <c r="N323" s="936"/>
      <c r="O323" s="936"/>
      <c r="P323" s="936"/>
      <c r="Q323" s="936"/>
      <c r="R323" s="936"/>
      <c r="S323" s="936"/>
      <c r="T323" s="936"/>
      <c r="U323" s="936"/>
      <c r="V323" s="936"/>
      <c r="W323" s="773"/>
      <c r="X323" s="768"/>
    </row>
    <row r="324" spans="1:24" s="765" customFormat="1" x14ac:dyDescent="0.25">
      <c r="A324" s="767"/>
      <c r="B324" s="766"/>
      <c r="C324" s="778"/>
      <c r="D324" s="778"/>
      <c r="E324" s="778"/>
      <c r="F324" s="778"/>
      <c r="G324" s="191"/>
      <c r="H324" s="778"/>
      <c r="I324" s="778"/>
      <c r="J324" s="778"/>
      <c r="K324" s="803" t="s">
        <v>445</v>
      </c>
      <c r="L324" s="803" t="s">
        <v>151</v>
      </c>
      <c r="M324" s="803" t="s">
        <v>152</v>
      </c>
      <c r="N324" s="803" t="s">
        <v>153</v>
      </c>
      <c r="O324" s="803" t="s">
        <v>154</v>
      </c>
      <c r="P324" s="803" t="s">
        <v>155</v>
      </c>
      <c r="Q324" s="803" t="s">
        <v>156</v>
      </c>
      <c r="R324" s="803" t="s">
        <v>157</v>
      </c>
      <c r="S324" s="803" t="s">
        <v>158</v>
      </c>
      <c r="T324" s="803" t="s">
        <v>159</v>
      </c>
      <c r="U324" s="936"/>
      <c r="V324" s="936"/>
      <c r="W324" s="773"/>
      <c r="X324" s="768"/>
    </row>
    <row r="325" spans="1:24" s="765" customFormat="1" x14ac:dyDescent="0.25">
      <c r="A325" s="767"/>
      <c r="B325" s="766"/>
      <c r="C325" s="778"/>
      <c r="D325" s="787"/>
      <c r="E325" s="778"/>
      <c r="F325" s="786"/>
      <c r="G325" s="810"/>
      <c r="H325" s="279"/>
      <c r="I325" s="786"/>
      <c r="J325" s="777" t="str">
        <f>G21</f>
        <v>w</v>
      </c>
      <c r="K325" s="921">
        <v>0.15</v>
      </c>
      <c r="L325" s="921">
        <v>0.15</v>
      </c>
      <c r="M325" s="921">
        <v>0.15</v>
      </c>
      <c r="N325" s="921">
        <v>0.15</v>
      </c>
      <c r="O325" s="921">
        <v>0.15</v>
      </c>
      <c r="P325" s="921">
        <v>0.15</v>
      </c>
      <c r="Q325" s="921">
        <v>0.15</v>
      </c>
      <c r="R325" s="921">
        <v>0.15</v>
      </c>
      <c r="S325" s="921">
        <v>0.15</v>
      </c>
      <c r="T325" s="921">
        <v>0.15</v>
      </c>
      <c r="U325" s="807"/>
      <c r="V325" s="807"/>
      <c r="W325" s="773"/>
      <c r="X325" s="768"/>
    </row>
    <row r="326" spans="1:24" s="765" customFormat="1" x14ac:dyDescent="0.25">
      <c r="A326" s="767"/>
      <c r="B326" s="766"/>
      <c r="C326" s="778"/>
      <c r="D326" s="787"/>
      <c r="E326" s="778"/>
      <c r="F326" s="786"/>
      <c r="G326" s="810"/>
      <c r="H326" s="279"/>
      <c r="I326" s="786"/>
      <c r="J326" s="777" t="str">
        <f t="shared" ref="J326:J341" si="159">G22</f>
        <v>wd</v>
      </c>
      <c r="K326" s="921">
        <v>0.15</v>
      </c>
      <c r="L326" s="921">
        <v>0.15</v>
      </c>
      <c r="M326" s="921">
        <v>0.15</v>
      </c>
      <c r="N326" s="921">
        <v>0.15</v>
      </c>
      <c r="O326" s="921">
        <v>0.15</v>
      </c>
      <c r="P326" s="921">
        <v>0.15</v>
      </c>
      <c r="Q326" s="921">
        <v>0.15</v>
      </c>
      <c r="R326" s="921">
        <v>0.15</v>
      </c>
      <c r="S326" s="921">
        <v>0.15</v>
      </c>
      <c r="T326" s="921">
        <v>0.15</v>
      </c>
      <c r="U326" s="807"/>
      <c r="V326" s="807"/>
      <c r="W326" s="773"/>
      <c r="X326" s="768"/>
    </row>
    <row r="327" spans="1:24" s="765" customFormat="1" x14ac:dyDescent="0.25">
      <c r="A327" s="767"/>
      <c r="B327" s="766"/>
      <c r="C327" s="778"/>
      <c r="D327" s="787"/>
      <c r="E327" s="778"/>
      <c r="F327" s="786"/>
      <c r="G327" s="810"/>
      <c r="H327" s="279"/>
      <c r="I327" s="786"/>
      <c r="J327" s="777" t="str">
        <f t="shared" si="159"/>
        <v>b</v>
      </c>
      <c r="K327" s="921">
        <v>0.15</v>
      </c>
      <c r="L327" s="921">
        <v>0.15</v>
      </c>
      <c r="M327" s="921">
        <v>0.15</v>
      </c>
      <c r="N327" s="921">
        <v>0.15</v>
      </c>
      <c r="O327" s="921">
        <v>0.15</v>
      </c>
      <c r="P327" s="921">
        <v>0.15</v>
      </c>
      <c r="Q327" s="921">
        <v>0.15</v>
      </c>
      <c r="R327" s="921">
        <v>0.15</v>
      </c>
      <c r="S327" s="921">
        <v>0.15</v>
      </c>
      <c r="T327" s="921">
        <v>0.15</v>
      </c>
      <c r="U327" s="807"/>
      <c r="V327" s="807"/>
      <c r="W327" s="773"/>
      <c r="X327" s="768"/>
    </row>
    <row r="328" spans="1:24" s="765" customFormat="1" x14ac:dyDescent="0.25">
      <c r="A328" s="767"/>
      <c r="B328" s="766"/>
      <c r="C328" s="778"/>
      <c r="D328" s="787"/>
      <c r="E328" s="778"/>
      <c r="F328" s="786"/>
      <c r="G328" s="810"/>
      <c r="H328" s="279"/>
      <c r="I328" s="786"/>
      <c r="J328" s="777" t="str">
        <f t="shared" si="159"/>
        <v>bd</v>
      </c>
      <c r="K328" s="921">
        <v>0.15</v>
      </c>
      <c r="L328" s="921">
        <v>0.15</v>
      </c>
      <c r="M328" s="921">
        <v>0.15</v>
      </c>
      <c r="N328" s="921">
        <v>0.15</v>
      </c>
      <c r="O328" s="921">
        <v>0.15</v>
      </c>
      <c r="P328" s="921">
        <v>0.15</v>
      </c>
      <c r="Q328" s="921">
        <v>0.15</v>
      </c>
      <c r="R328" s="921">
        <v>0.15</v>
      </c>
      <c r="S328" s="921">
        <v>0.15</v>
      </c>
      <c r="T328" s="921">
        <v>0.15</v>
      </c>
      <c r="U328" s="807"/>
      <c r="V328" s="807"/>
      <c r="W328" s="773"/>
      <c r="X328" s="768"/>
    </row>
    <row r="329" spans="1:24" s="765" customFormat="1" x14ac:dyDescent="0.25">
      <c r="A329" s="767"/>
      <c r="B329" s="766"/>
      <c r="C329" s="778"/>
      <c r="D329" s="787"/>
      <c r="E329" s="778"/>
      <c r="F329" s="786"/>
      <c r="G329" s="810"/>
      <c r="H329" s="279"/>
      <c r="I329" s="786"/>
      <c r="J329" s="777" t="str">
        <f t="shared" si="159"/>
        <v>o</v>
      </c>
      <c r="K329" s="921">
        <v>0.15</v>
      </c>
      <c r="L329" s="921">
        <v>0.15</v>
      </c>
      <c r="M329" s="921">
        <v>0.15</v>
      </c>
      <c r="N329" s="921">
        <v>0.15</v>
      </c>
      <c r="O329" s="921">
        <v>0.15</v>
      </c>
      <c r="P329" s="921">
        <v>0.15</v>
      </c>
      <c r="Q329" s="921">
        <v>0.15</v>
      </c>
      <c r="R329" s="921">
        <v>0.15</v>
      </c>
      <c r="S329" s="921">
        <v>0.15</v>
      </c>
      <c r="T329" s="921">
        <v>0.15</v>
      </c>
      <c r="U329" s="807"/>
      <c r="V329" s="807"/>
      <c r="W329" s="773"/>
      <c r="X329" s="768"/>
    </row>
    <row r="330" spans="1:24" s="765" customFormat="1" x14ac:dyDescent="0.25">
      <c r="A330" s="767"/>
      <c r="B330" s="766"/>
      <c r="C330" s="778"/>
      <c r="D330" s="787"/>
      <c r="E330" s="778"/>
      <c r="F330" s="786"/>
      <c r="G330" s="810"/>
      <c r="H330" s="279"/>
      <c r="I330" s="786"/>
      <c r="J330" s="777" t="str">
        <f t="shared" si="159"/>
        <v>od</v>
      </c>
      <c r="K330" s="921">
        <v>0.15</v>
      </c>
      <c r="L330" s="921">
        <v>0.15</v>
      </c>
      <c r="M330" s="921">
        <v>0.15</v>
      </c>
      <c r="N330" s="921">
        <v>0.15</v>
      </c>
      <c r="O330" s="921">
        <v>0.15</v>
      </c>
      <c r="P330" s="921">
        <v>0.15</v>
      </c>
      <c r="Q330" s="921">
        <v>0.15</v>
      </c>
      <c r="R330" s="921">
        <v>0.15</v>
      </c>
      <c r="S330" s="921">
        <v>0.15</v>
      </c>
      <c r="T330" s="921">
        <v>0.15</v>
      </c>
      <c r="U330" s="807"/>
      <c r="V330" s="807"/>
      <c r="W330" s="773"/>
      <c r="X330" s="768"/>
    </row>
    <row r="331" spans="1:24" s="765" customFormat="1" x14ac:dyDescent="0.25">
      <c r="A331" s="767"/>
      <c r="B331" s="766"/>
      <c r="C331" s="778"/>
      <c r="D331" s="787"/>
      <c r="E331" s="778"/>
      <c r="F331" s="786"/>
      <c r="G331" s="810"/>
      <c r="H331" s="279"/>
      <c r="I331" s="786"/>
      <c r="J331" s="777" t="str">
        <f t="shared" si="159"/>
        <v>h</v>
      </c>
      <c r="K331" s="921">
        <v>0.15</v>
      </c>
      <c r="L331" s="921">
        <v>0.15</v>
      </c>
      <c r="M331" s="921">
        <v>0.15</v>
      </c>
      <c r="N331" s="921">
        <v>0.15</v>
      </c>
      <c r="O331" s="921">
        <v>0.15</v>
      </c>
      <c r="P331" s="921">
        <v>0.15</v>
      </c>
      <c r="Q331" s="921">
        <v>0.15</v>
      </c>
      <c r="R331" s="921">
        <v>0.15</v>
      </c>
      <c r="S331" s="921">
        <v>0.15</v>
      </c>
      <c r="T331" s="921">
        <v>0.15</v>
      </c>
      <c r="U331" s="807"/>
      <c r="V331" s="807"/>
      <c r="W331" s="773"/>
      <c r="X331" s="768"/>
    </row>
    <row r="332" spans="1:24" s="765" customFormat="1" x14ac:dyDescent="0.25">
      <c r="A332" s="767"/>
      <c r="B332" s="766"/>
      <c r="C332" s="778"/>
      <c r="D332" s="787"/>
      <c r="E332" s="778"/>
      <c r="F332" s="786"/>
      <c r="G332" s="810"/>
      <c r="H332" s="279"/>
      <c r="I332" s="786"/>
      <c r="J332" s="777" t="str">
        <f t="shared" si="159"/>
        <v>of</v>
      </c>
      <c r="K332" s="921">
        <v>0.15</v>
      </c>
      <c r="L332" s="921">
        <v>0.15</v>
      </c>
      <c r="M332" s="921">
        <v>0.15</v>
      </c>
      <c r="N332" s="921">
        <v>0.15</v>
      </c>
      <c r="O332" s="921">
        <v>0.15</v>
      </c>
      <c r="P332" s="921">
        <v>0.15</v>
      </c>
      <c r="Q332" s="921">
        <v>0.15</v>
      </c>
      <c r="R332" s="921">
        <v>0.15</v>
      </c>
      <c r="S332" s="921">
        <v>0.15</v>
      </c>
      <c r="T332" s="921">
        <v>0.15</v>
      </c>
      <c r="U332" s="807"/>
      <c r="V332" s="807"/>
      <c r="W332" s="773"/>
      <c r="X332" s="768"/>
    </row>
    <row r="333" spans="1:24" s="765" customFormat="1" x14ac:dyDescent="0.25">
      <c r="A333" s="767"/>
      <c r="B333" s="766"/>
      <c r="C333" s="778"/>
      <c r="D333" s="787"/>
      <c r="E333" s="778"/>
      <c r="F333" s="786"/>
      <c r="G333" s="810"/>
      <c r="H333" s="279"/>
      <c r="I333" s="786"/>
      <c r="J333" s="777" t="str">
        <f t="shared" si="159"/>
        <v>z</v>
      </c>
      <c r="K333" s="921">
        <v>0.15</v>
      </c>
      <c r="L333" s="921">
        <v>0.15</v>
      </c>
      <c r="M333" s="921">
        <v>0.15</v>
      </c>
      <c r="N333" s="921">
        <v>0.15</v>
      </c>
      <c r="O333" s="921">
        <v>0.15</v>
      </c>
      <c r="P333" s="921">
        <v>0.15</v>
      </c>
      <c r="Q333" s="921">
        <v>0.15</v>
      </c>
      <c r="R333" s="921">
        <v>0.15</v>
      </c>
      <c r="S333" s="921">
        <v>0.15</v>
      </c>
      <c r="T333" s="921">
        <v>0.15</v>
      </c>
      <c r="U333" s="807"/>
      <c r="V333" s="807"/>
      <c r="W333" s="773"/>
      <c r="X333" s="768"/>
    </row>
    <row r="334" spans="1:24" s="765" customFormat="1" x14ac:dyDescent="0.25">
      <c r="A334" s="767"/>
      <c r="B334" s="766"/>
      <c r="C334" s="778"/>
      <c r="D334" s="787"/>
      <c r="E334" s="778"/>
      <c r="F334" s="786"/>
      <c r="G334" s="810"/>
      <c r="H334" s="279"/>
      <c r="I334" s="786"/>
      <c r="J334" s="777" t="str">
        <f t="shared" si="159"/>
        <v>zd</v>
      </c>
      <c r="K334" s="921">
        <v>0.15</v>
      </c>
      <c r="L334" s="921">
        <v>0.15</v>
      </c>
      <c r="M334" s="921">
        <v>0.15</v>
      </c>
      <c r="N334" s="921">
        <v>0.15</v>
      </c>
      <c r="O334" s="921">
        <v>0.15</v>
      </c>
      <c r="P334" s="921">
        <v>0.15</v>
      </c>
      <c r="Q334" s="921">
        <v>0.15</v>
      </c>
      <c r="R334" s="921">
        <v>0.15</v>
      </c>
      <c r="S334" s="921">
        <v>0.15</v>
      </c>
      <c r="T334" s="921">
        <v>0.15</v>
      </c>
      <c r="U334" s="807"/>
      <c r="V334" s="807"/>
      <c r="W334" s="773"/>
      <c r="X334" s="768"/>
    </row>
    <row r="335" spans="1:24" s="765" customFormat="1" x14ac:dyDescent="0.25">
      <c r="A335" s="767"/>
      <c r="B335" s="766"/>
      <c r="C335" s="778"/>
      <c r="D335" s="787"/>
      <c r="E335" s="778"/>
      <c r="F335" s="786"/>
      <c r="G335" s="810"/>
      <c r="H335" s="279"/>
      <c r="I335" s="786"/>
      <c r="J335" s="777" t="str">
        <f t="shared" si="159"/>
        <v>r</v>
      </c>
      <c r="K335" s="921">
        <v>0.15</v>
      </c>
      <c r="L335" s="921">
        <v>0.15</v>
      </c>
      <c r="M335" s="921">
        <v>0.15</v>
      </c>
      <c r="N335" s="921">
        <v>0.15</v>
      </c>
      <c r="O335" s="921">
        <v>0.15</v>
      </c>
      <c r="P335" s="921">
        <v>0.15</v>
      </c>
      <c r="Q335" s="921">
        <v>0.15</v>
      </c>
      <c r="R335" s="921">
        <v>0.15</v>
      </c>
      <c r="S335" s="921">
        <v>0.15</v>
      </c>
      <c r="T335" s="921">
        <v>0.15</v>
      </c>
      <c r="U335" s="807"/>
      <c r="V335" s="807"/>
      <c r="W335" s="773"/>
      <c r="X335" s="768"/>
    </row>
    <row r="336" spans="1:24" s="765" customFormat="1" x14ac:dyDescent="0.25">
      <c r="A336" s="767"/>
      <c r="B336" s="766"/>
      <c r="C336" s="778"/>
      <c r="D336" s="787"/>
      <c r="E336" s="778"/>
      <c r="F336" s="786"/>
      <c r="G336" s="810"/>
      <c r="H336" s="279"/>
      <c r="I336" s="786"/>
      <c r="J336" s="777" t="str">
        <f t="shared" si="159"/>
        <v>rd</v>
      </c>
      <c r="K336" s="921">
        <v>0.15</v>
      </c>
      <c r="L336" s="921">
        <v>0.15</v>
      </c>
      <c r="M336" s="921">
        <v>0.15</v>
      </c>
      <c r="N336" s="921">
        <v>0.15</v>
      </c>
      <c r="O336" s="921">
        <v>0.15</v>
      </c>
      <c r="P336" s="921">
        <v>0.15</v>
      </c>
      <c r="Q336" s="921">
        <v>0.15</v>
      </c>
      <c r="R336" s="921">
        <v>0.15</v>
      </c>
      <c r="S336" s="921">
        <v>0.15</v>
      </c>
      <c r="T336" s="921">
        <v>0.15</v>
      </c>
      <c r="U336" s="807"/>
      <c r="V336" s="807"/>
      <c r="W336" s="773"/>
      <c r="X336" s="768"/>
    </row>
    <row r="337" spans="1:24" s="765" customFormat="1" x14ac:dyDescent="0.25">
      <c r="A337" s="767"/>
      <c r="B337" s="766"/>
      <c r="C337" s="778"/>
      <c r="D337" s="787"/>
      <c r="E337" s="778"/>
      <c r="F337" s="786"/>
      <c r="G337" s="810"/>
      <c r="H337" s="279"/>
      <c r="I337" s="786"/>
      <c r="J337" s="777" t="str">
        <f t="shared" si="159"/>
        <v>l</v>
      </c>
      <c r="K337" s="921">
        <v>0.15</v>
      </c>
      <c r="L337" s="921">
        <v>0.15</v>
      </c>
      <c r="M337" s="921">
        <v>0.15</v>
      </c>
      <c r="N337" s="921">
        <v>0.15</v>
      </c>
      <c r="O337" s="921">
        <v>0.15</v>
      </c>
      <c r="P337" s="921">
        <v>0.15</v>
      </c>
      <c r="Q337" s="921">
        <v>0.15</v>
      </c>
      <c r="R337" s="921">
        <v>0.15</v>
      </c>
      <c r="S337" s="921">
        <v>0.15</v>
      </c>
      <c r="T337" s="921">
        <v>0.15</v>
      </c>
      <c r="U337" s="807"/>
      <c r="V337" s="807"/>
      <c r="W337" s="773"/>
      <c r="X337" s="768"/>
    </row>
    <row r="338" spans="1:24" s="765" customFormat="1" x14ac:dyDescent="0.25">
      <c r="A338" s="767"/>
      <c r="B338" s="766"/>
      <c r="C338" s="778"/>
      <c r="D338" s="787"/>
      <c r="E338" s="778"/>
      <c r="F338" s="786"/>
      <c r="G338" s="810"/>
      <c r="H338" s="279"/>
      <c r="I338" s="786"/>
      <c r="J338" s="777" t="str">
        <f t="shared" si="159"/>
        <v>f</v>
      </c>
      <c r="K338" s="921">
        <v>0.15</v>
      </c>
      <c r="L338" s="921">
        <v>0.15</v>
      </c>
      <c r="M338" s="921">
        <v>0.15</v>
      </c>
      <c r="N338" s="921">
        <v>0.15</v>
      </c>
      <c r="O338" s="921">
        <v>0.15</v>
      </c>
      <c r="P338" s="921">
        <v>0.15</v>
      </c>
      <c r="Q338" s="921">
        <v>0.15</v>
      </c>
      <c r="R338" s="921">
        <v>0.15</v>
      </c>
      <c r="S338" s="921">
        <v>0.15</v>
      </c>
      <c r="T338" s="921">
        <v>0.15</v>
      </c>
      <c r="U338" s="807"/>
      <c r="V338" s="807"/>
      <c r="W338" s="773"/>
      <c r="X338" s="768"/>
    </row>
    <row r="339" spans="1:24" s="765" customFormat="1" x14ac:dyDescent="0.25">
      <c r="A339" s="767"/>
      <c r="B339" s="766"/>
      <c r="C339" s="778"/>
      <c r="D339" s="787"/>
      <c r="E339" s="778"/>
      <c r="F339" s="786"/>
      <c r="G339" s="810"/>
      <c r="H339" s="279"/>
      <c r="I339" s="786"/>
      <c r="J339" s="777" t="str">
        <f t="shared" si="159"/>
        <v>i</v>
      </c>
      <c r="K339" s="921">
        <v>0.15</v>
      </c>
      <c r="L339" s="921">
        <v>0.15</v>
      </c>
      <c r="M339" s="921">
        <v>0.15</v>
      </c>
      <c r="N339" s="921">
        <v>0.15</v>
      </c>
      <c r="O339" s="921">
        <v>0.15</v>
      </c>
      <c r="P339" s="921">
        <v>0.15</v>
      </c>
      <c r="Q339" s="921">
        <v>0.15</v>
      </c>
      <c r="R339" s="921">
        <v>0.15</v>
      </c>
      <c r="S339" s="921">
        <v>0.15</v>
      </c>
      <c r="T339" s="921">
        <v>0.15</v>
      </c>
      <c r="U339" s="807"/>
      <c r="V339" s="807"/>
      <c r="W339" s="773"/>
      <c r="X339" s="768"/>
    </row>
    <row r="340" spans="1:24" s="765" customFormat="1" x14ac:dyDescent="0.25">
      <c r="A340" s="767"/>
      <c r="B340" s="766"/>
      <c r="C340" s="778"/>
      <c r="D340" s="787"/>
      <c r="E340" s="778"/>
      <c r="F340" s="786"/>
      <c r="G340" s="810"/>
      <c r="H340" s="279"/>
      <c r="I340" s="786"/>
      <c r="J340" s="777" t="str">
        <f t="shared" si="159"/>
        <v>k</v>
      </c>
      <c r="K340" s="921">
        <v>0.15</v>
      </c>
      <c r="L340" s="921">
        <v>0.15</v>
      </c>
      <c r="M340" s="921">
        <v>0.15</v>
      </c>
      <c r="N340" s="921">
        <v>0.15</v>
      </c>
      <c r="O340" s="921">
        <v>0.15</v>
      </c>
      <c r="P340" s="921">
        <v>0.15</v>
      </c>
      <c r="Q340" s="921">
        <v>0.15</v>
      </c>
      <c r="R340" s="921">
        <v>0.15</v>
      </c>
      <c r="S340" s="921">
        <v>0.15</v>
      </c>
      <c r="T340" s="921">
        <v>0.15</v>
      </c>
      <c r="U340" s="807"/>
      <c r="V340" s="807"/>
      <c r="W340" s="773"/>
      <c r="X340" s="768"/>
    </row>
    <row r="341" spans="1:24" s="765" customFormat="1" x14ac:dyDescent="0.25">
      <c r="A341" s="767"/>
      <c r="B341" s="766"/>
      <c r="C341" s="778"/>
      <c r="D341" s="787"/>
      <c r="E341" s="778"/>
      <c r="F341" s="786"/>
      <c r="G341" s="810"/>
      <c r="H341" s="279"/>
      <c r="I341" s="786"/>
      <c r="J341" s="777" t="str">
        <f t="shared" si="159"/>
        <v>v</v>
      </c>
      <c r="K341" s="921">
        <v>0.15</v>
      </c>
      <c r="L341" s="921">
        <v>0.15</v>
      </c>
      <c r="M341" s="921">
        <v>0.15</v>
      </c>
      <c r="N341" s="921">
        <v>0.15</v>
      </c>
      <c r="O341" s="921">
        <v>0.15</v>
      </c>
      <c r="P341" s="921">
        <v>0.15</v>
      </c>
      <c r="Q341" s="921">
        <v>0.15</v>
      </c>
      <c r="R341" s="921">
        <v>0.15</v>
      </c>
      <c r="S341" s="921">
        <v>0.15</v>
      </c>
      <c r="T341" s="921">
        <v>0.15</v>
      </c>
      <c r="U341" s="807"/>
      <c r="V341" s="807"/>
      <c r="W341" s="773"/>
      <c r="X341" s="768"/>
    </row>
    <row r="342" spans="1:24" s="765" customFormat="1" x14ac:dyDescent="0.25">
      <c r="A342" s="767"/>
      <c r="B342" s="766"/>
      <c r="C342" s="778"/>
      <c r="D342" s="787"/>
      <c r="E342" s="778"/>
      <c r="F342" s="786"/>
      <c r="G342" s="810"/>
      <c r="H342" s="279"/>
      <c r="I342" s="786"/>
      <c r="L342" s="913"/>
      <c r="O342" s="786"/>
      <c r="P342" s="786"/>
      <c r="Q342" s="786"/>
      <c r="R342" s="786"/>
      <c r="S342" s="785"/>
      <c r="T342" s="808"/>
      <c r="U342" s="807"/>
      <c r="V342" s="807"/>
      <c r="W342" s="773"/>
      <c r="X342" s="768"/>
    </row>
    <row r="343" spans="1:24" x14ac:dyDescent="0.25">
      <c r="A343" s="767"/>
      <c r="B343" s="766"/>
      <c r="C343" s="778"/>
      <c r="D343" s="787"/>
      <c r="E343" s="778"/>
      <c r="F343" s="786"/>
      <c r="G343" s="809"/>
      <c r="H343" s="279"/>
      <c r="I343" s="786"/>
      <c r="J343" s="777"/>
      <c r="K343" s="786"/>
      <c r="L343" s="786"/>
      <c r="M343" s="786"/>
      <c r="N343" s="786"/>
      <c r="O343" s="786"/>
      <c r="P343" s="786"/>
      <c r="Q343" s="786"/>
      <c r="R343" s="786"/>
      <c r="S343" s="785"/>
      <c r="T343" s="808"/>
      <c r="U343" s="807"/>
      <c r="V343" s="807"/>
      <c r="W343" s="773"/>
      <c r="X343" s="768"/>
    </row>
    <row r="344" spans="1:24" x14ac:dyDescent="0.25">
      <c r="A344" s="767"/>
      <c r="B344" s="766"/>
      <c r="C344" s="771"/>
      <c r="D344" s="771"/>
      <c r="E344" s="771"/>
      <c r="F344" s="771"/>
      <c r="G344" s="772" t="str">
        <f>G319</f>
        <v>YIELD REDUCTION FROM GRAZING CROP</v>
      </c>
      <c r="H344" s="771"/>
      <c r="I344" s="771"/>
      <c r="J344" s="771"/>
      <c r="K344" s="771"/>
      <c r="L344" s="771"/>
      <c r="M344" s="771"/>
      <c r="N344" s="771"/>
      <c r="O344" s="771"/>
      <c r="P344" s="771"/>
      <c r="Q344" s="771"/>
      <c r="R344" s="771"/>
      <c r="S344" s="771"/>
      <c r="T344" s="792"/>
      <c r="U344" s="792"/>
      <c r="V344" s="792"/>
      <c r="W344" s="770" t="s">
        <v>135</v>
      </c>
      <c r="X344" s="768"/>
    </row>
    <row r="345" spans="1:24" x14ac:dyDescent="0.25">
      <c r="A345" s="767"/>
      <c r="B345" s="766"/>
      <c r="C345" s="766"/>
      <c r="D345" s="766"/>
      <c r="E345" s="766"/>
      <c r="F345" s="768"/>
      <c r="G345" s="768"/>
      <c r="H345" s="768"/>
      <c r="I345" s="768"/>
      <c r="J345" s="768"/>
      <c r="K345" s="768"/>
      <c r="L345" s="768"/>
      <c r="M345" s="768"/>
      <c r="N345" s="768"/>
      <c r="O345" s="768"/>
      <c r="P345" s="768"/>
      <c r="Q345" s="768"/>
      <c r="R345" s="768"/>
      <c r="S345" s="768"/>
      <c r="T345" s="768"/>
      <c r="U345" s="768"/>
      <c r="V345" s="768"/>
      <c r="W345" s="768"/>
      <c r="X345" s="768"/>
    </row>
    <row r="346" spans="1:24" x14ac:dyDescent="0.25">
      <c r="A346" s="767"/>
      <c r="B346" s="766"/>
      <c r="C346" s="766"/>
      <c r="D346" s="766"/>
      <c r="E346" s="766"/>
      <c r="F346" s="768"/>
      <c r="G346" s="768"/>
      <c r="H346" s="768"/>
      <c r="I346" s="768"/>
      <c r="J346" s="768"/>
      <c r="K346" s="768"/>
      <c r="L346" s="768"/>
      <c r="M346" s="768"/>
      <c r="N346" s="768"/>
      <c r="O346" s="768"/>
      <c r="P346" s="768"/>
      <c r="Q346" s="768"/>
      <c r="R346" s="768"/>
      <c r="S346" s="768"/>
      <c r="T346" s="768"/>
      <c r="U346" s="768"/>
      <c r="V346" s="768"/>
      <c r="W346" s="768"/>
      <c r="X346" s="768"/>
    </row>
    <row r="347" spans="1:24" x14ac:dyDescent="0.25">
      <c r="A347" s="767"/>
      <c r="B347" s="766"/>
      <c r="C347" s="914"/>
      <c r="D347" s="914"/>
      <c r="E347" s="914"/>
      <c r="F347" s="914"/>
      <c r="G347" s="914"/>
      <c r="H347" s="915"/>
      <c r="I347" s="914"/>
      <c r="J347" s="914"/>
      <c r="K347" s="914"/>
      <c r="L347" s="914"/>
      <c r="M347" s="914"/>
      <c r="N347" s="914"/>
      <c r="O347" s="914"/>
      <c r="P347" s="914"/>
      <c r="Q347" s="914"/>
      <c r="R347" s="914"/>
      <c r="S347" s="914"/>
      <c r="T347" s="914"/>
      <c r="U347" s="914"/>
      <c r="V347" s="914"/>
      <c r="W347" s="914"/>
      <c r="X347" s="914"/>
    </row>
    <row r="348" spans="1:24" x14ac:dyDescent="0.25">
      <c r="A348" s="767"/>
      <c r="B348" s="766"/>
      <c r="C348" s="766"/>
      <c r="D348" s="766"/>
      <c r="E348" s="766"/>
      <c r="F348" s="768"/>
      <c r="G348" s="768"/>
      <c r="H348" s="768"/>
      <c r="I348" s="768"/>
      <c r="J348" s="768"/>
      <c r="K348" s="768"/>
      <c r="L348" s="768"/>
      <c r="M348" s="768"/>
      <c r="N348" s="768"/>
      <c r="O348" s="768"/>
      <c r="P348" s="768"/>
      <c r="Q348" s="768"/>
      <c r="R348" s="768"/>
      <c r="S348" s="768"/>
      <c r="T348" s="768"/>
      <c r="U348" s="768"/>
      <c r="V348" s="768"/>
      <c r="W348" s="768"/>
      <c r="X348" s="768"/>
    </row>
    <row r="349" spans="1:24" x14ac:dyDescent="0.25">
      <c r="A349" s="767"/>
      <c r="B349" s="766"/>
      <c r="C349" s="766"/>
      <c r="D349" s="766"/>
      <c r="E349" s="766"/>
      <c r="F349" s="768"/>
      <c r="G349" s="768"/>
      <c r="H349" s="768"/>
      <c r="I349" s="768"/>
      <c r="J349" s="768"/>
      <c r="K349" s="768"/>
      <c r="L349" s="768"/>
      <c r="M349" s="768"/>
      <c r="N349" s="768"/>
      <c r="O349" s="768"/>
      <c r="P349" s="768"/>
      <c r="Q349" s="768"/>
      <c r="R349" s="768"/>
      <c r="S349" s="768"/>
      <c r="T349" s="768"/>
      <c r="U349" s="768"/>
      <c r="V349" s="768"/>
      <c r="W349" s="768"/>
      <c r="X349" s="768"/>
    </row>
    <row r="350" spans="1:24" x14ac:dyDescent="0.25">
      <c r="A350" s="767"/>
      <c r="B350" s="766"/>
      <c r="C350" s="766"/>
      <c r="D350" s="766"/>
      <c r="E350" s="766"/>
      <c r="F350" s="768"/>
      <c r="G350" s="768"/>
      <c r="H350" s="768"/>
      <c r="I350" s="768"/>
      <c r="J350" s="768"/>
      <c r="K350" s="768"/>
      <c r="L350" s="768"/>
      <c r="M350" s="768"/>
      <c r="N350" s="768"/>
      <c r="O350" s="768"/>
      <c r="P350" s="768"/>
      <c r="Q350" s="768"/>
      <c r="R350" s="768"/>
      <c r="S350" s="768"/>
      <c r="T350" s="768"/>
      <c r="U350" s="768"/>
      <c r="V350" s="768"/>
      <c r="W350" s="768"/>
      <c r="X350"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opLeftCell="A16" zoomScale="90" zoomScaleNormal="90" workbookViewId="0">
      <selection activeCell="R18" sqref="R18"/>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867</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353</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933</v>
      </c>
      <c r="G9" s="678" t="s">
        <v>866</v>
      </c>
      <c r="H9" s="678" t="s">
        <v>858</v>
      </c>
      <c r="I9" s="678" t="s">
        <v>859</v>
      </c>
      <c r="J9" s="678" t="s">
        <v>860</v>
      </c>
      <c r="K9" s="678" t="s">
        <v>861</v>
      </c>
      <c r="L9" s="678" t="s">
        <v>862</v>
      </c>
      <c r="M9" s="678" t="s">
        <v>863</v>
      </c>
      <c r="N9" s="678" t="s">
        <v>864</v>
      </c>
      <c r="O9" s="678" t="s">
        <v>865</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447</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448</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449</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450</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451</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452</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453</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454</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455</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456</v>
      </c>
      <c r="F19" s="343">
        <v>43930</v>
      </c>
      <c r="G19" s="343">
        <v>43905</v>
      </c>
      <c r="H19" s="343">
        <v>43905</v>
      </c>
      <c r="I19" s="343">
        <v>43905</v>
      </c>
      <c r="J19" s="343">
        <v>43926</v>
      </c>
      <c r="K19" s="343">
        <v>43926</v>
      </c>
      <c r="L19" s="343">
        <v>43926</v>
      </c>
      <c r="M19" s="343">
        <v>43926</v>
      </c>
      <c r="N19" s="343">
        <v>43926</v>
      </c>
      <c r="O19" s="343">
        <v>43926</v>
      </c>
      <c r="P19" s="75" t="s">
        <v>940</v>
      </c>
      <c r="Z19" s="219"/>
      <c r="AA19" s="248"/>
      <c r="AB19" s="240"/>
      <c r="AC19" s="240"/>
      <c r="AD19" s="240"/>
    </row>
    <row r="20" spans="1:30" s="75" customFormat="1" outlineLevel="1" x14ac:dyDescent="0.25">
      <c r="A20" s="238"/>
      <c r="B20" s="239"/>
      <c r="C20" s="249"/>
      <c r="D20" s="257"/>
      <c r="E20" s="219" t="s">
        <v>457</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1049</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868</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353</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933</v>
      </c>
      <c r="H34" s="678" t="s">
        <v>866</v>
      </c>
      <c r="I34" s="678" t="s">
        <v>858</v>
      </c>
      <c r="J34" s="678" t="s">
        <v>859</v>
      </c>
      <c r="K34" s="678" t="s">
        <v>860</v>
      </c>
      <c r="L34" s="678" t="s">
        <v>861</v>
      </c>
      <c r="M34" s="678" t="s">
        <v>862</v>
      </c>
      <c r="N34" s="678" t="s">
        <v>863</v>
      </c>
      <c r="O34" s="678" t="s">
        <v>864</v>
      </c>
      <c r="P34" s="678" t="s">
        <v>865</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876</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916</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916</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MIN(Crop!I62:I78)</f>
        <v>43794</v>
      </c>
      <c r="H43" s="407">
        <f>MIN(Crop!J62:J78)</f>
        <v>43794</v>
      </c>
      <c r="I43" s="407">
        <f>MIN(Crop!K62:K78)</f>
        <v>43794</v>
      </c>
      <c r="J43" s="407">
        <f>MIN(Crop!L62:L78)</f>
        <v>43794</v>
      </c>
      <c r="K43" s="407">
        <f>MIN(Crop!M62:M78)</f>
        <v>43794</v>
      </c>
      <c r="L43" s="407">
        <f>MIN(Crop!N62:N78)</f>
        <v>43794</v>
      </c>
      <c r="M43" s="407">
        <f>MIN(Crop!O62:O78)</f>
        <v>43794</v>
      </c>
      <c r="N43" s="407">
        <f>MIN(Crop!P62:P78)</f>
        <v>43794</v>
      </c>
      <c r="O43" s="407">
        <f>MIN(Crop!Q62:Q78)</f>
        <v>43794</v>
      </c>
      <c r="P43" s="407">
        <f>MIN(Crop!R62:R78)</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857</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353</v>
      </c>
      <c r="I56" s="245" t="s">
        <v>870</v>
      </c>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873</v>
      </c>
      <c r="G58" s="684"/>
      <c r="H58" s="684"/>
      <c r="I58" s="946" t="s">
        <v>874</v>
      </c>
      <c r="J58" s="946"/>
      <c r="K58" s="946"/>
      <c r="L58" s="946" t="s">
        <v>875</v>
      </c>
      <c r="M58" s="946"/>
      <c r="N58" s="946"/>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866</v>
      </c>
      <c r="G60" s="678" t="s">
        <v>858</v>
      </c>
      <c r="H60" s="678" t="s">
        <v>859</v>
      </c>
      <c r="I60" s="678" t="s">
        <v>860</v>
      </c>
      <c r="J60" s="678" t="s">
        <v>861</v>
      </c>
      <c r="K60" s="678" t="s">
        <v>862</v>
      </c>
      <c r="L60" s="678" t="s">
        <v>863</v>
      </c>
      <c r="M60" s="678" t="s">
        <v>864</v>
      </c>
      <c r="N60" s="678" t="s">
        <v>865</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877</v>
      </c>
      <c r="F61" s="679">
        <v>43466</v>
      </c>
      <c r="G61" s="679">
        <v>43466</v>
      </c>
      <c r="H61" s="679">
        <v>43466</v>
      </c>
      <c r="I61" s="679">
        <v>43466</v>
      </c>
      <c r="J61" s="679">
        <v>43466</v>
      </c>
      <c r="K61" s="679">
        <v>43466</v>
      </c>
      <c r="L61" s="679">
        <v>43466</v>
      </c>
      <c r="M61" s="679">
        <v>43466</v>
      </c>
      <c r="N61" s="679">
        <v>43466</v>
      </c>
      <c r="O61" s="75" t="s">
        <v>893</v>
      </c>
      <c r="Q61" s="220"/>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878</v>
      </c>
      <c r="F62" s="679">
        <v>43497</v>
      </c>
      <c r="G62" s="679">
        <v>43497</v>
      </c>
      <c r="H62" s="679">
        <v>43497</v>
      </c>
      <c r="I62" s="679">
        <v>43497</v>
      </c>
      <c r="J62" s="679">
        <v>43497</v>
      </c>
      <c r="K62" s="679">
        <v>43497</v>
      </c>
      <c r="L62" s="679">
        <v>43497</v>
      </c>
      <c r="M62" s="679">
        <v>43497</v>
      </c>
      <c r="N62" s="679">
        <v>43497</v>
      </c>
      <c r="Q62" s="220"/>
      <c r="R62" s="220"/>
      <c r="S62" s="220"/>
      <c r="T62" s="220"/>
      <c r="U62" s="680"/>
      <c r="V62" s="218"/>
      <c r="W62" s="218"/>
      <c r="X62" s="219"/>
      <c r="Y62" s="248"/>
      <c r="Z62" s="240"/>
      <c r="AA62" s="240"/>
      <c r="AB62" s="240"/>
    </row>
    <row r="63" spans="1:28" s="75" customFormat="1" outlineLevel="1" x14ac:dyDescent="0.25">
      <c r="A63" s="238"/>
      <c r="B63" s="239"/>
      <c r="C63" s="249"/>
      <c r="D63" s="257"/>
      <c r="E63" s="258" t="s">
        <v>879</v>
      </c>
      <c r="F63" s="679">
        <v>43556</v>
      </c>
      <c r="G63" s="679">
        <v>43556</v>
      </c>
      <c r="H63" s="679">
        <v>43556</v>
      </c>
      <c r="I63" s="679">
        <v>43556</v>
      </c>
      <c r="J63" s="679">
        <v>43556</v>
      </c>
      <c r="K63" s="679">
        <v>43556</v>
      </c>
      <c r="L63" s="679">
        <v>43556</v>
      </c>
      <c r="M63" s="679">
        <v>43556</v>
      </c>
      <c r="N63" s="679">
        <v>43556</v>
      </c>
      <c r="O63" s="75" t="s">
        <v>871</v>
      </c>
      <c r="Q63" s="218"/>
      <c r="R63" s="218"/>
      <c r="S63" s="218"/>
      <c r="T63" s="218"/>
      <c r="U63" s="680"/>
      <c r="V63" s="218"/>
      <c r="W63" s="218"/>
      <c r="X63" s="219"/>
      <c r="Y63" s="248"/>
      <c r="Z63" s="240"/>
      <c r="AA63" s="240"/>
      <c r="AB63" s="240"/>
    </row>
    <row r="64" spans="1:28" s="75" customFormat="1" outlineLevel="1" x14ac:dyDescent="0.25">
      <c r="A64" s="238"/>
      <c r="B64" s="239"/>
      <c r="C64" s="249"/>
      <c r="D64" s="257"/>
      <c r="E64" s="258" t="s">
        <v>880</v>
      </c>
      <c r="F64" s="679">
        <f>$G$10+H40</f>
        <v>43570</v>
      </c>
      <c r="G64" s="679">
        <f t="shared" ref="G64:N64" si="3">$G$10+I40</f>
        <v>43570</v>
      </c>
      <c r="H64" s="679">
        <f t="shared" si="3"/>
        <v>43570</v>
      </c>
      <c r="I64" s="679">
        <f t="shared" si="3"/>
        <v>43570</v>
      </c>
      <c r="J64" s="679">
        <f t="shared" si="3"/>
        <v>43570</v>
      </c>
      <c r="K64" s="679">
        <f t="shared" si="3"/>
        <v>43570</v>
      </c>
      <c r="L64" s="679">
        <f t="shared" si="3"/>
        <v>43570</v>
      </c>
      <c r="M64" s="679">
        <f t="shared" si="3"/>
        <v>43570</v>
      </c>
      <c r="N64" s="679">
        <f t="shared" si="3"/>
        <v>43570</v>
      </c>
      <c r="O64" s="75" t="s">
        <v>872</v>
      </c>
      <c r="Q64" s="218"/>
      <c r="R64" s="218"/>
      <c r="S64" s="218"/>
      <c r="T64" s="218"/>
      <c r="U64" s="680"/>
      <c r="V64" s="218"/>
      <c r="W64" s="218"/>
      <c r="X64" s="219"/>
      <c r="Y64" s="248"/>
      <c r="Z64" s="240"/>
      <c r="AA64" s="240"/>
      <c r="AB64" s="240"/>
    </row>
    <row r="65" spans="1:28" s="75" customFormat="1" outlineLevel="1" x14ac:dyDescent="0.25">
      <c r="A65" s="238"/>
      <c r="B65" s="239"/>
      <c r="C65" s="249"/>
      <c r="D65" s="257"/>
      <c r="E65" s="258" t="s">
        <v>881</v>
      </c>
      <c r="F65" s="679">
        <f>F64+H36</f>
        <v>43610</v>
      </c>
      <c r="G65" s="679">
        <f t="shared" ref="G65:H65" si="4">G64+I36</f>
        <v>43610</v>
      </c>
      <c r="H65" s="679">
        <f t="shared" si="4"/>
        <v>43610</v>
      </c>
      <c r="I65" s="679">
        <f>$J$10+K40</f>
        <v>43589</v>
      </c>
      <c r="J65" s="679">
        <f t="shared" ref="J65:K65" si="5">$J$10+L40</f>
        <v>43589</v>
      </c>
      <c r="K65" s="679">
        <f t="shared" si="5"/>
        <v>43589</v>
      </c>
      <c r="L65" s="679">
        <f>$J$10+N40</f>
        <v>43589</v>
      </c>
      <c r="M65" s="679">
        <f t="shared" ref="M65" si="6">$J$10+O40</f>
        <v>43589</v>
      </c>
      <c r="N65" s="679">
        <f t="shared" ref="N65" si="7">$J$10+P40</f>
        <v>43589</v>
      </c>
      <c r="O65" s="75" t="s">
        <v>889</v>
      </c>
      <c r="Q65" s="218"/>
      <c r="R65" s="218"/>
      <c r="S65" s="218"/>
      <c r="T65" s="218"/>
      <c r="Y65" s="248"/>
      <c r="Z65" s="240"/>
      <c r="AA65" s="240"/>
      <c r="AB65" s="240"/>
    </row>
    <row r="66" spans="1:28" s="75" customFormat="1" outlineLevel="1" x14ac:dyDescent="0.25">
      <c r="A66" s="238"/>
      <c r="B66" s="239"/>
      <c r="C66" s="249"/>
      <c r="D66" s="257"/>
      <c r="E66" s="258" t="s">
        <v>882</v>
      </c>
      <c r="F66" s="679">
        <f t="shared" ref="F66:G66" si="8">F65+H37</f>
        <v>43617</v>
      </c>
      <c r="G66" s="679">
        <f t="shared" si="8"/>
        <v>43617</v>
      </c>
      <c r="H66" s="679">
        <f>H65+J37</f>
        <v>43617</v>
      </c>
      <c r="I66" s="679">
        <f>I65+K36</f>
        <v>43610</v>
      </c>
      <c r="J66" s="679">
        <f t="shared" ref="J66:K66" si="9">J65+L36</f>
        <v>43610</v>
      </c>
      <c r="K66" s="679">
        <f t="shared" si="9"/>
        <v>43610</v>
      </c>
      <c r="L66" s="679">
        <f>$M$10+N40</f>
        <v>43602</v>
      </c>
      <c r="M66" s="679">
        <f t="shared" ref="M66:N66" si="10">$M$10+O40</f>
        <v>43602</v>
      </c>
      <c r="N66" s="679">
        <f t="shared" si="10"/>
        <v>43602</v>
      </c>
      <c r="O66" s="75" t="s">
        <v>890</v>
      </c>
      <c r="Q66" s="218"/>
      <c r="R66" s="218"/>
      <c r="S66" s="218"/>
      <c r="T66" s="218"/>
      <c r="Y66" s="248"/>
      <c r="Z66" s="240"/>
      <c r="AA66" s="240"/>
      <c r="AB66" s="240"/>
    </row>
    <row r="67" spans="1:28" s="75" customFormat="1" outlineLevel="1" x14ac:dyDescent="0.25">
      <c r="A67" s="238"/>
      <c r="B67" s="239"/>
      <c r="C67" s="249"/>
      <c r="D67" s="257"/>
      <c r="E67" s="258" t="s">
        <v>883</v>
      </c>
      <c r="F67" s="679">
        <f>F66+H37</f>
        <v>43624</v>
      </c>
      <c r="G67" s="679">
        <f t="shared" ref="G67" si="11">G66+I37</f>
        <v>43624</v>
      </c>
      <c r="H67" s="679">
        <f t="shared" ref="H67" si="12">H66+J37</f>
        <v>43624</v>
      </c>
      <c r="I67" s="679">
        <f t="shared" ref="I67:K67" si="13">I66+K37</f>
        <v>43617</v>
      </c>
      <c r="J67" s="679">
        <f t="shared" si="13"/>
        <v>43617</v>
      </c>
      <c r="K67" s="679">
        <f t="shared" si="13"/>
        <v>43617</v>
      </c>
      <c r="L67" s="679">
        <f>L66+N37</f>
        <v>43609</v>
      </c>
      <c r="M67" s="679">
        <f t="shared" ref="M67:N67" si="14">M66+O37</f>
        <v>43609</v>
      </c>
      <c r="N67" s="679">
        <f t="shared" si="14"/>
        <v>43609</v>
      </c>
      <c r="Q67" s="218"/>
      <c r="R67" s="218"/>
      <c r="S67" s="218"/>
      <c r="T67" s="218"/>
      <c r="U67" s="680"/>
      <c r="V67" s="218"/>
      <c r="W67" s="218"/>
      <c r="X67" s="219"/>
      <c r="Y67" s="248"/>
      <c r="Z67" s="240"/>
      <c r="AA67" s="240"/>
      <c r="AB67" s="240"/>
    </row>
    <row r="68" spans="1:28" s="75" customFormat="1" outlineLevel="1" x14ac:dyDescent="0.25">
      <c r="A68" s="238"/>
      <c r="B68" s="239"/>
      <c r="C68" s="249"/>
      <c r="D68" s="257"/>
      <c r="E68" s="258" t="s">
        <v>884</v>
      </c>
      <c r="F68" s="679">
        <v>43647</v>
      </c>
      <c r="G68" s="679">
        <v>43647</v>
      </c>
      <c r="H68" s="679">
        <v>43647</v>
      </c>
      <c r="I68" s="679">
        <f>I67+K38</f>
        <v>43624</v>
      </c>
      <c r="J68" s="679">
        <f t="shared" ref="J68:K68" si="15">J67+L38</f>
        <v>43624</v>
      </c>
      <c r="K68" s="679">
        <f t="shared" si="15"/>
        <v>43624</v>
      </c>
      <c r="L68" s="679">
        <f>L67+N38</f>
        <v>43616</v>
      </c>
      <c r="M68" s="679">
        <f t="shared" ref="M68" si="16">M67+O38</f>
        <v>43616</v>
      </c>
      <c r="N68" s="679">
        <f t="shared" ref="N68" si="17">N67+P38</f>
        <v>43616</v>
      </c>
      <c r="Q68" s="218"/>
      <c r="R68" s="218"/>
      <c r="S68" s="218"/>
      <c r="T68" s="218"/>
      <c r="U68" s="680"/>
      <c r="V68" s="218"/>
      <c r="W68" s="218"/>
      <c r="X68" s="219"/>
      <c r="Y68" s="248"/>
      <c r="Z68" s="240"/>
      <c r="AA68" s="240"/>
      <c r="AB68" s="240"/>
    </row>
    <row r="69" spans="1:28" s="75" customFormat="1" outlineLevel="1" x14ac:dyDescent="0.25">
      <c r="A69" s="238"/>
      <c r="B69" s="239"/>
      <c r="C69" s="249"/>
      <c r="D69" s="257"/>
      <c r="E69" s="258" t="s">
        <v>885</v>
      </c>
      <c r="F69" s="679">
        <v>43678</v>
      </c>
      <c r="G69" s="679">
        <v>43678</v>
      </c>
      <c r="H69" s="679">
        <v>43678</v>
      </c>
      <c r="I69" s="679">
        <v>43678</v>
      </c>
      <c r="J69" s="679">
        <v>43678</v>
      </c>
      <c r="K69" s="679">
        <v>43678</v>
      </c>
      <c r="L69" s="679">
        <v>43678</v>
      </c>
      <c r="M69" s="679">
        <v>43678</v>
      </c>
      <c r="N69" s="679">
        <v>43678</v>
      </c>
      <c r="Q69" s="218"/>
      <c r="R69" s="218"/>
      <c r="S69" s="218"/>
      <c r="T69" s="218"/>
      <c r="U69" s="680"/>
      <c r="V69" s="218"/>
      <c r="W69" s="218"/>
      <c r="X69" s="219"/>
      <c r="Y69" s="248"/>
      <c r="Z69" s="240"/>
      <c r="AA69" s="240"/>
      <c r="AB69" s="240"/>
    </row>
    <row r="70" spans="1:28" s="75" customFormat="1" outlineLevel="1" x14ac:dyDescent="0.25">
      <c r="A70" s="238"/>
      <c r="B70" s="239"/>
      <c r="C70" s="249"/>
      <c r="D70" s="257"/>
      <c r="E70" s="258" t="s">
        <v>886</v>
      </c>
      <c r="F70" s="679">
        <v>43709</v>
      </c>
      <c r="G70" s="679">
        <v>43709</v>
      </c>
      <c r="H70" s="679">
        <v>43709</v>
      </c>
      <c r="I70" s="679">
        <v>43709</v>
      </c>
      <c r="J70" s="679">
        <v>43709</v>
      </c>
      <c r="K70" s="679">
        <v>43709</v>
      </c>
      <c r="L70" s="679">
        <v>43709</v>
      </c>
      <c r="M70" s="679">
        <v>43709</v>
      </c>
      <c r="N70" s="679">
        <v>43709</v>
      </c>
      <c r="Q70" s="218"/>
      <c r="R70" s="218"/>
      <c r="S70" s="218"/>
      <c r="T70" s="218"/>
      <c r="U70" s="680"/>
      <c r="V70" s="218"/>
      <c r="W70" s="218"/>
      <c r="X70" s="219"/>
      <c r="Y70" s="248"/>
      <c r="Z70" s="240"/>
      <c r="AA70" s="240"/>
      <c r="AB70" s="240"/>
    </row>
    <row r="71" spans="1:28" s="75" customFormat="1" outlineLevel="1" x14ac:dyDescent="0.25">
      <c r="A71" s="238"/>
      <c r="B71" s="239"/>
      <c r="C71" s="249"/>
      <c r="D71" s="257"/>
      <c r="E71" s="258" t="s">
        <v>563</v>
      </c>
      <c r="F71" s="679">
        <v>43739</v>
      </c>
      <c r="G71" s="679">
        <v>43739</v>
      </c>
      <c r="H71" s="679">
        <v>43739</v>
      </c>
      <c r="I71" s="679">
        <v>43739</v>
      </c>
      <c r="J71" s="679">
        <v>43739</v>
      </c>
      <c r="K71" s="679">
        <v>43739</v>
      </c>
      <c r="L71" s="679">
        <v>43739</v>
      </c>
      <c r="M71" s="679">
        <v>43739</v>
      </c>
      <c r="N71" s="679">
        <v>43739</v>
      </c>
      <c r="Q71" s="218"/>
      <c r="R71" s="218"/>
      <c r="S71" s="218"/>
      <c r="T71" s="218"/>
      <c r="U71" s="680"/>
      <c r="V71" s="218"/>
      <c r="W71" s="218"/>
      <c r="X71" s="219"/>
      <c r="Y71" s="248"/>
      <c r="Z71" s="240"/>
      <c r="AA71" s="240"/>
      <c r="AB71" s="240"/>
    </row>
    <row r="72" spans="1:28" s="75" customFormat="1" outlineLevel="1" x14ac:dyDescent="0.25">
      <c r="A72" s="238"/>
      <c r="B72" s="239"/>
      <c r="C72" s="249"/>
      <c r="D72" s="257"/>
      <c r="E72" s="258" t="s">
        <v>887</v>
      </c>
      <c r="F72" s="679">
        <f t="shared" ref="F72:N72" si="18">$G$43</f>
        <v>43794</v>
      </c>
      <c r="G72" s="679">
        <f t="shared" si="18"/>
        <v>43794</v>
      </c>
      <c r="H72" s="679">
        <f t="shared" si="18"/>
        <v>43794</v>
      </c>
      <c r="I72" s="679">
        <f t="shared" si="18"/>
        <v>43794</v>
      </c>
      <c r="J72" s="679">
        <f t="shared" si="18"/>
        <v>43794</v>
      </c>
      <c r="K72" s="679">
        <f t="shared" si="18"/>
        <v>43794</v>
      </c>
      <c r="L72" s="679">
        <f t="shared" si="18"/>
        <v>43794</v>
      </c>
      <c r="M72" s="679">
        <f t="shared" si="18"/>
        <v>43794</v>
      </c>
      <c r="N72" s="679">
        <f t="shared" si="18"/>
        <v>43794</v>
      </c>
      <c r="O72" s="75" t="s">
        <v>891</v>
      </c>
      <c r="Q72" s="220"/>
      <c r="R72" s="220"/>
      <c r="S72" s="220"/>
      <c r="T72" s="220"/>
      <c r="U72" s="682"/>
      <c r="V72" s="220"/>
      <c r="W72" s="220"/>
      <c r="X72" s="219"/>
      <c r="Y72" s="248"/>
      <c r="Z72" s="240"/>
      <c r="AA72" s="240"/>
      <c r="AB72" s="240"/>
    </row>
    <row r="73" spans="1:28" s="75" customFormat="1" outlineLevel="1" x14ac:dyDescent="0.25">
      <c r="A73" s="238"/>
      <c r="B73" s="239"/>
      <c r="C73" s="249"/>
      <c r="D73" s="257"/>
      <c r="E73" s="258" t="s">
        <v>888</v>
      </c>
      <c r="F73" s="679">
        <f t="shared" ref="F73:N73" si="19">F72+$G$45</f>
        <v>43804</v>
      </c>
      <c r="G73" s="679">
        <f t="shared" si="19"/>
        <v>43804</v>
      </c>
      <c r="H73" s="679">
        <f t="shared" si="19"/>
        <v>43804</v>
      </c>
      <c r="I73" s="679">
        <f t="shared" si="19"/>
        <v>43804</v>
      </c>
      <c r="J73" s="679">
        <f t="shared" si="19"/>
        <v>43804</v>
      </c>
      <c r="K73" s="679">
        <f t="shared" si="19"/>
        <v>43804</v>
      </c>
      <c r="L73" s="679">
        <f t="shared" si="19"/>
        <v>43804</v>
      </c>
      <c r="M73" s="679">
        <f t="shared" si="19"/>
        <v>43804</v>
      </c>
      <c r="N73" s="679">
        <f t="shared" si="19"/>
        <v>43804</v>
      </c>
      <c r="O73" s="75" t="s">
        <v>892</v>
      </c>
      <c r="Q73" s="220"/>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258" t="s">
        <v>895</v>
      </c>
      <c r="F74" s="679">
        <f t="shared" ref="F74:N74" si="20">F73+$G$46</f>
        <v>43831</v>
      </c>
      <c r="G74" s="679">
        <f t="shared" si="20"/>
        <v>43831</v>
      </c>
      <c r="H74" s="679">
        <f t="shared" si="20"/>
        <v>43831</v>
      </c>
      <c r="I74" s="679">
        <f t="shared" si="20"/>
        <v>43831</v>
      </c>
      <c r="J74" s="679">
        <f t="shared" si="20"/>
        <v>43831</v>
      </c>
      <c r="K74" s="679">
        <f t="shared" si="20"/>
        <v>43831</v>
      </c>
      <c r="L74" s="679">
        <f t="shared" si="20"/>
        <v>43831</v>
      </c>
      <c r="M74" s="679">
        <f t="shared" si="20"/>
        <v>43831</v>
      </c>
      <c r="N74" s="679">
        <f t="shared" si="20"/>
        <v>43831</v>
      </c>
      <c r="O74" s="75" t="s">
        <v>894</v>
      </c>
      <c r="Q74" s="220"/>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1058</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280</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353</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274</v>
      </c>
      <c r="I14" s="23"/>
      <c r="J14" s="23" t="s">
        <v>273</v>
      </c>
      <c r="K14" s="23"/>
      <c r="L14" s="23" t="s">
        <v>275</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461</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282</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281</v>
      </c>
      <c r="H20" s="217"/>
      <c r="I20" s="217"/>
      <c r="J20" s="217"/>
      <c r="K20" s="217"/>
      <c r="L20" s="392" t="s">
        <v>461</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276</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274</v>
      </c>
      <c r="I34" s="23"/>
      <c r="J34" s="23" t="s">
        <v>273</v>
      </c>
      <c r="K34" s="23"/>
      <c r="L34" s="23" t="s">
        <v>275</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277</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278</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279</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283</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274</v>
      </c>
      <c r="I53" s="23" t="s">
        <v>273</v>
      </c>
      <c r="J53" s="23" t="s">
        <v>275</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284</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285</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286</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287</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423</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273</v>
      </c>
      <c r="J60" s="228" t="s">
        <v>275</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288</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289</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290</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294</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292</v>
      </c>
      <c r="G73" s="894"/>
      <c r="H73" s="804"/>
      <c r="I73" s="892"/>
      <c r="J73" s="804" t="s">
        <v>293</v>
      </c>
      <c r="K73" s="804"/>
      <c r="L73" s="804"/>
      <c r="M73" s="892"/>
      <c r="N73" s="804" t="s">
        <v>424</v>
      </c>
      <c r="O73" s="804"/>
      <c r="P73" s="804"/>
      <c r="Q73" s="892"/>
      <c r="R73" s="804" t="s">
        <v>295</v>
      </c>
      <c r="S73" s="804"/>
      <c r="T73" s="894"/>
      <c r="U73" s="892"/>
      <c r="V73" s="895" t="s">
        <v>296</v>
      </c>
      <c r="W73" s="892"/>
      <c r="X73" s="892"/>
      <c r="Y73" s="892"/>
      <c r="Z73" s="16"/>
      <c r="AA73" s="7"/>
      <c r="AB73" s="7"/>
      <c r="AC73" s="7"/>
    </row>
    <row r="74" spans="1:29" s="8" customFormat="1" ht="13.7" customHeight="1" outlineLevel="1" x14ac:dyDescent="0.25">
      <c r="A74" s="5"/>
      <c r="B74" s="6"/>
      <c r="C74" s="17"/>
      <c r="D74" s="17"/>
      <c r="E74" s="17"/>
      <c r="F74" s="895" t="s">
        <v>108</v>
      </c>
      <c r="G74" s="803" t="s">
        <v>1057</v>
      </c>
      <c r="H74" s="197" t="s">
        <v>291</v>
      </c>
      <c r="I74" s="892"/>
      <c r="J74" s="803" t="s">
        <v>108</v>
      </c>
      <c r="K74" s="803" t="s">
        <v>1057</v>
      </c>
      <c r="L74" s="803" t="s">
        <v>291</v>
      </c>
      <c r="M74" s="892"/>
      <c r="N74" s="803" t="s">
        <v>108</v>
      </c>
      <c r="O74" s="803" t="s">
        <v>1057</v>
      </c>
      <c r="P74" s="803" t="s">
        <v>291</v>
      </c>
      <c r="Q74" s="892"/>
      <c r="R74" s="803" t="s">
        <v>108</v>
      </c>
      <c r="S74" s="803" t="s">
        <v>1057</v>
      </c>
      <c r="T74" s="803" t="s">
        <v>291</v>
      </c>
      <c r="U74" s="892"/>
      <c r="V74" s="895" t="s">
        <v>291</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1056</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297</v>
      </c>
      <c r="G99" s="22"/>
      <c r="H99" s="22"/>
      <c r="I99" s="22"/>
      <c r="J99" s="22"/>
      <c r="K99" s="22"/>
      <c r="L99" s="22"/>
      <c r="M99" s="22"/>
      <c r="N99" s="22"/>
      <c r="O99" s="22" t="s">
        <v>429</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46"/>
      <c r="F101" s="947"/>
      <c r="G101" s="23" t="s">
        <v>298</v>
      </c>
      <c r="H101" s="23"/>
      <c r="I101" s="23"/>
      <c r="J101" s="804" t="s">
        <v>425</v>
      </c>
      <c r="K101" s="804"/>
      <c r="L101" s="804"/>
      <c r="M101" s="902"/>
      <c r="N101" s="804" t="s">
        <v>426</v>
      </c>
      <c r="O101" s="804"/>
      <c r="P101" s="394"/>
      <c r="Q101" s="806"/>
      <c r="R101" s="394" t="s">
        <v>427</v>
      </c>
      <c r="S101" s="185"/>
      <c r="T101" s="185"/>
      <c r="U101" s="806"/>
      <c r="V101" s="185" t="s">
        <v>428</v>
      </c>
      <c r="W101" s="185"/>
      <c r="X101" s="185"/>
      <c r="Y101" s="806"/>
      <c r="Z101" s="16"/>
      <c r="AA101" s="7"/>
      <c r="AB101" s="7"/>
      <c r="AC101" s="7"/>
    </row>
    <row r="102" spans="1:29" s="8" customFormat="1" ht="13.5" customHeight="1" outlineLevel="1" x14ac:dyDescent="0.25">
      <c r="A102" s="5"/>
      <c r="B102" s="6"/>
      <c r="C102" s="17"/>
      <c r="D102" s="17"/>
      <c r="E102" s="17" t="s">
        <v>286</v>
      </c>
      <c r="F102" s="17"/>
      <c r="G102" s="23" t="s">
        <v>115</v>
      </c>
      <c r="H102" s="23" t="s">
        <v>299</v>
      </c>
      <c r="I102" s="23"/>
      <c r="J102" s="23" t="s">
        <v>108</v>
      </c>
      <c r="K102" s="803" t="s">
        <v>1057</v>
      </c>
      <c r="L102" s="23" t="s">
        <v>291</v>
      </c>
      <c r="M102" s="803"/>
      <c r="N102" s="23" t="s">
        <v>108</v>
      </c>
      <c r="O102" s="803" t="s">
        <v>1057</v>
      </c>
      <c r="P102" s="23" t="s">
        <v>291</v>
      </c>
      <c r="Q102" s="803"/>
      <c r="R102" s="23" t="s">
        <v>108</v>
      </c>
      <c r="S102" s="803" t="s">
        <v>1057</v>
      </c>
      <c r="T102" s="23" t="s">
        <v>291</v>
      </c>
      <c r="U102" s="23"/>
      <c r="V102" s="23" t="s">
        <v>108</v>
      </c>
      <c r="W102" s="803" t="s">
        <v>1057</v>
      </c>
      <c r="X102" s="23" t="s">
        <v>291</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1085</v>
      </c>
      <c r="H104" s="904">
        <v>1.3</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76</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1086</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75</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765" customFormat="1" ht="13.5" customHeight="1" outlineLevel="1" x14ac:dyDescent="0.25">
      <c r="A108" s="769"/>
      <c r="B108" s="766"/>
      <c r="C108" s="778"/>
      <c r="D108" s="782"/>
      <c r="E108" s="903"/>
      <c r="F108" s="903"/>
      <c r="G108" s="903" t="s">
        <v>1087</v>
      </c>
      <c r="H108" s="904">
        <v>1.2</v>
      </c>
      <c r="I108" s="903"/>
      <c r="J108" s="903"/>
      <c r="K108" s="903"/>
      <c r="L108" s="903"/>
      <c r="M108" s="903"/>
      <c r="N108" s="903"/>
      <c r="O108" s="903"/>
      <c r="P108" s="903"/>
      <c r="Q108" s="903"/>
      <c r="R108" s="903"/>
      <c r="S108" s="903"/>
      <c r="T108" s="903"/>
      <c r="U108" s="903"/>
      <c r="V108" s="903"/>
      <c r="W108" s="903"/>
      <c r="X108" s="903"/>
      <c r="Y108" s="219"/>
      <c r="Z108" s="773"/>
      <c r="AA108" s="768"/>
      <c r="AB108" s="768"/>
      <c r="AC108" s="768"/>
    </row>
    <row r="109" spans="1:29" s="765" customFormat="1" ht="13.5" customHeight="1" outlineLevel="1" x14ac:dyDescent="0.25">
      <c r="A109" s="769"/>
      <c r="B109" s="766"/>
      <c r="C109" s="778"/>
      <c r="D109" s="782"/>
      <c r="E109" s="903"/>
      <c r="F109" s="903"/>
      <c r="G109" s="903" t="s">
        <v>78</v>
      </c>
      <c r="H109" s="904">
        <v>1.2</v>
      </c>
      <c r="I109" s="903"/>
      <c r="J109" s="903"/>
      <c r="K109" s="903"/>
      <c r="L109" s="903"/>
      <c r="M109" s="903"/>
      <c r="N109" s="903"/>
      <c r="O109" s="903"/>
      <c r="P109" s="903"/>
      <c r="Q109" s="903"/>
      <c r="R109" s="903"/>
      <c r="S109" s="903"/>
      <c r="T109" s="903"/>
      <c r="U109" s="903"/>
      <c r="V109" s="903"/>
      <c r="W109" s="903"/>
      <c r="X109" s="903"/>
      <c r="Y109" s="219"/>
      <c r="Z109" s="773"/>
      <c r="AA109" s="768"/>
      <c r="AB109" s="768"/>
      <c r="AC109" s="768"/>
    </row>
    <row r="110" spans="1:29" s="765" customFormat="1" ht="13.5" customHeight="1" outlineLevel="1" x14ac:dyDescent="0.25">
      <c r="A110" s="769"/>
      <c r="B110" s="766"/>
      <c r="C110" s="778"/>
      <c r="D110" s="782"/>
      <c r="E110" s="903"/>
      <c r="F110" s="903"/>
      <c r="G110" s="903" t="s">
        <v>250</v>
      </c>
      <c r="H110" s="904">
        <v>1.2</v>
      </c>
      <c r="I110" s="903"/>
      <c r="J110" s="903"/>
      <c r="K110" s="903"/>
      <c r="L110" s="903"/>
      <c r="M110" s="903"/>
      <c r="N110" s="903"/>
      <c r="O110" s="903"/>
      <c r="P110" s="903"/>
      <c r="Q110" s="903"/>
      <c r="R110" s="903"/>
      <c r="S110" s="903"/>
      <c r="T110" s="903"/>
      <c r="U110" s="903"/>
      <c r="V110" s="903"/>
      <c r="W110" s="903"/>
      <c r="X110" s="903"/>
      <c r="Y110" s="219"/>
      <c r="Z110" s="773"/>
      <c r="AA110" s="768"/>
      <c r="AB110" s="768"/>
      <c r="AC110" s="768"/>
    </row>
    <row r="111" spans="1:29" s="765" customFormat="1" ht="13.5" customHeight="1" outlineLevel="1" x14ac:dyDescent="0.25">
      <c r="A111" s="769"/>
      <c r="B111" s="766"/>
      <c r="C111" s="778"/>
      <c r="D111" s="782"/>
      <c r="E111" s="903"/>
      <c r="F111" s="903"/>
      <c r="G111" s="903" t="s">
        <v>81</v>
      </c>
      <c r="H111" s="904">
        <v>1.2</v>
      </c>
      <c r="I111" s="903"/>
      <c r="J111" s="903"/>
      <c r="K111" s="903"/>
      <c r="L111" s="903"/>
      <c r="M111" s="903"/>
      <c r="N111" s="903"/>
      <c r="O111" s="903"/>
      <c r="P111" s="903"/>
      <c r="Q111" s="903"/>
      <c r="R111" s="903"/>
      <c r="S111" s="903"/>
      <c r="T111" s="903"/>
      <c r="U111" s="903"/>
      <c r="V111" s="903"/>
      <c r="W111" s="903"/>
      <c r="X111" s="903"/>
      <c r="Y111" s="219"/>
      <c r="Z111" s="773"/>
      <c r="AA111" s="768"/>
      <c r="AB111" s="768"/>
      <c r="AC111" s="768"/>
    </row>
    <row r="112" spans="1:29" s="765" customFormat="1" ht="13.5" customHeight="1" outlineLevel="1" x14ac:dyDescent="0.25">
      <c r="A112" s="769"/>
      <c r="B112" s="766"/>
      <c r="C112" s="778"/>
      <c r="D112" s="782"/>
      <c r="E112" s="903"/>
      <c r="F112" s="903"/>
      <c r="G112" s="903" t="s">
        <v>1088</v>
      </c>
      <c r="H112" s="904">
        <v>1.2</v>
      </c>
      <c r="I112" s="903"/>
      <c r="J112" s="903"/>
      <c r="K112" s="903"/>
      <c r="L112" s="903"/>
      <c r="M112" s="903"/>
      <c r="N112" s="903"/>
      <c r="O112" s="903"/>
      <c r="P112" s="903"/>
      <c r="Q112" s="903"/>
      <c r="R112" s="903"/>
      <c r="S112" s="903"/>
      <c r="T112" s="903"/>
      <c r="U112" s="903"/>
      <c r="V112" s="903"/>
      <c r="W112" s="903"/>
      <c r="X112" s="903"/>
      <c r="Y112" s="219"/>
      <c r="Z112" s="773"/>
      <c r="AA112" s="768"/>
      <c r="AB112" s="768"/>
      <c r="AC112" s="768"/>
    </row>
    <row r="113" spans="1:29" s="8" customFormat="1" ht="13.5" customHeight="1" outlineLevel="1" x14ac:dyDescent="0.25">
      <c r="A113" s="5"/>
      <c r="B113" s="6"/>
      <c r="C113" s="17"/>
      <c r="D113" s="26"/>
      <c r="E113" s="903"/>
      <c r="F113" s="903"/>
      <c r="G113" s="903" t="s">
        <v>72</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1089</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26"/>
      <c r="E115" s="903"/>
      <c r="F115" s="903"/>
      <c r="G115" s="903" t="s">
        <v>77</v>
      </c>
      <c r="H115" s="904">
        <v>1.2</v>
      </c>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8" customFormat="1" ht="13.5" customHeight="1" outlineLevel="1" x14ac:dyDescent="0.25">
      <c r="A116" s="5"/>
      <c r="B116" s="6"/>
      <c r="C116" s="17"/>
      <c r="D116" s="26"/>
      <c r="E116" s="903"/>
      <c r="F116" s="903"/>
      <c r="G116" s="903" t="s">
        <v>74</v>
      </c>
      <c r="H116" s="904">
        <v>1.2</v>
      </c>
      <c r="I116" s="903"/>
      <c r="J116" s="903"/>
      <c r="K116" s="903"/>
      <c r="L116" s="903"/>
      <c r="M116" s="903"/>
      <c r="N116" s="903"/>
      <c r="O116" s="903"/>
      <c r="P116" s="903"/>
      <c r="Q116" s="903"/>
      <c r="R116" s="903"/>
      <c r="S116" s="903"/>
      <c r="T116" s="903"/>
      <c r="U116" s="903"/>
      <c r="V116" s="903"/>
      <c r="W116" s="903"/>
      <c r="X116" s="903"/>
      <c r="Y116" s="219"/>
      <c r="Z116" s="16"/>
      <c r="AA116" s="7"/>
      <c r="AB116" s="7"/>
      <c r="AC116" s="7"/>
    </row>
    <row r="117" spans="1:29" s="8" customFormat="1" ht="13.5" customHeight="1" outlineLevel="1" x14ac:dyDescent="0.25">
      <c r="A117" s="5"/>
      <c r="B117" s="6"/>
      <c r="C117" s="17"/>
      <c r="D117" s="26"/>
      <c r="E117" s="903"/>
      <c r="F117" s="903"/>
      <c r="G117" s="903" t="s">
        <v>82</v>
      </c>
      <c r="H117" s="904">
        <v>1.2</v>
      </c>
      <c r="I117" s="903"/>
      <c r="J117" s="903"/>
      <c r="K117" s="903"/>
      <c r="L117" s="903"/>
      <c r="M117" s="903"/>
      <c r="N117" s="903"/>
      <c r="O117" s="903"/>
      <c r="P117" s="903"/>
      <c r="Q117" s="903"/>
      <c r="R117" s="903"/>
      <c r="S117" s="903"/>
      <c r="T117" s="903"/>
      <c r="U117" s="903"/>
      <c r="V117" s="903"/>
      <c r="W117" s="903"/>
      <c r="X117" s="903"/>
      <c r="Y117" s="219"/>
      <c r="Z117" s="16"/>
      <c r="AA117" s="7"/>
      <c r="AB117" s="7"/>
      <c r="AC117" s="7"/>
    </row>
    <row r="118" spans="1:29" s="8" customFormat="1" ht="13.5" customHeight="1" outlineLevel="1" x14ac:dyDescent="0.25">
      <c r="A118" s="5"/>
      <c r="B118" s="6"/>
      <c r="C118" s="17"/>
      <c r="D118" s="26"/>
      <c r="E118" s="903"/>
      <c r="F118" s="903"/>
      <c r="G118" s="903" t="s">
        <v>83</v>
      </c>
      <c r="H118" s="904">
        <v>1.2</v>
      </c>
      <c r="I118" s="903"/>
      <c r="J118" s="903"/>
      <c r="K118" s="903"/>
      <c r="L118" s="903"/>
      <c r="M118" s="903"/>
      <c r="N118" s="903"/>
      <c r="O118" s="903"/>
      <c r="P118" s="903"/>
      <c r="Q118" s="903"/>
      <c r="R118" s="903"/>
      <c r="S118" s="903"/>
      <c r="T118" s="903"/>
      <c r="U118" s="903"/>
      <c r="V118" s="903"/>
      <c r="W118" s="903"/>
      <c r="X118" s="903"/>
      <c r="Y118" s="219"/>
      <c r="Z118" s="16"/>
      <c r="AA118" s="7"/>
      <c r="AB118" s="7"/>
      <c r="AC118" s="7"/>
    </row>
    <row r="119" spans="1:29" s="8" customFormat="1" ht="13.5" customHeight="1" outlineLevel="1" x14ac:dyDescent="0.25">
      <c r="A119" s="5"/>
      <c r="B119" s="6"/>
      <c r="C119" s="17"/>
      <c r="D119" s="26"/>
      <c r="E119" s="903"/>
      <c r="F119" s="903"/>
      <c r="G119" s="903" t="s">
        <v>84</v>
      </c>
      <c r="H119" s="904">
        <v>1.2</v>
      </c>
      <c r="I119" s="903"/>
      <c r="J119" s="903"/>
      <c r="K119" s="903"/>
      <c r="L119" s="903"/>
      <c r="M119" s="903"/>
      <c r="N119" s="903"/>
      <c r="O119" s="903"/>
      <c r="P119" s="903"/>
      <c r="Q119" s="903"/>
      <c r="R119" s="903"/>
      <c r="S119" s="903"/>
      <c r="T119" s="903"/>
      <c r="U119" s="903"/>
      <c r="V119" s="903"/>
      <c r="W119" s="903"/>
      <c r="X119" s="903"/>
      <c r="Y119" s="219"/>
      <c r="Z119" s="16"/>
      <c r="AA119" s="7"/>
      <c r="AB119" s="7"/>
      <c r="AC119" s="7"/>
    </row>
    <row r="120" spans="1:29" s="8" customFormat="1" ht="13.5" customHeight="1" outlineLevel="1" x14ac:dyDescent="0.25">
      <c r="A120" s="5"/>
      <c r="B120" s="6"/>
      <c r="C120" s="17"/>
      <c r="D120" s="33"/>
      <c r="E120" s="903"/>
      <c r="F120" s="903"/>
      <c r="G120" s="903"/>
      <c r="H120" s="903"/>
      <c r="I120" s="903"/>
      <c r="J120" s="903"/>
      <c r="K120" s="903"/>
      <c r="L120" s="903"/>
      <c r="M120" s="903"/>
      <c r="N120" s="903"/>
      <c r="O120" s="903"/>
      <c r="P120" s="903"/>
      <c r="Q120" s="903"/>
      <c r="R120" s="903"/>
      <c r="S120" s="903"/>
      <c r="T120" s="903"/>
      <c r="U120" s="903"/>
      <c r="V120" s="903"/>
      <c r="W120" s="903"/>
      <c r="X120" s="903"/>
      <c r="Y120" s="219"/>
      <c r="Z120" s="16"/>
      <c r="AA120" s="7"/>
      <c r="AB120" s="7"/>
      <c r="AC120" s="7"/>
    </row>
    <row r="121" spans="1:29" s="75" customFormat="1" ht="13.5" customHeight="1" outlineLevel="1" x14ac:dyDescent="0.25">
      <c r="A121" s="238"/>
      <c r="B121" s="239"/>
      <c r="C121" s="249"/>
      <c r="D121" s="265"/>
      <c r="E121" s="903"/>
      <c r="F121" s="903"/>
      <c r="G121" s="903"/>
      <c r="H121" s="903"/>
      <c r="I121" s="903"/>
      <c r="J121" s="903"/>
      <c r="K121" s="903"/>
      <c r="L121" s="903"/>
      <c r="M121" s="903"/>
      <c r="N121" s="903"/>
      <c r="O121" s="903"/>
      <c r="P121" s="903"/>
      <c r="Q121" s="903"/>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3"/>
      <c r="F122" s="903"/>
      <c r="G122" s="903"/>
      <c r="H122" s="903"/>
      <c r="I122" s="903"/>
      <c r="J122" s="903"/>
      <c r="K122" s="903"/>
      <c r="L122" s="903"/>
      <c r="M122" s="903"/>
      <c r="N122" s="903"/>
      <c r="O122" s="903"/>
      <c r="P122" s="903"/>
      <c r="Q122" s="903"/>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t="s">
        <v>842</v>
      </c>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4" t="s">
        <v>108</v>
      </c>
      <c r="F126" s="905">
        <v>43466</v>
      </c>
      <c r="G126" s="905">
        <v>43497</v>
      </c>
      <c r="H126" s="905">
        <v>43525</v>
      </c>
      <c r="I126" s="905">
        <v>43556</v>
      </c>
      <c r="J126" s="905">
        <v>43586</v>
      </c>
      <c r="K126" s="905">
        <v>43617</v>
      </c>
      <c r="L126" s="905">
        <v>43647</v>
      </c>
      <c r="M126" s="905">
        <v>43678</v>
      </c>
      <c r="N126" s="905">
        <v>43709</v>
      </c>
      <c r="O126" s="905">
        <v>43739</v>
      </c>
      <c r="P126" s="905">
        <v>43770</v>
      </c>
      <c r="Q126" s="905">
        <v>43800</v>
      </c>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t="s">
        <v>843</v>
      </c>
      <c r="F127" s="904">
        <v>0</v>
      </c>
      <c r="G127" s="904">
        <v>0</v>
      </c>
      <c r="H127" s="904">
        <v>0</v>
      </c>
      <c r="I127" s="904">
        <v>0</v>
      </c>
      <c r="J127" s="904">
        <v>0</v>
      </c>
      <c r="K127" s="904">
        <v>0.5</v>
      </c>
      <c r="L127" s="904">
        <v>0.5</v>
      </c>
      <c r="M127" s="904">
        <v>0.3</v>
      </c>
      <c r="N127" s="904">
        <v>0.3</v>
      </c>
      <c r="O127" s="904">
        <v>0</v>
      </c>
      <c r="P127" s="904">
        <v>0</v>
      </c>
      <c r="Q127" s="904">
        <v>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3"/>
      <c r="F128" s="903"/>
      <c r="G128" s="903"/>
      <c r="H128" s="903"/>
      <c r="I128" s="903"/>
      <c r="J128" s="903"/>
      <c r="K128" s="903"/>
      <c r="L128" s="903"/>
      <c r="M128" s="903"/>
      <c r="N128" s="903"/>
      <c r="O128" s="903"/>
      <c r="P128" s="903"/>
      <c r="Q128" s="903"/>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3"/>
      <c r="F129" s="903"/>
      <c r="G129" s="903"/>
      <c r="H129" s="903"/>
      <c r="I129" s="903"/>
      <c r="J129" s="903"/>
      <c r="K129" s="903"/>
      <c r="L129" s="903"/>
      <c r="M129" s="903"/>
      <c r="N129" s="903"/>
      <c r="O129" s="903"/>
      <c r="P129" s="903"/>
      <c r="Q129" s="903"/>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3"/>
      <c r="F130" s="903"/>
      <c r="G130" s="903"/>
      <c r="H130" s="903"/>
      <c r="I130" s="903"/>
      <c r="J130" s="903"/>
      <c r="K130" s="903"/>
      <c r="L130" s="903"/>
      <c r="M130" s="903"/>
      <c r="N130" s="903"/>
      <c r="O130" s="903"/>
      <c r="P130" s="903"/>
      <c r="Q130" s="903"/>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3" t="s">
        <v>841</v>
      </c>
      <c r="F131" s="903"/>
      <c r="G131" s="903"/>
      <c r="H131" s="903"/>
      <c r="I131" s="903"/>
      <c r="J131" s="903"/>
      <c r="K131" s="903"/>
      <c r="L131" s="903"/>
      <c r="M131" s="903"/>
      <c r="N131" s="903"/>
      <c r="O131" s="903"/>
      <c r="P131" s="903"/>
      <c r="Q131" s="903"/>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c r="F132" s="905">
        <f>F126</f>
        <v>43466</v>
      </c>
      <c r="G132" s="905">
        <f t="shared" ref="G132:Q132" si="0">G126</f>
        <v>43497</v>
      </c>
      <c r="H132" s="905">
        <f t="shared" si="0"/>
        <v>43525</v>
      </c>
      <c r="I132" s="905">
        <f t="shared" si="0"/>
        <v>43556</v>
      </c>
      <c r="J132" s="905">
        <f t="shared" si="0"/>
        <v>43586</v>
      </c>
      <c r="K132" s="905">
        <f t="shared" si="0"/>
        <v>43617</v>
      </c>
      <c r="L132" s="905">
        <f t="shared" si="0"/>
        <v>43647</v>
      </c>
      <c r="M132" s="905">
        <f t="shared" si="0"/>
        <v>43678</v>
      </c>
      <c r="N132" s="905">
        <f t="shared" si="0"/>
        <v>43709</v>
      </c>
      <c r="O132" s="905">
        <f t="shared" si="0"/>
        <v>43739</v>
      </c>
      <c r="P132" s="905">
        <f t="shared" si="0"/>
        <v>43770</v>
      </c>
      <c r="Q132" s="905">
        <f t="shared" si="0"/>
        <v>43800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73</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1085</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76</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765" customFormat="1" ht="13.5" customHeight="1" outlineLevel="1" x14ac:dyDescent="0.25">
      <c r="A136" s="769"/>
      <c r="B136" s="766"/>
      <c r="C136" s="778"/>
      <c r="D136" s="780"/>
      <c r="E136" s="904" t="s">
        <v>1086</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773"/>
      <c r="AA136" s="768"/>
      <c r="AB136" s="768"/>
      <c r="AC136" s="768"/>
    </row>
    <row r="137" spans="1:29" s="765" customFormat="1" ht="13.5" customHeight="1" outlineLevel="1" x14ac:dyDescent="0.25">
      <c r="A137" s="769"/>
      <c r="B137" s="766"/>
      <c r="C137" s="778"/>
      <c r="D137" s="780"/>
      <c r="E137" s="904" t="s">
        <v>75</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773"/>
      <c r="AA137" s="768"/>
      <c r="AB137" s="768"/>
      <c r="AC137" s="768"/>
    </row>
    <row r="138" spans="1:29" s="765" customFormat="1" ht="13.5" customHeight="1" outlineLevel="1" x14ac:dyDescent="0.25">
      <c r="A138" s="769"/>
      <c r="B138" s="766"/>
      <c r="C138" s="778"/>
      <c r="D138" s="780"/>
      <c r="E138" s="904" t="s">
        <v>1087</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773"/>
      <c r="AA138" s="768"/>
      <c r="AB138" s="768"/>
      <c r="AC138" s="768"/>
    </row>
    <row r="139" spans="1:29" s="765" customFormat="1" ht="13.5" customHeight="1" outlineLevel="1" x14ac:dyDescent="0.25">
      <c r="A139" s="769"/>
      <c r="B139" s="766"/>
      <c r="C139" s="778"/>
      <c r="D139" s="780"/>
      <c r="E139" s="904" t="s">
        <v>78</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773"/>
      <c r="AA139" s="768"/>
      <c r="AB139" s="768"/>
      <c r="AC139" s="768"/>
    </row>
    <row r="140" spans="1:29" s="765" customFormat="1" ht="13.5" customHeight="1" outlineLevel="1" x14ac:dyDescent="0.25">
      <c r="A140" s="769"/>
      <c r="B140" s="766"/>
      <c r="C140" s="778"/>
      <c r="D140" s="780"/>
      <c r="E140" s="904" t="s">
        <v>250</v>
      </c>
      <c r="F140" s="904">
        <v>0</v>
      </c>
      <c r="G140" s="904">
        <v>0</v>
      </c>
      <c r="H140" s="904">
        <v>0</v>
      </c>
      <c r="I140" s="904">
        <v>0</v>
      </c>
      <c r="J140" s="904">
        <v>0</v>
      </c>
      <c r="K140" s="904">
        <v>0.1</v>
      </c>
      <c r="L140" s="904">
        <v>0.1</v>
      </c>
      <c r="M140" s="904">
        <v>0.1</v>
      </c>
      <c r="N140" s="904">
        <v>0.1</v>
      </c>
      <c r="O140" s="904">
        <v>0</v>
      </c>
      <c r="P140" s="904">
        <v>0</v>
      </c>
      <c r="Q140" s="904">
        <v>0</v>
      </c>
      <c r="R140" s="903"/>
      <c r="S140" s="903"/>
      <c r="T140" s="903"/>
      <c r="U140" s="903"/>
      <c r="V140" s="903"/>
      <c r="W140" s="903"/>
      <c r="X140" s="903"/>
      <c r="Y140" s="219"/>
      <c r="Z140" s="773"/>
      <c r="AA140" s="768"/>
      <c r="AB140" s="768"/>
      <c r="AC140" s="768"/>
    </row>
    <row r="141" spans="1:29" s="75" customFormat="1" ht="13.5" customHeight="1" outlineLevel="1" x14ac:dyDescent="0.25">
      <c r="A141" s="238"/>
      <c r="B141" s="239"/>
      <c r="C141" s="249"/>
      <c r="D141" s="265"/>
      <c r="E141" s="904" t="s">
        <v>81</v>
      </c>
      <c r="F141" s="904">
        <v>0</v>
      </c>
      <c r="G141" s="904">
        <v>0</v>
      </c>
      <c r="H141" s="904">
        <v>0</v>
      </c>
      <c r="I141" s="904">
        <v>0</v>
      </c>
      <c r="J141" s="904">
        <v>0</v>
      </c>
      <c r="K141" s="904">
        <v>0.1</v>
      </c>
      <c r="L141" s="904">
        <v>0.1</v>
      </c>
      <c r="M141" s="904">
        <v>0.1</v>
      </c>
      <c r="N141" s="904">
        <v>0.1</v>
      </c>
      <c r="O141" s="904">
        <v>0</v>
      </c>
      <c r="P141" s="904">
        <v>0</v>
      </c>
      <c r="Q141" s="904">
        <v>0</v>
      </c>
      <c r="R141" s="903"/>
      <c r="S141" s="903"/>
      <c r="T141" s="903"/>
      <c r="U141" s="903"/>
      <c r="V141" s="903"/>
      <c r="W141" s="903"/>
      <c r="X141" s="903"/>
      <c r="Y141" s="219"/>
      <c r="Z141" s="248"/>
      <c r="AA141" s="240"/>
      <c r="AB141" s="240"/>
      <c r="AC141" s="240"/>
    </row>
    <row r="142" spans="1:29" s="75" customFormat="1" ht="13.5" customHeight="1" outlineLevel="1" x14ac:dyDescent="0.25">
      <c r="A142" s="238"/>
      <c r="B142" s="239"/>
      <c r="C142" s="249"/>
      <c r="D142" s="265"/>
      <c r="E142" s="904" t="s">
        <v>1088</v>
      </c>
      <c r="F142" s="904">
        <v>0</v>
      </c>
      <c r="G142" s="904">
        <v>0</v>
      </c>
      <c r="H142" s="904">
        <v>0</v>
      </c>
      <c r="I142" s="904">
        <v>0</v>
      </c>
      <c r="J142" s="904">
        <v>0</v>
      </c>
      <c r="K142" s="904">
        <v>0.1</v>
      </c>
      <c r="L142" s="904">
        <v>0.1</v>
      </c>
      <c r="M142" s="904">
        <v>0.1</v>
      </c>
      <c r="N142" s="904">
        <v>0.1</v>
      </c>
      <c r="O142" s="904">
        <v>0</v>
      </c>
      <c r="P142" s="904">
        <v>0</v>
      </c>
      <c r="Q142" s="904">
        <v>0</v>
      </c>
      <c r="R142" s="903"/>
      <c r="S142" s="903"/>
      <c r="T142" s="903"/>
      <c r="U142" s="903"/>
      <c r="V142" s="903"/>
      <c r="W142" s="903"/>
      <c r="X142" s="903"/>
      <c r="Y142" s="219"/>
      <c r="Z142" s="248"/>
      <c r="AA142" s="240"/>
      <c r="AB142" s="240"/>
      <c r="AC142" s="240"/>
    </row>
    <row r="143" spans="1:29" s="75" customFormat="1" ht="13.5" customHeight="1" outlineLevel="1" x14ac:dyDescent="0.25">
      <c r="A143" s="238"/>
      <c r="B143" s="239"/>
      <c r="C143" s="249"/>
      <c r="D143" s="265"/>
      <c r="E143" s="904" t="s">
        <v>72</v>
      </c>
      <c r="F143" s="904">
        <v>0</v>
      </c>
      <c r="G143" s="904">
        <v>0</v>
      </c>
      <c r="H143" s="904">
        <v>0</v>
      </c>
      <c r="I143" s="904">
        <v>0</v>
      </c>
      <c r="J143" s="904">
        <v>0</v>
      </c>
      <c r="K143" s="904">
        <v>0.1</v>
      </c>
      <c r="L143" s="904">
        <v>0.1</v>
      </c>
      <c r="M143" s="904">
        <v>0.1</v>
      </c>
      <c r="N143" s="904">
        <v>0.1</v>
      </c>
      <c r="O143" s="904">
        <v>0</v>
      </c>
      <c r="P143" s="904">
        <v>0</v>
      </c>
      <c r="Q143" s="904">
        <v>0</v>
      </c>
      <c r="R143" s="903"/>
      <c r="S143" s="903"/>
      <c r="T143" s="903"/>
      <c r="U143" s="903"/>
      <c r="V143" s="903"/>
      <c r="W143" s="903"/>
      <c r="X143" s="903"/>
      <c r="Y143" s="219"/>
      <c r="Z143" s="248"/>
      <c r="AA143" s="240"/>
      <c r="AB143" s="240"/>
      <c r="AC143" s="240"/>
    </row>
    <row r="144" spans="1:29" s="75" customFormat="1" ht="13.5" customHeight="1" outlineLevel="1" x14ac:dyDescent="0.25">
      <c r="A144" s="238"/>
      <c r="B144" s="239"/>
      <c r="C144" s="249"/>
      <c r="D144" s="265"/>
      <c r="E144" s="904" t="s">
        <v>1089</v>
      </c>
      <c r="F144" s="904">
        <v>0</v>
      </c>
      <c r="G144" s="904">
        <v>0</v>
      </c>
      <c r="H144" s="904">
        <v>0</v>
      </c>
      <c r="I144" s="904">
        <v>0</v>
      </c>
      <c r="J144" s="904">
        <v>0</v>
      </c>
      <c r="K144" s="904">
        <v>0.1</v>
      </c>
      <c r="L144" s="904">
        <v>0.1</v>
      </c>
      <c r="M144" s="904">
        <v>0.1</v>
      </c>
      <c r="N144" s="904">
        <v>0.1</v>
      </c>
      <c r="O144" s="904">
        <v>0</v>
      </c>
      <c r="P144" s="904">
        <v>0</v>
      </c>
      <c r="Q144" s="904">
        <v>0</v>
      </c>
      <c r="R144" s="903"/>
      <c r="S144" s="903"/>
      <c r="T144" s="903"/>
      <c r="U144" s="903"/>
      <c r="V144" s="903"/>
      <c r="W144" s="903"/>
      <c r="X144" s="903"/>
      <c r="Y144" s="219"/>
      <c r="Z144" s="248"/>
      <c r="AA144" s="240"/>
      <c r="AB144" s="240"/>
      <c r="AC144" s="240"/>
    </row>
    <row r="145" spans="1:29" s="75" customFormat="1" ht="13.5" customHeight="1" outlineLevel="1" x14ac:dyDescent="0.25">
      <c r="A145" s="238"/>
      <c r="B145" s="239"/>
      <c r="C145" s="249"/>
      <c r="D145" s="265"/>
      <c r="E145" s="904" t="s">
        <v>77</v>
      </c>
      <c r="F145" s="904">
        <v>0</v>
      </c>
      <c r="G145" s="904">
        <v>0</v>
      </c>
      <c r="H145" s="904">
        <v>0</v>
      </c>
      <c r="I145" s="904">
        <v>0</v>
      </c>
      <c r="J145" s="904">
        <v>0</v>
      </c>
      <c r="K145" s="904">
        <v>0.1</v>
      </c>
      <c r="L145" s="904">
        <v>0.1</v>
      </c>
      <c r="M145" s="904">
        <v>0.1</v>
      </c>
      <c r="N145" s="904">
        <v>0.1</v>
      </c>
      <c r="O145" s="904">
        <v>0</v>
      </c>
      <c r="P145" s="904">
        <v>0</v>
      </c>
      <c r="Q145" s="904">
        <v>0</v>
      </c>
      <c r="R145" s="903"/>
      <c r="S145" s="903"/>
      <c r="T145" s="903"/>
      <c r="U145" s="903"/>
      <c r="V145" s="903"/>
      <c r="W145" s="903"/>
      <c r="X145" s="903"/>
      <c r="Y145" s="219"/>
      <c r="Z145" s="248"/>
      <c r="AA145" s="240"/>
      <c r="AB145" s="240"/>
      <c r="AC145" s="240"/>
    </row>
    <row r="146" spans="1:29" s="8" customFormat="1" ht="13.5" customHeight="1" outlineLevel="1" x14ac:dyDescent="0.25">
      <c r="A146" s="5"/>
      <c r="B146" s="6"/>
      <c r="C146" s="17"/>
      <c r="D146" s="33"/>
      <c r="E146" s="904" t="s">
        <v>74</v>
      </c>
      <c r="F146" s="904">
        <v>0</v>
      </c>
      <c r="G146" s="904">
        <v>0</v>
      </c>
      <c r="H146" s="904">
        <v>0</v>
      </c>
      <c r="I146" s="904">
        <v>0</v>
      </c>
      <c r="J146" s="904">
        <v>0</v>
      </c>
      <c r="K146" s="904">
        <v>0.1</v>
      </c>
      <c r="L146" s="904">
        <v>0.1</v>
      </c>
      <c r="M146" s="904">
        <v>0.1</v>
      </c>
      <c r="N146" s="904">
        <v>0.1</v>
      </c>
      <c r="O146" s="904">
        <v>0</v>
      </c>
      <c r="P146" s="904">
        <v>0</v>
      </c>
      <c r="Q146" s="904">
        <v>0</v>
      </c>
      <c r="R146" s="903"/>
      <c r="S146" s="903"/>
      <c r="T146" s="903"/>
      <c r="U146" s="903"/>
      <c r="V146" s="903"/>
      <c r="W146" s="903"/>
      <c r="X146" s="903"/>
      <c r="Y146" s="219"/>
      <c r="Z146" s="16"/>
      <c r="AA146" s="7"/>
      <c r="AB146" s="7"/>
      <c r="AC146" s="7"/>
    </row>
    <row r="147" spans="1:29" s="8" customFormat="1" ht="13.5" customHeight="1" outlineLevel="1" x14ac:dyDescent="0.25">
      <c r="A147" s="5"/>
      <c r="B147" s="6"/>
      <c r="C147" s="17"/>
      <c r="D147" s="33"/>
      <c r="E147" s="904" t="s">
        <v>82</v>
      </c>
      <c r="F147" s="904">
        <v>0</v>
      </c>
      <c r="G147" s="904">
        <v>0</v>
      </c>
      <c r="H147" s="904">
        <v>0</v>
      </c>
      <c r="I147" s="904">
        <v>0</v>
      </c>
      <c r="J147" s="904">
        <v>0</v>
      </c>
      <c r="K147" s="904">
        <v>0.1</v>
      </c>
      <c r="L147" s="904">
        <v>0.1</v>
      </c>
      <c r="M147" s="904">
        <v>0.1</v>
      </c>
      <c r="N147" s="904">
        <v>0.1</v>
      </c>
      <c r="O147" s="904">
        <v>0</v>
      </c>
      <c r="P147" s="904">
        <v>0</v>
      </c>
      <c r="Q147" s="904">
        <v>0</v>
      </c>
      <c r="R147" s="903"/>
      <c r="S147" s="903"/>
      <c r="T147" s="903"/>
      <c r="U147" s="903"/>
      <c r="V147" s="903"/>
      <c r="W147" s="903"/>
      <c r="X147" s="903"/>
      <c r="Y147" s="219"/>
      <c r="Z147" s="16"/>
      <c r="AA147" s="7"/>
      <c r="AB147" s="7"/>
      <c r="AC147" s="7"/>
    </row>
    <row r="148" spans="1:29" s="8" customFormat="1" ht="13.5" customHeight="1" outlineLevel="1" x14ac:dyDescent="0.25">
      <c r="A148" s="5"/>
      <c r="B148" s="6"/>
      <c r="C148" s="17"/>
      <c r="D148" s="33"/>
      <c r="E148" s="904" t="s">
        <v>83</v>
      </c>
      <c r="F148" s="904">
        <v>0</v>
      </c>
      <c r="G148" s="904">
        <v>0</v>
      </c>
      <c r="H148" s="904">
        <v>0</v>
      </c>
      <c r="I148" s="904">
        <v>0</v>
      </c>
      <c r="J148" s="904">
        <v>0</v>
      </c>
      <c r="K148" s="904">
        <v>0.1</v>
      </c>
      <c r="L148" s="904">
        <v>0.1</v>
      </c>
      <c r="M148" s="904">
        <v>0.1</v>
      </c>
      <c r="N148" s="904">
        <v>0.1</v>
      </c>
      <c r="O148" s="904">
        <v>0</v>
      </c>
      <c r="P148" s="904">
        <v>0</v>
      </c>
      <c r="Q148" s="904">
        <v>0</v>
      </c>
      <c r="R148" s="903"/>
      <c r="S148" s="903"/>
      <c r="T148" s="903"/>
      <c r="U148" s="903"/>
      <c r="V148" s="903"/>
      <c r="W148" s="903"/>
      <c r="X148" s="903"/>
      <c r="Y148" s="219"/>
      <c r="Z148" s="16"/>
      <c r="AA148" s="7"/>
      <c r="AB148" s="7"/>
      <c r="AC148" s="7"/>
    </row>
    <row r="149" spans="1:29" s="8" customFormat="1" ht="13.5" customHeight="1" outlineLevel="1" x14ac:dyDescent="0.25">
      <c r="A149" s="5"/>
      <c r="B149" s="6"/>
      <c r="C149" s="17"/>
      <c r="D149" s="33"/>
      <c r="E149" s="904" t="s">
        <v>84</v>
      </c>
      <c r="F149" s="904">
        <v>0</v>
      </c>
      <c r="G149" s="904">
        <v>0</v>
      </c>
      <c r="H149" s="904">
        <v>0</v>
      </c>
      <c r="I149" s="904">
        <v>0</v>
      </c>
      <c r="J149" s="904">
        <v>0</v>
      </c>
      <c r="K149" s="904">
        <v>0.1</v>
      </c>
      <c r="L149" s="904">
        <v>0.1</v>
      </c>
      <c r="M149" s="904">
        <v>0.1</v>
      </c>
      <c r="N149" s="904">
        <v>0.1</v>
      </c>
      <c r="O149" s="904">
        <v>0</v>
      </c>
      <c r="P149" s="904">
        <v>0</v>
      </c>
      <c r="Q149" s="904">
        <v>0</v>
      </c>
      <c r="R149" s="903"/>
      <c r="S149" s="903"/>
      <c r="T149" s="903"/>
      <c r="U149" s="903"/>
      <c r="V149" s="903"/>
      <c r="W149" s="903"/>
      <c r="X149" s="903"/>
      <c r="Y149" s="219"/>
      <c r="Z149" s="16"/>
      <c r="AA149" s="7"/>
      <c r="AB149" s="7"/>
      <c r="AC149" s="7"/>
    </row>
    <row r="150" spans="1:29" s="8" customFormat="1" ht="13.5" customHeight="1" outlineLevel="1" x14ac:dyDescent="0.25">
      <c r="A150" s="5"/>
      <c r="B150" s="6"/>
      <c r="C150" s="17"/>
      <c r="D150" s="33"/>
      <c r="E150" s="903"/>
      <c r="F150" s="903"/>
      <c r="G150" s="903"/>
      <c r="H150" s="903"/>
      <c r="I150" s="903"/>
      <c r="J150" s="903"/>
      <c r="K150" s="903"/>
      <c r="L150" s="903"/>
      <c r="M150" s="903"/>
      <c r="N150" s="903"/>
      <c r="O150" s="903"/>
      <c r="P150" s="903"/>
      <c r="Q150" s="903"/>
      <c r="R150" s="903"/>
      <c r="S150" s="903"/>
      <c r="T150" s="903"/>
      <c r="U150" s="903"/>
      <c r="V150" s="903"/>
      <c r="W150" s="903"/>
      <c r="X150" s="90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85"/>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71"/>
      <c r="V152" s="771"/>
      <c r="W152" s="771"/>
      <c r="X152" s="771"/>
      <c r="Y152" s="771"/>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68"/>
      <c r="V153" s="768"/>
      <c r="W153" s="768"/>
      <c r="X153" s="768"/>
      <c r="Y153" s="768"/>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0"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946</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945</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436</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50" t="s">
        <v>1050</v>
      </c>
      <c r="I45" s="951"/>
      <c r="J45" s="951"/>
      <c r="K45" s="951"/>
      <c r="L45" s="951"/>
      <c r="M45" s="951"/>
      <c r="N45" s="951"/>
      <c r="O45" s="951"/>
      <c r="P45" s="951"/>
      <c r="Q45" s="951"/>
      <c r="R45" s="951"/>
      <c r="S45" s="951"/>
      <c r="T45" s="952"/>
      <c r="U45" s="734"/>
      <c r="V45" s="734"/>
      <c r="W45" s="734"/>
      <c r="X45" s="734"/>
      <c r="Y45" s="734"/>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148</v>
      </c>
      <c r="H59" s="106" t="s">
        <v>149</v>
      </c>
      <c r="I59" s="106"/>
      <c r="J59" s="255" t="s">
        <v>933</v>
      </c>
      <c r="K59" s="106" t="s">
        <v>460</v>
      </c>
      <c r="L59" s="255" t="s">
        <v>899</v>
      </c>
      <c r="M59" s="255" t="s">
        <v>900</v>
      </c>
      <c r="N59" s="255" t="s">
        <v>901</v>
      </c>
      <c r="O59" s="255" t="s">
        <v>902</v>
      </c>
      <c r="P59" s="255" t="s">
        <v>903</v>
      </c>
      <c r="Q59" s="255" t="s">
        <v>904</v>
      </c>
      <c r="R59" s="255" t="s">
        <v>905</v>
      </c>
      <c r="S59" s="255" t="s">
        <v>906</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931</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1011</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932</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439</v>
      </c>
      <c r="J82" s="130" t="s">
        <v>163</v>
      </c>
      <c r="K82" s="130"/>
      <c r="L82" s="130"/>
      <c r="M82" s="130"/>
      <c r="N82" s="130"/>
      <c r="O82" s="130"/>
      <c r="P82" s="130"/>
      <c r="Q82" s="130"/>
      <c r="R82" s="130"/>
      <c r="S82" s="255"/>
      <c r="T82" s="130" t="s">
        <v>930</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529</v>
      </c>
      <c r="I83" s="106" t="s">
        <v>39</v>
      </c>
      <c r="J83" s="106" t="s">
        <v>437</v>
      </c>
      <c r="K83" s="106" t="s">
        <v>438</v>
      </c>
      <c r="L83" s="106" t="s">
        <v>440</v>
      </c>
      <c r="M83" s="106" t="s">
        <v>441</v>
      </c>
      <c r="N83" s="255" t="s">
        <v>442</v>
      </c>
      <c r="O83" s="255" t="s">
        <v>444</v>
      </c>
      <c r="P83" s="255" t="s">
        <v>1006</v>
      </c>
      <c r="Q83" s="255" t="s">
        <v>1007</v>
      </c>
      <c r="R83" s="106"/>
      <c r="S83" s="255"/>
      <c r="T83" s="255" t="s">
        <v>445</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933</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0" t="s">
        <v>460</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0" t="s">
        <v>899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0" t="s">
        <v>900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0" t="s">
        <v>901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0" t="s">
        <v>902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0" t="s">
        <v>903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0" t="s">
        <v>904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0" t="s">
        <v>905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0" t="s">
        <v>906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303</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358</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359</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294</v>
      </c>
      <c r="I123" s="170"/>
      <c r="J123" s="170"/>
      <c r="K123" s="170"/>
      <c r="L123" s="171" t="s">
        <v>439</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437</v>
      </c>
      <c r="N124" s="174" t="s">
        <v>438</v>
      </c>
      <c r="O124" s="174" t="s">
        <v>440</v>
      </c>
      <c r="P124" s="174" t="s">
        <v>441</v>
      </c>
      <c r="Q124" s="174" t="s">
        <v>442</v>
      </c>
      <c r="R124" s="174" t="s">
        <v>444</v>
      </c>
      <c r="S124" s="174" t="s">
        <v>1006</v>
      </c>
      <c r="T124" s="174" t="s">
        <v>1007</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304</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302</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374</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373</v>
      </c>
      <c r="N142" s="162" t="s">
        <v>172</v>
      </c>
      <c r="O142" s="162" t="s">
        <v>173</v>
      </c>
      <c r="P142" s="106"/>
      <c r="Q142" s="162" t="s">
        <v>172</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253</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253</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253</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253</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254</v>
      </c>
      <c r="L149" s="164" t="s">
        <v>86</v>
      </c>
      <c r="M149" s="164" t="s">
        <v>253</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254</v>
      </c>
      <c r="L150" s="164" t="s">
        <v>87</v>
      </c>
      <c r="M150" s="164" t="s">
        <v>253</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254</v>
      </c>
      <c r="L151" s="164" t="s">
        <v>88</v>
      </c>
      <c r="M151" s="164" t="s">
        <v>253</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254</v>
      </c>
      <c r="L152" s="164" t="s">
        <v>175</v>
      </c>
      <c r="M152" s="164" t="s">
        <v>253</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360</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529</v>
      </c>
      <c r="J165" s="106" t="s">
        <v>855</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443</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437</v>
      </c>
      <c r="L166" s="106" t="s">
        <v>438</v>
      </c>
      <c r="M166" s="106" t="s">
        <v>440</v>
      </c>
      <c r="N166" s="106" t="s">
        <v>441</v>
      </c>
      <c r="O166" s="255" t="s">
        <v>442</v>
      </c>
      <c r="P166" s="255" t="s">
        <v>444</v>
      </c>
      <c r="Q166" s="255" t="s">
        <v>1006</v>
      </c>
      <c r="R166" s="255" t="s">
        <v>1007</v>
      </c>
      <c r="S166" s="106"/>
      <c r="T166" s="106"/>
      <c r="U166" s="106" t="s">
        <v>437</v>
      </c>
      <c r="V166" s="106" t="s">
        <v>438</v>
      </c>
      <c r="W166" s="106" t="s">
        <v>440</v>
      </c>
      <c r="X166" s="106" t="s">
        <v>441</v>
      </c>
      <c r="Y166" s="255" t="s">
        <v>442</v>
      </c>
      <c r="Z166" s="255" t="s">
        <v>444</v>
      </c>
      <c r="AA166" s="255" t="s">
        <v>1006</v>
      </c>
      <c r="AB166" s="255" t="s">
        <v>1007</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933</v>
      </c>
      <c r="J167" s="133" t="s">
        <v>447</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445</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448</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449</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450</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451</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452</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453</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454</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455</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456</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460</v>
      </c>
      <c r="J177" s="133" t="s">
        <v>447</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445</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448</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449</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450</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451</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452</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453</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454</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455</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456</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899</v>
      </c>
      <c r="J187" s="133" t="s">
        <v>447</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445</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448</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449</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450</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451</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452</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453</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454</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455</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456</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900</v>
      </c>
      <c r="J197" s="133" t="s">
        <v>447</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445</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448</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449</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450</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451</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452</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453</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454</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455</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456</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901</v>
      </c>
      <c r="J207" s="133" t="s">
        <v>447</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445</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448</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449</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450</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451</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452</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453</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454</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455</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456</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902</v>
      </c>
      <c r="J217" s="133" t="s">
        <v>447</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445</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448</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449</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450</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451</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452</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453</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454</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455</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456</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903</v>
      </c>
      <c r="J227" s="133" t="s">
        <v>447</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445</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448</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449</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450</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451</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452</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453</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454</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455</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456</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904</v>
      </c>
      <c r="J237" s="133" t="s">
        <v>447</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445</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448</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449</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450</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451</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452</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453</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454</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455</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456</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905</v>
      </c>
      <c r="J247" s="133" t="s">
        <v>447</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445</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448</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449</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450</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451</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452</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453</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454</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455</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456</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906</v>
      </c>
      <c r="J257" s="133" t="s">
        <v>447</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445</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448</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449</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450</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451</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452</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453</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454</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455</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456</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361</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529</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443</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437</v>
      </c>
      <c r="L280" s="106" t="s">
        <v>438</v>
      </c>
      <c r="M280" s="106" t="s">
        <v>440</v>
      </c>
      <c r="N280" s="106" t="s">
        <v>441</v>
      </c>
      <c r="O280" s="106" t="s">
        <v>442</v>
      </c>
      <c r="P280" s="255" t="s">
        <v>444</v>
      </c>
      <c r="Q280" s="255" t="s">
        <v>1006</v>
      </c>
      <c r="R280" s="255" t="s">
        <v>1007</v>
      </c>
      <c r="S280" s="106"/>
      <c r="T280" s="106"/>
      <c r="U280" s="106" t="s">
        <v>437</v>
      </c>
      <c r="V280" s="106" t="s">
        <v>438</v>
      </c>
      <c r="W280" s="106" t="s">
        <v>440</v>
      </c>
      <c r="X280" s="106" t="s">
        <v>441</v>
      </c>
      <c r="Y280" s="106" t="s">
        <v>442</v>
      </c>
      <c r="Z280" s="255" t="s">
        <v>444</v>
      </c>
      <c r="AA280" s="255" t="s">
        <v>1006</v>
      </c>
      <c r="AB280" s="255" t="s">
        <v>1007</v>
      </c>
      <c r="AC280" s="106" t="s">
        <v>442</v>
      </c>
      <c r="AD280" s="106" t="s">
        <v>442</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933</v>
      </c>
      <c r="J281" s="133" t="s">
        <v>445</v>
      </c>
      <c r="K281" s="404">
        <v>200</v>
      </c>
      <c r="L281" s="404">
        <v>300</v>
      </c>
      <c r="M281" s="404">
        <v>300</v>
      </c>
      <c r="N281" s="402">
        <f t="shared" ref="N281:N312" si="293">$O281</f>
        <v>400</v>
      </c>
      <c r="O281" s="182">
        <v>400</v>
      </c>
      <c r="P281" s="182">
        <v>0</v>
      </c>
      <c r="Q281" s="182">
        <v>0</v>
      </c>
      <c r="R281" s="182">
        <v>0</v>
      </c>
      <c r="S281" s="111"/>
      <c r="T281" s="133" t="s">
        <v>445</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460</v>
      </c>
      <c r="J291" s="133" t="s">
        <v>445</v>
      </c>
      <c r="K291" s="404">
        <v>200</v>
      </c>
      <c r="L291" s="404">
        <v>300</v>
      </c>
      <c r="M291" s="404">
        <v>300</v>
      </c>
      <c r="N291" s="402">
        <f t="shared" si="293"/>
        <v>400</v>
      </c>
      <c r="O291" s="182">
        <v>400</v>
      </c>
      <c r="P291" s="182">
        <v>0</v>
      </c>
      <c r="Q291" s="182">
        <v>0</v>
      </c>
      <c r="R291" s="182">
        <v>0</v>
      </c>
      <c r="S291" s="111"/>
      <c r="T291" s="133" t="s">
        <v>445</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899</v>
      </c>
      <c r="J301" s="133" t="s">
        <v>445</v>
      </c>
      <c r="K301" s="404">
        <v>200</v>
      </c>
      <c r="L301" s="404">
        <v>300</v>
      </c>
      <c r="M301" s="404">
        <v>300</v>
      </c>
      <c r="N301" s="402">
        <f t="shared" si="293"/>
        <v>400</v>
      </c>
      <c r="O301" s="182">
        <v>400</v>
      </c>
      <c r="P301" s="182">
        <v>0</v>
      </c>
      <c r="Q301" s="182">
        <v>0</v>
      </c>
      <c r="R301" s="182">
        <v>0</v>
      </c>
      <c r="S301" s="111"/>
      <c r="T301" s="133" t="s">
        <v>445</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900</v>
      </c>
      <c r="J311" s="133" t="s">
        <v>445</v>
      </c>
      <c r="K311" s="404">
        <v>200</v>
      </c>
      <c r="L311" s="404">
        <v>300</v>
      </c>
      <c r="M311" s="404">
        <v>300</v>
      </c>
      <c r="N311" s="402">
        <f t="shared" si="293"/>
        <v>400</v>
      </c>
      <c r="O311" s="182">
        <v>400</v>
      </c>
      <c r="P311" s="182">
        <v>0</v>
      </c>
      <c r="Q311" s="182">
        <v>0</v>
      </c>
      <c r="R311" s="182">
        <v>0</v>
      </c>
      <c r="S311" s="111"/>
      <c r="T311" s="133" t="s">
        <v>445</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901</v>
      </c>
      <c r="J321" s="133" t="s">
        <v>445</v>
      </c>
      <c r="K321" s="404">
        <v>200</v>
      </c>
      <c r="L321" s="404">
        <v>300</v>
      </c>
      <c r="M321" s="404">
        <v>300</v>
      </c>
      <c r="N321" s="402">
        <f t="shared" si="306"/>
        <v>400</v>
      </c>
      <c r="O321" s="182">
        <v>400</v>
      </c>
      <c r="P321" s="182">
        <v>0</v>
      </c>
      <c r="Q321" s="182">
        <v>0</v>
      </c>
      <c r="R321" s="182">
        <v>0</v>
      </c>
      <c r="S321" s="111"/>
      <c r="T321" s="133" t="s">
        <v>445</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902</v>
      </c>
      <c r="J331" s="133" t="s">
        <v>445</v>
      </c>
      <c r="K331" s="404">
        <v>200</v>
      </c>
      <c r="L331" s="404">
        <v>300</v>
      </c>
      <c r="M331" s="404">
        <v>300</v>
      </c>
      <c r="N331" s="402">
        <f t="shared" si="306"/>
        <v>400</v>
      </c>
      <c r="O331" s="182">
        <v>400</v>
      </c>
      <c r="P331" s="182">
        <v>0</v>
      </c>
      <c r="Q331" s="182">
        <v>0</v>
      </c>
      <c r="R331" s="182">
        <v>0</v>
      </c>
      <c r="S331" s="111"/>
      <c r="T331" s="133" t="s">
        <v>445</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903</v>
      </c>
      <c r="J341" s="133" t="s">
        <v>445</v>
      </c>
      <c r="K341" s="404">
        <v>200</v>
      </c>
      <c r="L341" s="404">
        <v>300</v>
      </c>
      <c r="M341" s="404">
        <v>300</v>
      </c>
      <c r="N341" s="402">
        <f t="shared" si="306"/>
        <v>400</v>
      </c>
      <c r="O341" s="182">
        <v>400</v>
      </c>
      <c r="P341" s="182">
        <v>0</v>
      </c>
      <c r="Q341" s="182">
        <v>0</v>
      </c>
      <c r="R341" s="182">
        <v>0</v>
      </c>
      <c r="S341" s="111"/>
      <c r="T341" s="133" t="s">
        <v>445</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904</v>
      </c>
      <c r="J351" s="133" t="s">
        <v>445</v>
      </c>
      <c r="K351" s="404">
        <v>200</v>
      </c>
      <c r="L351" s="404">
        <v>300</v>
      </c>
      <c r="M351" s="404">
        <v>300</v>
      </c>
      <c r="N351" s="402">
        <f t="shared" si="319"/>
        <v>400</v>
      </c>
      <c r="O351" s="182">
        <v>400</v>
      </c>
      <c r="P351" s="182">
        <v>0</v>
      </c>
      <c r="Q351" s="182">
        <v>0</v>
      </c>
      <c r="R351" s="182">
        <v>0</v>
      </c>
      <c r="S351" s="111"/>
      <c r="T351" s="133" t="s">
        <v>445</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905</v>
      </c>
      <c r="J361" s="133" t="s">
        <v>445</v>
      </c>
      <c r="K361" s="404">
        <v>200</v>
      </c>
      <c r="L361" s="404">
        <v>300</v>
      </c>
      <c r="M361" s="404">
        <v>300</v>
      </c>
      <c r="N361" s="402">
        <f t="shared" si="319"/>
        <v>400</v>
      </c>
      <c r="O361" s="182">
        <v>400</v>
      </c>
      <c r="P361" s="182">
        <v>0</v>
      </c>
      <c r="Q361" s="182">
        <v>0</v>
      </c>
      <c r="R361" s="182">
        <v>0</v>
      </c>
      <c r="S361" s="111"/>
      <c r="T361" s="133" t="s">
        <v>445</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906</v>
      </c>
      <c r="J371" s="133" t="s">
        <v>445</v>
      </c>
      <c r="K371" s="404">
        <v>200</v>
      </c>
      <c r="L371" s="404">
        <v>300</v>
      </c>
      <c r="M371" s="404">
        <v>300</v>
      </c>
      <c r="N371" s="402">
        <f t="shared" si="319"/>
        <v>400</v>
      </c>
      <c r="O371" s="182">
        <v>400</v>
      </c>
      <c r="P371" s="182">
        <v>0</v>
      </c>
      <c r="Q371" s="182">
        <v>0</v>
      </c>
      <c r="R371" s="182">
        <v>0</v>
      </c>
      <c r="S371" s="111"/>
      <c r="T371" s="133" t="s">
        <v>445</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951</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445</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917</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447</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448</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449</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450</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451</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452</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453</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454</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455</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456</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948</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213</v>
      </c>
      <c r="U449" s="105"/>
      <c r="V449" s="105" t="s">
        <v>212</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947</v>
      </c>
      <c r="K450" s="91"/>
      <c r="L450" s="105"/>
      <c r="M450" s="105"/>
      <c r="N450" s="105"/>
      <c r="O450" s="819"/>
      <c r="P450" s="819"/>
      <c r="Q450" s="819"/>
      <c r="R450" s="105"/>
      <c r="S450" s="709"/>
      <c r="T450" s="106" t="s">
        <v>214</v>
      </c>
      <c r="U450" s="105"/>
      <c r="V450" s="105" t="s">
        <v>950</v>
      </c>
      <c r="W450" s="105"/>
      <c r="X450" s="106" t="s">
        <v>215</v>
      </c>
      <c r="Y450" s="106"/>
      <c r="Z450" s="873"/>
      <c r="AA450" s="826"/>
      <c r="AB450" s="826"/>
      <c r="AC450" s="845" t="s">
        <v>1012</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920</v>
      </c>
      <c r="I451" s="884" t="s">
        <v>179</v>
      </c>
      <c r="J451" s="884" t="s">
        <v>446</v>
      </c>
      <c r="K451" s="884" t="s">
        <v>63</v>
      </c>
      <c r="L451" s="884" t="s">
        <v>64</v>
      </c>
      <c r="M451" s="884" t="s">
        <v>65</v>
      </c>
      <c r="N451" s="884" t="s">
        <v>66</v>
      </c>
      <c r="O451" s="884" t="s">
        <v>1003</v>
      </c>
      <c r="P451" s="884" t="s">
        <v>1004</v>
      </c>
      <c r="Q451" s="884" t="s">
        <v>1005</v>
      </c>
      <c r="R451" s="883"/>
      <c r="S451" s="883"/>
      <c r="T451" s="883" t="s">
        <v>216</v>
      </c>
      <c r="U451" s="883"/>
      <c r="V451" s="883" t="s">
        <v>949</v>
      </c>
      <c r="W451" s="883"/>
      <c r="X451" s="883"/>
      <c r="Y451" s="883"/>
      <c r="Z451" s="883"/>
      <c r="AA451" s="883"/>
      <c r="AB451" s="883"/>
      <c r="AC451" s="883" t="s">
        <v>920</v>
      </c>
      <c r="AD451" s="883" t="s">
        <v>1013</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933</v>
      </c>
      <c r="I452" s="135" t="s">
        <v>447</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448</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449</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450</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451</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452</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453</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454</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455</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456</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460</v>
      </c>
      <c r="I462" s="135" t="s">
        <v>447</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448</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449</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450</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451</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452</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453</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454</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455</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456</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899</v>
      </c>
      <c r="I472" s="135" t="s">
        <v>447</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448</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449</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450</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451</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452</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453</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454</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455</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456</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900</v>
      </c>
      <c r="I482" s="135" t="s">
        <v>447</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448</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449</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450</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451</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452</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453</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454</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455</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456</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901</v>
      </c>
      <c r="I492" s="135" t="s">
        <v>447</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448</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449</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450</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451</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452</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453</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454</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455</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456</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902</v>
      </c>
      <c r="I502" s="135" t="s">
        <v>447</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448</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449</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450</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451</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452</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453</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454</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455</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456</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903</v>
      </c>
      <c r="I512" s="135" t="s">
        <v>447</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448</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449</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450</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451</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452</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453</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454</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455</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456</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904</v>
      </c>
      <c r="I522" s="135" t="s">
        <v>447</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448</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449</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450</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451</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452</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453</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454</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455</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456</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905</v>
      </c>
      <c r="I532" s="135" t="s">
        <v>447</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448</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449</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450</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451</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452</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453</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454</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455</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456</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906</v>
      </c>
      <c r="I542" s="135" t="s">
        <v>447</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448</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449</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450</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451</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452</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453</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454</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455</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456</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955</v>
      </c>
      <c r="O562" s="189"/>
      <c r="P562" s="754" t="s">
        <v>952</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954</v>
      </c>
      <c r="O563" s="249"/>
      <c r="P563" s="754" t="s">
        <v>953</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918</v>
      </c>
      <c r="O564" s="255"/>
      <c r="P564" s="255" t="s">
        <v>919</v>
      </c>
      <c r="Q564" s="709"/>
      <c r="R564" s="106"/>
      <c r="S564" s="130" t="s">
        <v>221</v>
      </c>
      <c r="T564" s="130"/>
      <c r="U564" s="255"/>
      <c r="V564" s="196" t="s">
        <v>215</v>
      </c>
      <c r="W564" s="732"/>
      <c r="X564" s="732"/>
      <c r="Y564" s="732"/>
      <c r="Z564" s="732"/>
      <c r="AA564" s="826"/>
      <c r="AB564" s="826"/>
      <c r="AC564" s="845" t="s">
        <v>1012</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914</v>
      </c>
      <c r="I565" s="106" t="s">
        <v>179</v>
      </c>
      <c r="J565" s="106" t="s">
        <v>222</v>
      </c>
      <c r="K565" s="106" t="s">
        <v>223</v>
      </c>
      <c r="L565" s="106" t="s">
        <v>225</v>
      </c>
      <c r="M565" s="255"/>
      <c r="N565" s="106" t="s">
        <v>224</v>
      </c>
      <c r="O565" s="255"/>
      <c r="P565" s="106" t="s">
        <v>224</v>
      </c>
      <c r="Q565" s="709"/>
      <c r="R565" s="255"/>
      <c r="S565" s="106" t="s">
        <v>227</v>
      </c>
      <c r="T565" s="106" t="s">
        <v>226</v>
      </c>
      <c r="U565" s="255"/>
      <c r="V565" s="196"/>
      <c r="W565" s="732"/>
      <c r="X565" s="732"/>
      <c r="Y565" s="732"/>
      <c r="Z565" s="732"/>
      <c r="AA565" s="826"/>
      <c r="AB565" s="826"/>
      <c r="AC565" s="840" t="s">
        <v>920</v>
      </c>
      <c r="AD565" s="840" t="s">
        <v>1013</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933</v>
      </c>
      <c r="I568" s="133" t="s">
        <v>447</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448</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449</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450</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451</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452</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453</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454</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455</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456</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460</v>
      </c>
      <c r="I578" s="133" t="s">
        <v>447</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448</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449</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450</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451</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452</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453</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454</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455</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456</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899</v>
      </c>
      <c r="I588" s="133" t="s">
        <v>447</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448</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449</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450</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451</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452</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453</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454</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455</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456</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900</v>
      </c>
      <c r="I598" s="133" t="s">
        <v>447</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448</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449</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450</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451</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452</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453</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454</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455</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456</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901</v>
      </c>
      <c r="I608" s="133" t="s">
        <v>447</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448</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449</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450</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451</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452</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453</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454</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455</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456</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902</v>
      </c>
      <c r="I618" s="133" t="s">
        <v>447</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448</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449</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450</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451</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452</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453</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454</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455</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456</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903</v>
      </c>
      <c r="I628" s="133" t="s">
        <v>447</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448</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449</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450</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451</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452</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453</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454</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455</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456</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904</v>
      </c>
      <c r="I638" s="133" t="s">
        <v>447</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448</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449</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450</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451</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452</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453</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454</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455</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456</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905</v>
      </c>
      <c r="I648" s="133" t="s">
        <v>447</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448</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449</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450</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451</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452</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453</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454</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455</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456</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906</v>
      </c>
      <c r="I658" s="133" t="s">
        <v>447</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448</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449</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450</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451</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452</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453</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454</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455</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456</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48"/>
      <c r="M683" s="949"/>
      <c r="N683" s="949"/>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230</v>
      </c>
      <c r="H687" s="200"/>
      <c r="I687" s="200"/>
      <c r="J687" s="201"/>
      <c r="K687" s="202"/>
      <c r="L687" s="202" t="s">
        <v>433</v>
      </c>
      <c r="M687" s="135" t="s">
        <v>446</v>
      </c>
      <c r="N687" s="135" t="s">
        <v>63</v>
      </c>
      <c r="O687" s="135" t="s">
        <v>64</v>
      </c>
      <c r="P687" s="135" t="s">
        <v>65</v>
      </c>
      <c r="Q687" s="135" t="s">
        <v>66</v>
      </c>
      <c r="R687" s="135" t="s">
        <v>1003</v>
      </c>
      <c r="S687" s="135" t="s">
        <v>1004</v>
      </c>
      <c r="T687" s="135" t="s">
        <v>1005</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445</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447</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448</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449</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450</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451</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452</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453</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454</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455</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456</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1017</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446</v>
      </c>
      <c r="L741" s="106" t="s">
        <v>63</v>
      </c>
      <c r="M741" s="106" t="s">
        <v>64</v>
      </c>
      <c r="N741" s="106" t="s">
        <v>65</v>
      </c>
      <c r="O741" s="255" t="s">
        <v>66</v>
      </c>
      <c r="P741" s="255" t="s">
        <v>1003</v>
      </c>
      <c r="Q741" s="255" t="s">
        <v>1004</v>
      </c>
      <c r="R741" s="255" t="s">
        <v>1005</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447</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448</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449</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450</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451</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452</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453</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454</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455</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456</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848</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852</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1076</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850</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849</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1036</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421</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3" t="s">
        <v>220</v>
      </c>
      <c r="N769" s="663" t="s">
        <v>435</v>
      </c>
      <c r="O769" s="663" t="s">
        <v>434</v>
      </c>
      <c r="P769" s="663" t="s">
        <v>219</v>
      </c>
      <c r="Q769" s="106" t="s">
        <v>847</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447</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448</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449</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450</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451</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452</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453</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454</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455</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456</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1037</v>
      </c>
      <c r="H781" s="110"/>
      <c r="I781" s="110"/>
      <c r="J781" s="110"/>
      <c r="K781" s="110"/>
      <c r="L781" s="669">
        <v>6.5</v>
      </c>
      <c r="M781" s="110" t="s">
        <v>853</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abSelected="1" topLeftCell="A6" zoomScaleNormal="100" workbookViewId="0">
      <pane xSplit="8" ySplit="29" topLeftCell="I219" activePane="bottomRight" state="frozen"/>
      <selection activeCell="A6" sqref="A6"/>
      <selection pane="topRight" activeCell="I6" sqref="I6"/>
      <selection pane="bottomLeft" activeCell="A35" sqref="A35"/>
      <selection pane="bottomRight" activeCell="M227" sqref="M227"/>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471</v>
      </c>
      <c r="F6" s="426">
        <v>2</v>
      </c>
      <c r="G6" s="427"/>
      <c r="H6" s="428" t="s">
        <v>472</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x14ac:dyDescent="0.25">
      <c r="A7" s="411"/>
      <c r="B7" s="420"/>
      <c r="C7" s="413">
        <f>INT($C$6)+1.02</f>
        <v>2.02</v>
      </c>
      <c r="D7" s="424"/>
      <c r="E7" s="425" t="s">
        <v>473</v>
      </c>
      <c r="F7" s="432">
        <v>1</v>
      </c>
      <c r="G7" s="433"/>
      <c r="H7" s="434" t="s">
        <v>474</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475</v>
      </c>
      <c r="J12" s="441" t="s">
        <v>476</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collapsed="1" x14ac:dyDescent="0.25">
      <c r="A13" s="411"/>
      <c r="B13" s="420" t="s">
        <v>477</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478</v>
      </c>
      <c r="C15" s="413">
        <f>INT(MAX($C$16:$C$31))+1</f>
        <v>5</v>
      </c>
      <c r="D15" s="442" t="s">
        <v>479</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480</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481</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482</v>
      </c>
      <c r="I18" s="674">
        <v>44396.405085532402</v>
      </c>
      <c r="J18" s="959" t="s">
        <v>1072</v>
      </c>
      <c r="K18" s="960"/>
      <c r="L18" s="960"/>
      <c r="M18" s="960"/>
      <c r="N18" s="960"/>
      <c r="O18" s="960"/>
      <c r="P18" s="960"/>
      <c r="Q18" s="960"/>
      <c r="R18" s="960"/>
      <c r="S18" s="960"/>
      <c r="T18" s="960"/>
      <c r="U18" s="960"/>
      <c r="V18" s="960"/>
      <c r="W18" s="960"/>
      <c r="X18" s="961"/>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x14ac:dyDescent="0.25">
      <c r="A21" s="411"/>
      <c r="B21" s="420"/>
      <c r="C21" s="413">
        <f>INT($C$6)+1.045</f>
        <v>2.0449999999999999</v>
      </c>
      <c r="D21" s="442"/>
      <c r="E21" s="438"/>
      <c r="F21" s="438"/>
      <c r="G21" s="442"/>
      <c r="H21" s="447" t="s">
        <v>483</v>
      </c>
      <c r="I21" s="557">
        <v>44362.832283217598</v>
      </c>
      <c r="J21" s="962" t="s">
        <v>1035</v>
      </c>
      <c r="K21" s="962"/>
      <c r="L21" s="962"/>
      <c r="M21" s="962"/>
      <c r="N21" s="962"/>
      <c r="O21" s="962"/>
      <c r="P21" s="962"/>
      <c r="Q21" s="962"/>
      <c r="R21" s="962"/>
      <c r="S21" s="962"/>
      <c r="T21" s="962"/>
      <c r="U21" s="962"/>
      <c r="V21" s="962"/>
      <c r="W21" s="962"/>
      <c r="X21" s="962"/>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484</v>
      </c>
      <c r="AQ24" s="423"/>
      <c r="AR24" s="411"/>
      <c r="AS24" s="411"/>
      <c r="AT24" s="411"/>
    </row>
    <row r="25" spans="1:46" ht="5.0999999999999996" hidden="1" customHeight="1" outlineLevel="3" x14ac:dyDescent="0.25">
      <c r="A25" s="411"/>
      <c r="B25" s="420"/>
      <c r="C25" s="413">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485</v>
      </c>
      <c r="I26" s="449" t="s">
        <v>486</v>
      </c>
      <c r="J26" s="450">
        <v>15</v>
      </c>
      <c r="K26" s="449" t="s">
        <v>487</v>
      </c>
      <c r="L26" s="450">
        <v>8.43</v>
      </c>
      <c r="M26" s="447" t="s">
        <v>488</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489</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490</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491</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492</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484</v>
      </c>
      <c r="AQ31" s="423"/>
      <c r="AR31" s="411"/>
      <c r="AS31" s="411"/>
      <c r="AT31" s="411"/>
    </row>
    <row r="32" spans="1:46" ht="5.0999999999999996"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135</v>
      </c>
      <c r="AR33" s="411"/>
      <c r="AS33" s="411"/>
      <c r="AT33" s="411"/>
    </row>
    <row r="34" spans="1:46" ht="5.0999999999999996" customHeight="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471</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x14ac:dyDescent="0.25">
      <c r="A41" s="411"/>
      <c r="B41" s="420"/>
      <c r="C41" s="413">
        <f>INT($C$40)+1.02</f>
        <v>2.02</v>
      </c>
      <c r="D41" s="424"/>
      <c r="E41" s="425" t="s">
        <v>473</v>
      </c>
      <c r="F41" s="432">
        <v>1</v>
      </c>
      <c r="G41" s="433"/>
      <c r="H41" s="434" t="s">
        <v>493</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customHeight="1" outlineLevel="2" collapsed="1" x14ac:dyDescent="0.25">
      <c r="A47" s="411"/>
      <c r="B47" s="420" t="s">
        <v>477</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478</v>
      </c>
      <c r="C49" s="413">
        <f>INT(MAX($C$51:$C$178))+1</f>
        <v>5</v>
      </c>
      <c r="D49" s="442" t="s">
        <v>479</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494</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hidden="1" customHeight="1" outlineLevel="3" x14ac:dyDescent="0.25">
      <c r="A51" s="411"/>
      <c r="B51" s="420"/>
      <c r="C51" s="413">
        <f>INT($C$40)+3.005</f>
        <v>4.0049999999999999</v>
      </c>
      <c r="D51" s="442" t="s">
        <v>480</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495</v>
      </c>
      <c r="I52" s="463"/>
      <c r="J52" s="464">
        <v>3</v>
      </c>
      <c r="K52" s="447"/>
      <c r="L52" s="447" t="s">
        <v>1015</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496</v>
      </c>
      <c r="I53" s="463"/>
      <c r="J53" s="464">
        <v>0</v>
      </c>
      <c r="K53" s="447"/>
      <c r="L53" s="447" t="s">
        <v>497</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498</v>
      </c>
      <c r="I54" s="463" t="s">
        <v>499</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500</v>
      </c>
      <c r="I55" s="463" t="s">
        <v>499</v>
      </c>
      <c r="J55" s="464">
        <v>15</v>
      </c>
      <c r="K55" s="447"/>
      <c r="L55" s="447" t="s">
        <v>501</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collapsed="1" x14ac:dyDescent="0.25">
      <c r="A56" s="411"/>
      <c r="B56" s="420"/>
      <c r="C56" s="413">
        <f>INT($C$40)+3</f>
        <v>4</v>
      </c>
      <c r="D56" s="442"/>
      <c r="E56" s="438"/>
      <c r="F56" s="438"/>
      <c r="G56" s="442"/>
      <c r="H56" s="447" t="s">
        <v>502</v>
      </c>
      <c r="I56" s="463"/>
      <c r="J56" s="464">
        <v>0</v>
      </c>
      <c r="K56" s="447"/>
      <c r="L56" s="447" t="s">
        <v>503</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hidden="1" outlineLevel="3" x14ac:dyDescent="0.25">
      <c r="A57" s="411"/>
      <c r="B57" s="420"/>
      <c r="C57" s="413">
        <f>INT($C$40)+3</f>
        <v>4</v>
      </c>
      <c r="D57" s="442"/>
      <c r="E57" s="438"/>
      <c r="F57" s="438"/>
      <c r="G57" s="442"/>
      <c r="H57" s="465" t="s">
        <v>504</v>
      </c>
      <c r="I57" s="466" t="s">
        <v>505</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hidden="1" outlineLevel="3" x14ac:dyDescent="0.25">
      <c r="A58" s="411"/>
      <c r="B58" s="420"/>
      <c r="C58" s="413">
        <f>INT($C$40)+3</f>
        <v>4</v>
      </c>
      <c r="D58" s="442"/>
      <c r="E58" s="438"/>
      <c r="F58" s="438"/>
      <c r="G58" s="442"/>
      <c r="H58" s="447" t="s">
        <v>506</v>
      </c>
      <c r="I58" s="463"/>
      <c r="J58" s="464">
        <v>1</v>
      </c>
      <c r="K58" s="447"/>
      <c r="L58" s="447" t="s">
        <v>507</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hidden="1" outlineLevel="3" x14ac:dyDescent="0.25">
      <c r="A59" s="411"/>
      <c r="B59" s="420"/>
      <c r="C59" s="413">
        <f>INT($C$40)+3</f>
        <v>4</v>
      </c>
      <c r="D59" s="442"/>
      <c r="E59" s="438"/>
      <c r="F59" s="438"/>
      <c r="G59" s="442"/>
      <c r="H59" s="447" t="s">
        <v>508</v>
      </c>
      <c r="I59" s="463" t="s">
        <v>509</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hidden="1" outlineLevel="3" x14ac:dyDescent="0.25">
      <c r="A60" s="411"/>
      <c r="B60" s="420"/>
      <c r="C60" s="413">
        <v>4</v>
      </c>
      <c r="D60" s="442"/>
      <c r="E60" s="438"/>
      <c r="F60" s="438"/>
      <c r="G60" s="442"/>
      <c r="H60" s="447" t="s">
        <v>510</v>
      </c>
      <c r="I60" s="447"/>
      <c r="J60" s="450">
        <v>100</v>
      </c>
      <c r="K60" s="447"/>
      <c r="L60" s="447" t="s">
        <v>511</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hidden="1" outlineLevel="3" x14ac:dyDescent="0.25">
      <c r="A61" s="411"/>
      <c r="B61" s="420"/>
      <c r="C61" s="413">
        <v>4</v>
      </c>
      <c r="D61" s="442"/>
      <c r="E61" s="438"/>
      <c r="F61" s="438"/>
      <c r="G61" s="442"/>
      <c r="H61" s="447" t="s">
        <v>512</v>
      </c>
      <c r="I61" s="463" t="s">
        <v>505</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hidden="1"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hidden="1" outlineLevel="3" x14ac:dyDescent="0.25">
      <c r="A63" s="411"/>
      <c r="B63" s="420"/>
      <c r="C63" s="413">
        <f>INT($C$40)+3</f>
        <v>4</v>
      </c>
      <c r="D63" s="442"/>
      <c r="E63" s="438"/>
      <c r="F63" s="438"/>
      <c r="G63" s="442"/>
      <c r="H63" s="447" t="s">
        <v>513</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hidden="1" outlineLevel="3" x14ac:dyDescent="0.25">
      <c r="A64" s="411"/>
      <c r="B64" s="420"/>
      <c r="C64" s="413">
        <f>INT($C$40)+3</f>
        <v>4</v>
      </c>
      <c r="D64" s="442"/>
      <c r="E64" s="438"/>
      <c r="F64" s="438"/>
      <c r="G64" s="442"/>
      <c r="H64" s="447"/>
      <c r="I64" s="469" t="s">
        <v>514</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hidden="1" outlineLevel="3" x14ac:dyDescent="0.25">
      <c r="A65" s="411"/>
      <c r="B65" s="420"/>
      <c r="C65" s="413">
        <f>INT($C$40)+3</f>
        <v>4</v>
      </c>
      <c r="D65" s="442"/>
      <c r="E65" s="438"/>
      <c r="F65" s="438"/>
      <c r="G65" s="442"/>
      <c r="H65" s="447"/>
      <c r="I65" s="470" t="s">
        <v>515</v>
      </c>
      <c r="J65" s="470"/>
      <c r="K65" s="470" t="s">
        <v>516</v>
      </c>
      <c r="L65" s="470"/>
      <c r="M65" s="470" t="s">
        <v>517</v>
      </c>
      <c r="N65" s="470"/>
      <c r="O65" s="470" t="s">
        <v>518</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hidden="1" outlineLevel="3" x14ac:dyDescent="0.25">
      <c r="A66" s="411"/>
      <c r="B66" s="420"/>
      <c r="C66" s="413">
        <v>3</v>
      </c>
      <c r="D66" s="442"/>
      <c r="E66" s="438"/>
      <c r="F66" s="438"/>
      <c r="G66" s="442"/>
      <c r="H66" s="449" t="s">
        <v>519</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484</v>
      </c>
      <c r="AQ67" s="423"/>
      <c r="AR67" s="411"/>
      <c r="AS67" s="411"/>
      <c r="AT67" s="411"/>
    </row>
    <row r="68" spans="1:46" outlineLevel="1" x14ac:dyDescent="0.25">
      <c r="A68" s="411"/>
      <c r="B68" s="420"/>
      <c r="C68" s="413">
        <f>INT($C$40)+1</f>
        <v>2</v>
      </c>
      <c r="D68" s="442"/>
      <c r="E68" s="438"/>
      <c r="F68" s="438"/>
      <c r="G68" s="442"/>
      <c r="H68" s="459" t="s">
        <v>520</v>
      </c>
      <c r="I68" s="460"/>
      <c r="J68" s="461"/>
      <c r="K68" s="473" t="s">
        <v>521</v>
      </c>
      <c r="L68" s="473" t="s">
        <v>522</v>
      </c>
      <c r="M68" s="474"/>
      <c r="N68" s="475"/>
      <c r="O68" s="429" t="s">
        <v>523</v>
      </c>
      <c r="P68" s="429"/>
      <c r="Q68" s="429"/>
      <c r="R68" s="429" t="s">
        <v>524</v>
      </c>
      <c r="S68" s="429"/>
      <c r="T68" s="429"/>
      <c r="U68" s="476" t="s">
        <v>22</v>
      </c>
      <c r="V68" s="461"/>
      <c r="W68" s="475" t="s">
        <v>525</v>
      </c>
      <c r="X68" s="461"/>
      <c r="Y68" s="475" t="s">
        <v>527</v>
      </c>
      <c r="Z68" s="477" t="s">
        <v>526</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528</v>
      </c>
      <c r="I69" s="476" t="s">
        <v>529</v>
      </c>
      <c r="J69" s="475"/>
      <c r="K69" s="473"/>
      <c r="L69" s="473" t="s">
        <v>530</v>
      </c>
      <c r="M69" s="474"/>
      <c r="N69" s="475"/>
      <c r="O69" s="476" t="s">
        <v>532</v>
      </c>
      <c r="P69" s="476" t="s">
        <v>533</v>
      </c>
      <c r="Q69" s="476" t="s">
        <v>534</v>
      </c>
      <c r="R69" s="476" t="s">
        <v>532</v>
      </c>
      <c r="S69" s="476" t="s">
        <v>533</v>
      </c>
      <c r="T69" s="476" t="s">
        <v>534</v>
      </c>
      <c r="U69" s="476" t="s">
        <v>531</v>
      </c>
      <c r="V69" s="475" t="s">
        <v>535</v>
      </c>
      <c r="W69" s="475" t="s">
        <v>536</v>
      </c>
      <c r="X69" s="475"/>
      <c r="Y69" s="475" t="s">
        <v>537</v>
      </c>
      <c r="Z69" s="870" t="s">
        <v>515</v>
      </c>
      <c r="AA69" s="870"/>
      <c r="AB69" s="870"/>
      <c r="AC69" s="870" t="s">
        <v>516</v>
      </c>
      <c r="AD69" s="870"/>
      <c r="AE69" s="870"/>
      <c r="AF69" s="870" t="s">
        <v>518</v>
      </c>
      <c r="AG69" s="870"/>
      <c r="AH69" s="477"/>
      <c r="AI69" s="475"/>
      <c r="AJ69" s="475"/>
      <c r="AK69" s="475"/>
      <c r="AL69" s="475"/>
      <c r="AM69" s="475"/>
      <c r="AN69" s="475"/>
      <c r="AO69" s="475"/>
      <c r="AP69" s="442"/>
      <c r="AQ69" s="423"/>
      <c r="AR69" s="411"/>
      <c r="AS69" s="411"/>
      <c r="AT69" s="411"/>
    </row>
    <row r="70" spans="1:46" ht="5.0999999999999996" hidden="1" customHeight="1" outlineLevel="3" x14ac:dyDescent="0.25">
      <c r="A70" s="411"/>
      <c r="B70" s="420"/>
      <c r="C70" s="413">
        <f>INT($C$40)+3.005</f>
        <v>4.0049999999999999</v>
      </c>
      <c r="D70" s="442" t="s">
        <v>480</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hidden="1"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846</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845</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529</v>
      </c>
      <c r="J73" s="463" t="s">
        <v>179</v>
      </c>
      <c r="K73" s="463" t="s">
        <v>178</v>
      </c>
      <c r="L73" s="463" t="s">
        <v>522</v>
      </c>
      <c r="M73" s="447"/>
      <c r="N73" s="753" t="s">
        <v>938</v>
      </c>
      <c r="O73" s="996" t="s">
        <v>937</v>
      </c>
      <c r="P73" s="997"/>
      <c r="Q73" s="997"/>
      <c r="R73" s="997"/>
      <c r="S73" s="997"/>
      <c r="T73" s="997"/>
      <c r="U73" s="997"/>
      <c r="V73" s="998"/>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933</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collapsed="1" x14ac:dyDescent="0.25">
      <c r="A84" s="411"/>
      <c r="B84" s="420"/>
      <c r="C84" s="413">
        <f t="shared" ref="C84" si="2">INT($C$40)+2</f>
        <v>3</v>
      </c>
      <c r="D84" s="442"/>
      <c r="E84" s="438"/>
      <c r="F84" s="438"/>
      <c r="G84" s="442"/>
      <c r="H84" s="463"/>
      <c r="I84" s="724" t="s">
        <v>866</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hidden="1"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hidden="1"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hidden="1"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hidden="1"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hidden="1"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hidden="1"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hidden="1"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hidden="1"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hidden="1"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collapsed="1" x14ac:dyDescent="0.25">
      <c r="A94" s="411"/>
      <c r="B94" s="420"/>
      <c r="C94" s="413">
        <f t="shared" ref="C94" si="14">INT($C$40)+2</f>
        <v>3</v>
      </c>
      <c r="D94" s="442"/>
      <c r="E94" s="438"/>
      <c r="F94" s="438"/>
      <c r="G94" s="442"/>
      <c r="H94" s="463"/>
      <c r="I94" s="724" t="s">
        <v>858</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hidden="1"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hidden="1"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hidden="1"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hidden="1"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hidden="1"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hidden="1"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hidden="1"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hidden="1"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hidden="1"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collapsed="1" x14ac:dyDescent="0.25">
      <c r="A104" s="411"/>
      <c r="B104" s="420"/>
      <c r="C104" s="413">
        <f t="shared" ref="C104" si="25">INT($C$40)+2</f>
        <v>3</v>
      </c>
      <c r="D104" s="442"/>
      <c r="E104" s="438"/>
      <c r="F104" s="438"/>
      <c r="G104" s="442"/>
      <c r="H104" s="463"/>
      <c r="I104" s="724" t="s">
        <v>859</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hidden="1"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hidden="1"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hidden="1"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hidden="1"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hidden="1"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hidden="1"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hidden="1"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hidden="1"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hidden="1"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collapsed="1" x14ac:dyDescent="0.25">
      <c r="A114" s="411"/>
      <c r="B114" s="420"/>
      <c r="C114" s="413">
        <f t="shared" ref="C114" si="37">INT($C$40)+2</f>
        <v>3</v>
      </c>
      <c r="D114" s="442"/>
      <c r="E114" s="438"/>
      <c r="F114" s="438"/>
      <c r="G114" s="442"/>
      <c r="H114" s="463"/>
      <c r="I114" s="724" t="s">
        <v>860</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hidden="1"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hidden="1"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hidden="1"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hidden="1"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hidden="1"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hidden="1"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hidden="1"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hidden="1"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hidden="1"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collapsed="1" x14ac:dyDescent="0.25">
      <c r="A124" s="411"/>
      <c r="B124" s="420"/>
      <c r="C124" s="413">
        <f t="shared" ref="C124" si="48">INT($C$40)+2</f>
        <v>3</v>
      </c>
      <c r="D124" s="442"/>
      <c r="E124" s="438"/>
      <c r="F124" s="438"/>
      <c r="G124" s="442"/>
      <c r="H124" s="463"/>
      <c r="I124" s="724" t="s">
        <v>861</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hidden="1"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hidden="1"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hidden="1"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hidden="1"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hidden="1"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hidden="1"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hidden="1"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hidden="1"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hidden="1"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collapsed="1" x14ac:dyDescent="0.25">
      <c r="A134" s="411"/>
      <c r="B134" s="420"/>
      <c r="C134" s="413">
        <f t="shared" ref="C134" si="59">INT($C$40)+2</f>
        <v>3</v>
      </c>
      <c r="D134" s="442"/>
      <c r="E134" s="438"/>
      <c r="F134" s="438"/>
      <c r="G134" s="442"/>
      <c r="H134" s="463"/>
      <c r="I134" s="724" t="s">
        <v>862</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hidden="1"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hidden="1"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hidden="1"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hidden="1"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hidden="1"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hidden="1"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hidden="1"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hidden="1"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hidden="1"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collapsed="1" x14ac:dyDescent="0.25">
      <c r="A144" s="411"/>
      <c r="B144" s="420"/>
      <c r="C144" s="413">
        <f t="shared" ref="C144" si="72">INT($C$40)+2</f>
        <v>3</v>
      </c>
      <c r="D144" s="442"/>
      <c r="E144" s="438"/>
      <c r="F144" s="438"/>
      <c r="G144" s="442"/>
      <c r="H144" s="463"/>
      <c r="I144" s="724" t="s">
        <v>863</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hidden="1"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hidden="1"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hidden="1"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hidden="1"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hidden="1"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hidden="1"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hidden="1"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hidden="1"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hidden="1"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collapsed="1" x14ac:dyDescent="0.25">
      <c r="A154" s="411"/>
      <c r="B154" s="420"/>
      <c r="C154" s="413">
        <f t="shared" ref="C154" si="83">INT($C$40)+2</f>
        <v>3</v>
      </c>
      <c r="D154" s="442"/>
      <c r="E154" s="438"/>
      <c r="F154" s="438"/>
      <c r="G154" s="442"/>
      <c r="H154" s="463"/>
      <c r="I154" s="724" t="s">
        <v>864</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hidden="1"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hidden="1"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hidden="1"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hidden="1"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hidden="1"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hidden="1"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hidden="1"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hidden="1"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hidden="1"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collapsed="1" x14ac:dyDescent="0.25">
      <c r="A164" s="411"/>
      <c r="B164" s="420"/>
      <c r="C164" s="413">
        <f t="shared" ref="C164" si="94">INT($C$40)+2</f>
        <v>3</v>
      </c>
      <c r="D164" s="442"/>
      <c r="E164" s="438"/>
      <c r="F164" s="438"/>
      <c r="G164" s="442"/>
      <c r="H164" s="463"/>
      <c r="I164" s="724" t="s">
        <v>865</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hidden="1"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hidden="1"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hidden="1"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hidden="1"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hidden="1"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hidden="1"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hidden="1"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hidden="1"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hidden="1"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hidden="1"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collapsed="1"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484</v>
      </c>
      <c r="AQ175" s="423"/>
      <c r="AR175" s="411"/>
      <c r="AS175" s="411"/>
      <c r="AT175" s="411"/>
    </row>
    <row r="176" spans="1:46" ht="5.0999999999999996" hidden="1" customHeight="1" outlineLevel="3" x14ac:dyDescent="0.25">
      <c r="A176" s="411"/>
      <c r="B176" s="420"/>
      <c r="C176" s="413">
        <f>INT($C$40)+3.005</f>
        <v>4.0049999999999999</v>
      </c>
      <c r="D176" s="442" t="s">
        <v>480</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538</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484</v>
      </c>
      <c r="AQ178" s="423"/>
      <c r="AR178" s="411"/>
      <c r="AS178" s="411"/>
      <c r="AT178" s="411"/>
    </row>
    <row r="179" spans="1:46" outlineLevel="1" x14ac:dyDescent="0.25">
      <c r="A179" s="411"/>
      <c r="B179" s="420"/>
      <c r="C179" s="413">
        <f>INT($C$40)+1</f>
        <v>2</v>
      </c>
      <c r="D179" s="442"/>
      <c r="E179" s="438"/>
      <c r="F179" s="438"/>
      <c r="G179" s="442"/>
      <c r="H179" s="459" t="s">
        <v>539</v>
      </c>
      <c r="I179" s="484"/>
      <c r="J179" s="476" t="s">
        <v>540</v>
      </c>
      <c r="K179" s="429" t="s">
        <v>541</v>
      </c>
      <c r="L179" s="429"/>
      <c r="M179" s="429"/>
      <c r="N179" s="476"/>
      <c r="O179" s="429" t="s">
        <v>542</v>
      </c>
      <c r="P179" s="429"/>
      <c r="Q179" s="429"/>
      <c r="R179" s="429"/>
      <c r="S179" s="429"/>
      <c r="T179" s="429"/>
      <c r="U179" s="429" t="s">
        <v>543</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x14ac:dyDescent="0.25">
      <c r="A180" s="411"/>
      <c r="B180" s="420"/>
      <c r="C180" s="413">
        <f>INT($C$40)+1</f>
        <v>2</v>
      </c>
      <c r="D180" s="442"/>
      <c r="E180" s="438"/>
      <c r="F180" s="438"/>
      <c r="G180" s="442"/>
      <c r="H180" s="459"/>
      <c r="I180" s="484"/>
      <c r="J180" s="476"/>
      <c r="K180" s="476">
        <v>6</v>
      </c>
      <c r="L180" s="476">
        <v>8</v>
      </c>
      <c r="M180" s="476">
        <v>12</v>
      </c>
      <c r="N180" s="476"/>
      <c r="O180" s="476" t="s">
        <v>544</v>
      </c>
      <c r="P180" s="476" t="s">
        <v>545</v>
      </c>
      <c r="Q180" s="476" t="s">
        <v>546</v>
      </c>
      <c r="R180" s="476" t="s">
        <v>1014</v>
      </c>
      <c r="S180" s="476" t="s">
        <v>547</v>
      </c>
      <c r="T180" s="476" t="s">
        <v>548</v>
      </c>
      <c r="U180" s="429" t="s">
        <v>549</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480</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outlineLevel="2" x14ac:dyDescent="0.25">
      <c r="A182" s="411"/>
      <c r="B182" s="420"/>
      <c r="C182" s="413">
        <f>INT($C$40)+2</f>
        <v>3</v>
      </c>
      <c r="D182" s="442"/>
      <c r="E182" s="438"/>
      <c r="F182" s="438"/>
      <c r="G182" s="442"/>
      <c r="H182" s="463" t="s">
        <v>550</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outlineLevel="2" collapsed="1" x14ac:dyDescent="0.25">
      <c r="A183" s="411"/>
      <c r="B183" s="420"/>
      <c r="C183" s="413">
        <f>INT($C$40)+2</f>
        <v>3</v>
      </c>
      <c r="D183" s="442"/>
      <c r="E183" s="438"/>
      <c r="F183" s="438"/>
      <c r="G183" s="442"/>
      <c r="H183" s="463" t="s">
        <v>551</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552</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553</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554</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555</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556</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557</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558</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559</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560</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561</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customHeight="1" outlineLevel="2" collapsed="1"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484</v>
      </c>
      <c r="AQ194" s="423"/>
      <c r="AR194" s="411"/>
      <c r="AS194" s="411"/>
      <c r="AT194" s="411"/>
    </row>
    <row r="195" spans="1:46" ht="5.0999999999999996" hidden="1" customHeight="1" outlineLevel="3" x14ac:dyDescent="0.25">
      <c r="A195" s="411"/>
      <c r="B195" s="420"/>
      <c r="C195" s="413">
        <f>INT($C$40)+3.005</f>
        <v>4.0049999999999999</v>
      </c>
      <c r="D195" s="442" t="s">
        <v>480</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outlineLevel="2" x14ac:dyDescent="0.25">
      <c r="A196" s="411"/>
      <c r="B196" s="420"/>
      <c r="C196" s="413">
        <f>INT($C$40)+2</f>
        <v>3</v>
      </c>
      <c r="D196" s="442"/>
      <c r="E196" s="438"/>
      <c r="F196" s="438"/>
      <c r="G196" s="442"/>
      <c r="H196" s="463" t="s">
        <v>1016</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484</v>
      </c>
      <c r="AQ197" s="423"/>
      <c r="AR197" s="411"/>
      <c r="AS197" s="411"/>
      <c r="AT197" s="411"/>
    </row>
    <row r="198" spans="1:46" outlineLevel="1" x14ac:dyDescent="0.25">
      <c r="A198" s="411"/>
      <c r="B198" s="420"/>
      <c r="C198" s="413">
        <f>INT($C$40)+1</f>
        <v>2</v>
      </c>
      <c r="D198" s="442"/>
      <c r="E198" s="438"/>
      <c r="F198" s="438"/>
      <c r="G198" s="442"/>
      <c r="H198" s="459" t="s">
        <v>562</v>
      </c>
      <c r="I198" s="460"/>
      <c r="J198" s="488" t="s">
        <v>151</v>
      </c>
      <c r="K198" s="488" t="s">
        <v>152</v>
      </c>
      <c r="L198" s="488" t="s">
        <v>153</v>
      </c>
      <c r="M198" s="488" t="s">
        <v>154</v>
      </c>
      <c r="N198" s="488" t="s">
        <v>155</v>
      </c>
      <c r="O198" s="488" t="s">
        <v>156</v>
      </c>
      <c r="P198" s="488" t="s">
        <v>157</v>
      </c>
      <c r="Q198" s="488" t="s">
        <v>158</v>
      </c>
      <c r="R198" s="488" t="s">
        <v>159</v>
      </c>
      <c r="S198" s="488" t="s">
        <v>563</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480</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outlineLevel="2" x14ac:dyDescent="0.25">
      <c r="A200" s="411"/>
      <c r="B200" s="420"/>
      <c r="C200" s="413">
        <f>INT($C$40)+2</f>
        <v>3</v>
      </c>
      <c r="D200" s="442"/>
      <c r="E200" s="438"/>
      <c r="F200" s="438"/>
      <c r="G200" s="442"/>
      <c r="H200" s="447" t="s">
        <v>564</v>
      </c>
      <c r="I200" s="463"/>
      <c r="J200" s="489">
        <v>50</v>
      </c>
      <c r="K200" s="447"/>
      <c r="L200" s="447"/>
      <c r="M200" s="447" t="s">
        <v>565</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outlineLevel="2" x14ac:dyDescent="0.25">
      <c r="A201" s="411"/>
      <c r="B201" s="420"/>
      <c r="C201" s="413">
        <f>INT($C$40)+2</f>
        <v>3</v>
      </c>
      <c r="D201" s="442"/>
      <c r="E201" s="438"/>
      <c r="F201" s="438"/>
      <c r="G201" s="442"/>
      <c r="H201" s="447" t="s">
        <v>566</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outlineLevel="2" collapsed="1" x14ac:dyDescent="0.25">
      <c r="A202" s="411"/>
      <c r="B202" s="420"/>
      <c r="C202" s="413">
        <f>INT($C$40)+2</f>
        <v>3</v>
      </c>
      <c r="D202" s="442"/>
      <c r="E202" s="438"/>
      <c r="F202" s="438"/>
      <c r="G202" s="442"/>
      <c r="H202" s="447"/>
      <c r="I202" s="463"/>
      <c r="J202" s="447" t="s">
        <v>567</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568</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569</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570</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571</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572</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573</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574</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575</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484</v>
      </c>
      <c r="AQ212" s="423"/>
      <c r="AR212" s="411"/>
      <c r="AS212" s="411"/>
      <c r="AT212" s="411"/>
    </row>
    <row r="213" spans="1:46" outlineLevel="1" x14ac:dyDescent="0.25">
      <c r="A213" s="411"/>
      <c r="B213" s="420"/>
      <c r="C213" s="413">
        <f>INT($C$40)+1</f>
        <v>2</v>
      </c>
      <c r="D213" s="442"/>
      <c r="E213" s="438"/>
      <c r="F213" s="438"/>
      <c r="G213" s="442"/>
      <c r="H213" s="459" t="s">
        <v>576</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480</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outlineLevel="2" x14ac:dyDescent="0.25">
      <c r="A215" s="411"/>
      <c r="B215" s="420"/>
      <c r="C215" s="413">
        <f>INT($C$40)+2</f>
        <v>3</v>
      </c>
      <c r="D215" s="442"/>
      <c r="E215" s="438"/>
      <c r="F215" s="438"/>
      <c r="G215" s="442"/>
      <c r="H215" s="447" t="s">
        <v>577</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484</v>
      </c>
      <c r="AQ216" s="423"/>
      <c r="AR216" s="411"/>
      <c r="AS216" s="411"/>
      <c r="AT216" s="411"/>
    </row>
    <row r="217" spans="1:46" outlineLevel="1" x14ac:dyDescent="0.25">
      <c r="A217" s="411"/>
      <c r="B217" s="420"/>
      <c r="C217" s="413">
        <f>INT($C$40)+1</f>
        <v>2</v>
      </c>
      <c r="D217" s="442"/>
      <c r="E217" s="438"/>
      <c r="F217" s="438"/>
      <c r="G217" s="442"/>
      <c r="H217" s="459" t="s">
        <v>578</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480</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outlineLevel="2" x14ac:dyDescent="0.25">
      <c r="A219" s="411"/>
      <c r="B219" s="420"/>
      <c r="C219" s="413">
        <f>INT($C$40)+2</f>
        <v>3</v>
      </c>
      <c r="D219" s="442"/>
      <c r="E219" s="438"/>
      <c r="F219" s="438"/>
      <c r="G219" s="442"/>
      <c r="H219" s="447" t="s">
        <v>579</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outlineLevel="3" x14ac:dyDescent="0.25">
      <c r="A221" s="411"/>
      <c r="B221" s="420"/>
      <c r="C221" s="413">
        <f>INT($C$40)+3</f>
        <v>4</v>
      </c>
      <c r="D221" s="442"/>
      <c r="E221" s="438"/>
      <c r="F221" s="438"/>
      <c r="G221" s="442"/>
      <c r="H221" s="447" t="s">
        <v>580</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outlineLevel="3" x14ac:dyDescent="0.25">
      <c r="A222" s="411"/>
      <c r="B222" s="420"/>
      <c r="C222" s="413">
        <f>INT($C$40)+3</f>
        <v>4</v>
      </c>
      <c r="D222" s="442"/>
      <c r="E222" s="438"/>
      <c r="F222" s="438"/>
      <c r="G222" s="442"/>
      <c r="H222" s="447"/>
      <c r="I222" s="463" t="s">
        <v>581</v>
      </c>
      <c r="J222" s="463" t="s">
        <v>582</v>
      </c>
      <c r="K222" s="463" t="s">
        <v>856</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s="765" customFormat="1" ht="5.0999999999999996"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484</v>
      </c>
      <c r="AQ224" s="423"/>
      <c r="AR224" s="411"/>
      <c r="AS224" s="411"/>
      <c r="AT224" s="411"/>
    </row>
    <row r="225" spans="1:46" s="765" customFormat="1" ht="30" outlineLevel="1" x14ac:dyDescent="0.25">
      <c r="A225" s="411"/>
      <c r="B225" s="420"/>
      <c r="C225" s="413">
        <f>INT($C$40)+1</f>
        <v>2</v>
      </c>
      <c r="D225" s="442"/>
      <c r="E225" s="438"/>
      <c r="F225" s="438"/>
      <c r="G225" s="442"/>
      <c r="H225" s="459" t="s">
        <v>1091</v>
      </c>
      <c r="I225" s="460"/>
      <c r="J225" s="1010" t="s">
        <v>1093</v>
      </c>
      <c r="K225" s="1010" t="s">
        <v>1092</v>
      </c>
      <c r="L225" s="429"/>
      <c r="M225" s="429"/>
      <c r="N225" s="429"/>
      <c r="O225" s="429"/>
      <c r="P225" s="429"/>
      <c r="Q225" s="429"/>
      <c r="R225" s="429"/>
      <c r="S225" s="429"/>
      <c r="T225" s="429"/>
      <c r="U225" s="429"/>
      <c r="V225" s="429"/>
      <c r="W225" s="429"/>
      <c r="X225" s="429"/>
      <c r="Y225" s="461"/>
      <c r="Z225" s="461"/>
      <c r="AA225" s="461"/>
      <c r="AB225" s="461"/>
      <c r="AC225" s="461"/>
      <c r="AD225" s="461"/>
      <c r="AE225" s="461"/>
      <c r="AF225" s="461"/>
      <c r="AG225" s="461"/>
      <c r="AH225" s="461"/>
      <c r="AI225" s="461"/>
      <c r="AJ225" s="461"/>
      <c r="AK225" s="461"/>
      <c r="AL225" s="461"/>
      <c r="AM225" s="461"/>
      <c r="AN225" s="461"/>
      <c r="AO225" s="461"/>
      <c r="AP225" s="442"/>
      <c r="AQ225" s="423"/>
      <c r="AR225" s="411"/>
      <c r="AS225" s="411"/>
      <c r="AT225" s="411"/>
    </row>
    <row r="226" spans="1:46" s="765" customFormat="1" ht="5.0999999999999996" hidden="1" customHeight="1" outlineLevel="3" x14ac:dyDescent="0.25">
      <c r="A226" s="411"/>
      <c r="B226" s="420"/>
      <c r="C226" s="413">
        <f>INT($C$40)+3.005</f>
        <v>4.0049999999999999</v>
      </c>
      <c r="D226" s="442" t="s">
        <v>480</v>
      </c>
      <c r="E226" s="442"/>
      <c r="F226" s="442"/>
      <c r="G226" s="442"/>
      <c r="H226" s="442"/>
      <c r="I226" s="442"/>
      <c r="J226" s="442"/>
      <c r="K226" s="442"/>
      <c r="L226" s="442"/>
      <c r="M226" s="442"/>
      <c r="N226" s="442"/>
      <c r="O226" s="442"/>
      <c r="P226" s="442"/>
      <c r="Q226" s="442"/>
      <c r="R226" s="442"/>
      <c r="S226" s="442"/>
      <c r="T226" s="442"/>
      <c r="U226" s="442"/>
      <c r="V226" s="442"/>
      <c r="W226" s="442"/>
      <c r="X226" s="442"/>
      <c r="Y226" s="442"/>
      <c r="Z226" s="442"/>
      <c r="AA226" s="442"/>
      <c r="AB226" s="442"/>
      <c r="AC226" s="442"/>
      <c r="AD226" s="442"/>
      <c r="AE226" s="442"/>
      <c r="AF226" s="442"/>
      <c r="AG226" s="442"/>
      <c r="AH226" s="442"/>
      <c r="AI226" s="442"/>
      <c r="AJ226" s="442"/>
      <c r="AK226" s="442"/>
      <c r="AL226" s="442"/>
      <c r="AM226" s="442"/>
      <c r="AN226" s="442"/>
      <c r="AO226" s="442"/>
      <c r="AP226" s="442"/>
      <c r="AQ226" s="423"/>
      <c r="AR226" s="411"/>
      <c r="AS226" s="411"/>
      <c r="AT226" s="411"/>
    </row>
    <row r="227" spans="1:46" s="765" customFormat="1" outlineLevel="2" x14ac:dyDescent="0.25">
      <c r="A227" s="411"/>
      <c r="B227" s="420"/>
      <c r="C227" s="413">
        <f>INT($C$40)+2</f>
        <v>3</v>
      </c>
      <c r="D227" s="442"/>
      <c r="E227" s="438"/>
      <c r="F227" s="438"/>
      <c r="G227" s="442"/>
      <c r="H227" s="447" t="str">
        <f>H260</f>
        <v>Aut</v>
      </c>
      <c r="I227" s="463"/>
      <c r="J227" s="557">
        <f>MIN($N$654:$U$656)+21</f>
        <v>43774</v>
      </c>
      <c r="K227" s="557">
        <f>MIN($N$654:$U$656)-21</f>
        <v>43732</v>
      </c>
      <c r="L227" s="447"/>
      <c r="M227" s="447"/>
      <c r="N227" s="447"/>
      <c r="O227" s="447"/>
      <c r="P227" s="447"/>
      <c r="Q227" s="447"/>
      <c r="R227" s="447"/>
      <c r="S227" s="447"/>
      <c r="T227" s="447"/>
      <c r="U227" s="447"/>
      <c r="V227" s="447"/>
      <c r="W227" s="447"/>
      <c r="X227" s="447"/>
      <c r="Y227" s="447"/>
      <c r="Z227" s="447"/>
      <c r="AA227" s="447"/>
      <c r="AB227" s="447"/>
      <c r="AC227" s="447"/>
      <c r="AD227" s="447"/>
      <c r="AE227" s="447"/>
      <c r="AF227" s="447"/>
      <c r="AG227" s="447"/>
      <c r="AH227" s="447"/>
      <c r="AI227" s="447"/>
      <c r="AJ227" s="447"/>
      <c r="AK227" s="447"/>
      <c r="AL227" s="447"/>
      <c r="AM227" s="447"/>
      <c r="AN227" s="447"/>
      <c r="AO227" s="447"/>
      <c r="AP227" s="442"/>
      <c r="AQ227" s="423"/>
      <c r="AR227" s="411"/>
      <c r="AS227" s="411"/>
      <c r="AT227" s="411"/>
    </row>
    <row r="228" spans="1:46" s="765" customFormat="1" outlineLevel="2" x14ac:dyDescent="0.25">
      <c r="A228" s="411"/>
      <c r="B228" s="420"/>
      <c r="C228" s="413"/>
      <c r="D228" s="442"/>
      <c r="E228" s="438"/>
      <c r="F228" s="438"/>
      <c r="G228" s="442"/>
      <c r="H228" s="447" t="str">
        <f t="shared" ref="H228:H229" si="109">H261</f>
        <v>Win</v>
      </c>
      <c r="I228" s="463"/>
      <c r="J228" s="557">
        <f>MIN($N$678:$U$680)+21</f>
        <v>43866</v>
      </c>
      <c r="K228" s="557">
        <f>MIN($N$678:$U$680)-21</f>
        <v>43824</v>
      </c>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2"/>
      <c r="AQ228" s="423"/>
      <c r="AR228" s="411"/>
      <c r="AS228" s="411"/>
      <c r="AT228" s="411"/>
    </row>
    <row r="229" spans="1:46" s="765" customFormat="1" outlineLevel="2" x14ac:dyDescent="0.25">
      <c r="A229" s="411"/>
      <c r="B229" s="420"/>
      <c r="C229" s="413"/>
      <c r="D229" s="442"/>
      <c r="E229" s="438"/>
      <c r="F229" s="438"/>
      <c r="G229" s="442"/>
      <c r="H229" s="447" t="str">
        <f t="shared" si="109"/>
        <v>Spr</v>
      </c>
      <c r="I229" s="463"/>
      <c r="J229" s="557">
        <f>MIN($N$702:$U$704)+21</f>
        <v>43866</v>
      </c>
      <c r="K229" s="557">
        <f>MIN($N$702:$U$704)-21</f>
        <v>43824</v>
      </c>
      <c r="L229" s="447"/>
      <c r="M229" s="447"/>
      <c r="N229" s="447"/>
      <c r="O229" s="447"/>
      <c r="P229" s="447"/>
      <c r="Q229" s="447"/>
      <c r="R229" s="447"/>
      <c r="S229" s="447"/>
      <c r="T229" s="447"/>
      <c r="U229" s="447"/>
      <c r="V229" s="447"/>
      <c r="W229" s="447"/>
      <c r="X229" s="447"/>
      <c r="Y229" s="447"/>
      <c r="Z229" s="447"/>
      <c r="AA229" s="447"/>
      <c r="AB229" s="447"/>
      <c r="AC229" s="447"/>
      <c r="AD229" s="447"/>
      <c r="AE229" s="447"/>
      <c r="AF229" s="447"/>
      <c r="AG229" s="447"/>
      <c r="AH229" s="447"/>
      <c r="AI229" s="447"/>
      <c r="AJ229" s="447"/>
      <c r="AK229" s="447"/>
      <c r="AL229" s="447"/>
      <c r="AM229" s="447"/>
      <c r="AN229" s="447"/>
      <c r="AO229" s="447"/>
      <c r="AP229" s="442"/>
      <c r="AQ229" s="423"/>
      <c r="AR229" s="411"/>
      <c r="AS229" s="411"/>
      <c r="AT229" s="411"/>
    </row>
    <row r="230" spans="1:46" s="765" customFormat="1" outlineLevel="2" x14ac:dyDescent="0.25">
      <c r="A230" s="411"/>
      <c r="B230" s="420"/>
      <c r="C230" s="413"/>
      <c r="D230" s="442"/>
      <c r="E230" s="438"/>
      <c r="F230" s="438"/>
      <c r="G230" s="442"/>
      <c r="H230" s="447"/>
      <c r="I230" s="463"/>
      <c r="J230" s="463"/>
      <c r="K230" s="447"/>
      <c r="L230" s="447"/>
      <c r="M230" s="447"/>
      <c r="N230" s="447"/>
      <c r="O230" s="447"/>
      <c r="P230" s="447"/>
      <c r="Q230" s="447"/>
      <c r="R230" s="447"/>
      <c r="S230" s="447"/>
      <c r="T230" s="447"/>
      <c r="U230" s="447"/>
      <c r="V230" s="447"/>
      <c r="W230" s="447"/>
      <c r="X230" s="447"/>
      <c r="Y230" s="447"/>
      <c r="Z230" s="447"/>
      <c r="AA230" s="447"/>
      <c r="AB230" s="447"/>
      <c r="AC230" s="447"/>
      <c r="AD230" s="447"/>
      <c r="AE230" s="447"/>
      <c r="AF230" s="447"/>
      <c r="AG230" s="447"/>
      <c r="AH230" s="447"/>
      <c r="AI230" s="447"/>
      <c r="AJ230" s="447"/>
      <c r="AK230" s="447"/>
      <c r="AL230" s="447"/>
      <c r="AM230" s="447"/>
      <c r="AN230" s="447"/>
      <c r="AO230" s="447"/>
      <c r="AP230" s="442"/>
      <c r="AQ230" s="423"/>
      <c r="AR230" s="411"/>
      <c r="AS230" s="411"/>
      <c r="AT230" s="411"/>
    </row>
    <row r="231" spans="1:46" s="765" customFormat="1" outlineLevel="2" x14ac:dyDescent="0.25">
      <c r="A231" s="411"/>
      <c r="B231" s="420"/>
      <c r="C231" s="413"/>
      <c r="D231" s="442"/>
      <c r="E231" s="438"/>
      <c r="F231" s="438"/>
      <c r="G231" s="442"/>
      <c r="H231" s="447"/>
      <c r="I231" s="463"/>
      <c r="J231" s="463"/>
      <c r="K231" s="447"/>
      <c r="L231" s="447"/>
      <c r="M231" s="447"/>
      <c r="N231" s="447"/>
      <c r="O231" s="447"/>
      <c r="P231" s="447"/>
      <c r="Q231" s="447"/>
      <c r="R231" s="447"/>
      <c r="S231" s="447"/>
      <c r="T231" s="447"/>
      <c r="U231" s="447"/>
      <c r="V231" s="447"/>
      <c r="W231" s="447"/>
      <c r="X231" s="447"/>
      <c r="Y231" s="447"/>
      <c r="Z231" s="447"/>
      <c r="AA231" s="447"/>
      <c r="AB231" s="447"/>
      <c r="AC231" s="447"/>
      <c r="AD231" s="447"/>
      <c r="AE231" s="447"/>
      <c r="AF231" s="447"/>
      <c r="AG231" s="447"/>
      <c r="AH231" s="447"/>
      <c r="AI231" s="447"/>
      <c r="AJ231" s="447"/>
      <c r="AK231" s="447"/>
      <c r="AL231" s="447"/>
      <c r="AM231" s="447"/>
      <c r="AN231" s="447"/>
      <c r="AO231" s="447"/>
      <c r="AP231" s="442"/>
      <c r="AQ231" s="423"/>
      <c r="AR231" s="411"/>
      <c r="AS231" s="411"/>
      <c r="AT231" s="411"/>
    </row>
    <row r="232" spans="1:46" ht="5.0999999999999996" customHeight="1" outlineLevel="2" x14ac:dyDescent="0.25">
      <c r="A232" s="411"/>
      <c r="B232" s="420"/>
      <c r="C232" s="413">
        <f>INT($C$40)+2.005</f>
        <v>3.0049999999999999</v>
      </c>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c r="Z232" s="442"/>
      <c r="AA232" s="442"/>
      <c r="AB232" s="442"/>
      <c r="AC232" s="442"/>
      <c r="AD232" s="442"/>
      <c r="AE232" s="442"/>
      <c r="AF232" s="442"/>
      <c r="AG232" s="442"/>
      <c r="AH232" s="442"/>
      <c r="AI232" s="442"/>
      <c r="AJ232" s="442"/>
      <c r="AK232" s="442"/>
      <c r="AL232" s="442"/>
      <c r="AM232" s="442"/>
      <c r="AN232" s="442"/>
      <c r="AO232" s="442"/>
      <c r="AP232" s="442" t="s">
        <v>484</v>
      </c>
      <c r="AQ232" s="423"/>
      <c r="AR232" s="411"/>
      <c r="AS232" s="411"/>
      <c r="AT232" s="411"/>
    </row>
    <row r="233" spans="1:46" ht="5.0999999999999996" customHeight="1" outlineLevel="2" x14ac:dyDescent="0.25">
      <c r="A233" s="411"/>
      <c r="B233" s="420"/>
      <c r="C233" s="413">
        <f>INT($C$40)+2.005</f>
        <v>3.0049999999999999</v>
      </c>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c r="Z233" s="442"/>
      <c r="AA233" s="442"/>
      <c r="AB233" s="442"/>
      <c r="AC233" s="442"/>
      <c r="AD233" s="442"/>
      <c r="AE233" s="442"/>
      <c r="AF233" s="442"/>
      <c r="AG233" s="442"/>
      <c r="AH233" s="442"/>
      <c r="AI233" s="442"/>
      <c r="AJ233" s="442"/>
      <c r="AK233" s="442"/>
      <c r="AL233" s="442"/>
      <c r="AM233" s="442"/>
      <c r="AN233" s="442"/>
      <c r="AO233" s="442"/>
      <c r="AP233" s="442"/>
      <c r="AQ233" s="423"/>
      <c r="AR233" s="411"/>
      <c r="AS233" s="411"/>
      <c r="AT233" s="411"/>
    </row>
    <row r="234" spans="1:46" ht="5.0999999999999996" customHeight="1" outlineLevel="1" x14ac:dyDescent="0.25">
      <c r="A234" s="411"/>
      <c r="B234" s="452"/>
      <c r="C234" s="453">
        <f>INT($C$40)+1.005</f>
        <v>2.0049999999999999</v>
      </c>
      <c r="D234" s="454"/>
      <c r="E234" s="454"/>
      <c r="F234" s="454"/>
      <c r="G234" s="454"/>
      <c r="H234" s="454"/>
      <c r="I234" s="454"/>
      <c r="J234" s="454"/>
      <c r="K234" s="454"/>
      <c r="L234" s="454"/>
      <c r="M234" s="454"/>
      <c r="N234" s="454"/>
      <c r="O234" s="454"/>
      <c r="P234" s="454"/>
      <c r="Q234" s="454"/>
      <c r="R234" s="454"/>
      <c r="S234" s="454"/>
      <c r="T234" s="454"/>
      <c r="U234" s="454"/>
      <c r="V234" s="454"/>
      <c r="W234" s="454"/>
      <c r="X234" s="454"/>
      <c r="Y234" s="454"/>
      <c r="Z234" s="454"/>
      <c r="AA234" s="454"/>
      <c r="AB234" s="454"/>
      <c r="AC234" s="454"/>
      <c r="AD234" s="454"/>
      <c r="AE234" s="454"/>
      <c r="AF234" s="454"/>
      <c r="AG234" s="454"/>
      <c r="AH234" s="454"/>
      <c r="AI234" s="454"/>
      <c r="AJ234" s="454"/>
      <c r="AK234" s="454"/>
      <c r="AL234" s="454"/>
      <c r="AM234" s="454"/>
      <c r="AN234" s="454"/>
      <c r="AO234" s="454"/>
      <c r="AP234" s="454"/>
      <c r="AQ234" s="455" t="s">
        <v>135</v>
      </c>
      <c r="AR234" s="411"/>
      <c r="AS234" s="411"/>
      <c r="AT234" s="411"/>
    </row>
    <row r="235" spans="1:46" ht="5.0999999999999996" customHeight="1" x14ac:dyDescent="0.25">
      <c r="A235" s="411"/>
      <c r="B235" s="456"/>
      <c r="C235" s="457">
        <f>INT($C$40)+0.005</f>
        <v>1.0049999999999999</v>
      </c>
      <c r="D235" s="456"/>
      <c r="E235" s="456"/>
      <c r="F235" s="456"/>
      <c r="G235" s="456"/>
      <c r="H235" s="456"/>
      <c r="I235" s="456"/>
      <c r="J235" s="456"/>
      <c r="K235" s="456"/>
      <c r="L235" s="456"/>
      <c r="M235" s="456"/>
      <c r="N235" s="456"/>
      <c r="O235" s="456"/>
      <c r="P235" s="456"/>
      <c r="Q235" s="456"/>
      <c r="R235" s="456"/>
      <c r="S235" s="456"/>
      <c r="T235" s="456"/>
      <c r="U235" s="456"/>
      <c r="V235" s="456"/>
      <c r="W235" s="456"/>
      <c r="X235" s="456"/>
      <c r="Y235" s="456"/>
      <c r="Z235" s="456"/>
      <c r="AA235" s="456"/>
      <c r="AB235" s="456"/>
      <c r="AC235" s="456"/>
      <c r="AD235" s="456"/>
      <c r="AE235" s="456"/>
      <c r="AF235" s="456"/>
      <c r="AG235" s="456"/>
      <c r="AH235" s="456"/>
      <c r="AI235" s="456"/>
      <c r="AJ235" s="456"/>
      <c r="AK235" s="456"/>
      <c r="AL235" s="456"/>
      <c r="AM235" s="456"/>
      <c r="AN235" s="456"/>
      <c r="AO235" s="456"/>
      <c r="AP235" s="456"/>
      <c r="AQ235" s="456"/>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3" t="s">
        <v>471</v>
      </c>
      <c r="F241" s="494"/>
      <c r="G241" s="427"/>
      <c r="H241" s="428" t="str">
        <f>COUNTIFS($B$1:$B241, "«")&amp;" Property: Livestock Management table - Reproduction Feeding &amp; Shearing"</f>
        <v>3 Property: Livestock Management table - Reproduction Feeding &amp; Shearing</v>
      </c>
      <c r="I241" s="458"/>
      <c r="J241" s="458"/>
      <c r="K241" s="458"/>
      <c r="L241" s="458"/>
      <c r="M241" s="458"/>
      <c r="N241" s="458"/>
      <c r="O241" s="458"/>
      <c r="P241" s="458"/>
      <c r="Q241" s="458"/>
      <c r="R241" s="458"/>
      <c r="S241" s="458"/>
      <c r="T241" s="458"/>
      <c r="U241" s="458"/>
      <c r="V241" s="458"/>
      <c r="W241" s="458"/>
      <c r="X241" s="458"/>
      <c r="Y241" s="495"/>
      <c r="Z241" s="495"/>
      <c r="AA241" s="495"/>
      <c r="AB241" s="495"/>
      <c r="AC241" s="495"/>
      <c r="AD241" s="495"/>
      <c r="AE241" s="495"/>
      <c r="AF241" s="495"/>
      <c r="AG241" s="495"/>
      <c r="AH241" s="495"/>
      <c r="AI241" s="495"/>
      <c r="AJ241" s="495"/>
      <c r="AK241" s="495"/>
      <c r="AL241" s="495"/>
      <c r="AM241" s="495"/>
      <c r="AN241" s="495"/>
      <c r="AO241" s="495"/>
      <c r="AP241" s="496"/>
      <c r="AQ241" s="423"/>
      <c r="AR241" s="411"/>
      <c r="AS241" s="411"/>
      <c r="AT241" s="411"/>
    </row>
    <row r="242" spans="1:46" ht="20.100000000000001" customHeight="1" outlineLevel="1" x14ac:dyDescent="0.25">
      <c r="A242" s="411"/>
      <c r="B242" s="420"/>
      <c r="C242" s="413">
        <f>INT($C$241)+1.02</f>
        <v>2.02</v>
      </c>
      <c r="D242" s="424"/>
      <c r="E242" s="493" t="s">
        <v>473</v>
      </c>
      <c r="F242" s="497">
        <v>1</v>
      </c>
      <c r="G242" s="433"/>
      <c r="H242" s="434" t="s">
        <v>584</v>
      </c>
      <c r="I242" s="435"/>
      <c r="J242" s="435"/>
      <c r="K242" s="435"/>
      <c r="L242" s="435"/>
      <c r="M242" s="435"/>
      <c r="N242" s="435"/>
      <c r="O242" s="435"/>
      <c r="P242" s="435"/>
      <c r="Q242" s="435"/>
      <c r="R242" s="435"/>
      <c r="S242" s="435"/>
      <c r="T242" s="435"/>
      <c r="U242" s="435"/>
      <c r="V242" s="435"/>
      <c r="W242" s="435"/>
      <c r="X242" s="435"/>
      <c r="Y242" s="498"/>
      <c r="Z242" s="498"/>
      <c r="AA242" s="498"/>
      <c r="AB242" s="498"/>
      <c r="AC242" s="498"/>
      <c r="AD242" s="498"/>
      <c r="AE242" s="498"/>
      <c r="AF242" s="498"/>
      <c r="AG242" s="498"/>
      <c r="AH242" s="498"/>
      <c r="AI242" s="498"/>
      <c r="AJ242" s="498"/>
      <c r="AK242" s="498"/>
      <c r="AL242" s="498"/>
      <c r="AM242" s="498"/>
      <c r="AN242" s="498"/>
      <c r="AO242" s="498"/>
      <c r="AP242" s="499"/>
      <c r="AQ242" s="423"/>
      <c r="AR242" s="411"/>
      <c r="AS242" s="411"/>
      <c r="AT242" s="411"/>
    </row>
    <row r="243" spans="1:46" ht="5.0999999999999996"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outlineLevel="2" x14ac:dyDescent="0.25">
      <c r="A244" s="411"/>
      <c r="B244" s="420"/>
      <c r="C244" s="413">
        <f>INT($C$241)+2</f>
        <v>3</v>
      </c>
      <c r="D244" s="421"/>
      <c r="E244" s="500"/>
      <c r="F244" s="500"/>
      <c r="G244" s="421"/>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c r="AF244" s="439"/>
      <c r="AG244" s="439"/>
      <c r="AH244" s="439"/>
      <c r="AI244" s="439"/>
      <c r="AJ244" s="439"/>
      <c r="AK244" s="439"/>
      <c r="AL244" s="439"/>
      <c r="AM244" s="439"/>
      <c r="AN244" s="439"/>
      <c r="AO244" s="439"/>
      <c r="AP244" s="421"/>
      <c r="AQ244" s="423"/>
      <c r="AR244" s="411"/>
      <c r="AS244" s="411"/>
      <c r="AT244" s="411"/>
    </row>
    <row r="245" spans="1:46" outlineLevel="2" x14ac:dyDescent="0.25">
      <c r="A245" s="411"/>
      <c r="B245" s="420"/>
      <c r="C245" s="413">
        <f>INT($C$241)+2</f>
        <v>3</v>
      </c>
      <c r="D245" s="421"/>
      <c r="E245" s="500"/>
      <c r="F245" s="500"/>
      <c r="G245" s="421"/>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c r="AF245" s="439"/>
      <c r="AG245" s="439"/>
      <c r="AH245" s="439"/>
      <c r="AI245" s="439"/>
      <c r="AJ245" s="439"/>
      <c r="AK245" s="439"/>
      <c r="AL245" s="439"/>
      <c r="AM245" s="439"/>
      <c r="AN245" s="439"/>
      <c r="AO245" s="439"/>
      <c r="AP245" s="421"/>
      <c r="AQ245" s="423"/>
      <c r="AR245" s="411"/>
      <c r="AS245" s="411"/>
      <c r="AT245" s="411"/>
    </row>
    <row r="246" spans="1:46" outlineLevel="2" x14ac:dyDescent="0.25">
      <c r="A246" s="411"/>
      <c r="B246" s="420"/>
      <c r="C246" s="413">
        <f>INT($C$241)+2</f>
        <v>3</v>
      </c>
      <c r="D246" s="421"/>
      <c r="E246" s="500"/>
      <c r="F246" s="500"/>
      <c r="G246" s="421"/>
      <c r="H246" s="440"/>
      <c r="I246" s="440"/>
      <c r="J246" s="440"/>
      <c r="K246" s="501" t="s">
        <v>515</v>
      </c>
      <c r="L246" s="501"/>
      <c r="M246" s="501"/>
      <c r="N246" s="501" t="s">
        <v>516</v>
      </c>
      <c r="O246" s="501"/>
      <c r="P246" s="501"/>
      <c r="Q246" s="501"/>
      <c r="R246" s="501" t="s">
        <v>518</v>
      </c>
      <c r="S246" s="501"/>
      <c r="T246" s="501"/>
      <c r="U246" s="501"/>
      <c r="V246" s="502"/>
      <c r="W246" s="502"/>
      <c r="X246" s="502"/>
      <c r="Y246" s="502"/>
      <c r="Z246" s="502"/>
      <c r="AA246" s="502"/>
      <c r="AB246" s="502"/>
      <c r="AC246" s="502"/>
      <c r="AD246" s="502"/>
      <c r="AE246" s="502"/>
      <c r="AF246" s="502"/>
      <c r="AG246" s="502"/>
      <c r="AH246" s="502"/>
      <c r="AI246" s="502"/>
      <c r="AJ246" s="502"/>
      <c r="AK246" s="502"/>
      <c r="AL246" s="502"/>
      <c r="AM246" s="502"/>
      <c r="AN246" s="502"/>
      <c r="AO246" s="502"/>
      <c r="AP246" s="421"/>
      <c r="AQ246" s="423"/>
      <c r="AR246" s="411"/>
      <c r="AS246" s="411"/>
      <c r="AT246" s="411"/>
    </row>
    <row r="247" spans="1:46" outlineLevel="2" x14ac:dyDescent="0.25">
      <c r="A247" s="411"/>
      <c r="B247" s="420"/>
      <c r="C247" s="413">
        <f>INT($C$241)+2</f>
        <v>3</v>
      </c>
      <c r="D247" s="421"/>
      <c r="E247" s="500"/>
      <c r="F247" s="500"/>
      <c r="G247" s="421"/>
      <c r="H247" s="440"/>
      <c r="I247" s="440"/>
      <c r="J247" s="440"/>
      <c r="K247" s="490" t="s">
        <v>14</v>
      </c>
      <c r="L247" s="490" t="s">
        <v>585</v>
      </c>
      <c r="M247" s="490" t="s">
        <v>4</v>
      </c>
      <c r="N247" s="490" t="s">
        <v>586</v>
      </c>
      <c r="O247" s="490" t="s">
        <v>587</v>
      </c>
      <c r="P247" s="490" t="s">
        <v>588</v>
      </c>
      <c r="Q247" s="490" t="s">
        <v>589</v>
      </c>
      <c r="R247" s="490" t="s">
        <v>586</v>
      </c>
      <c r="S247" s="490" t="s">
        <v>587</v>
      </c>
      <c r="T247" s="490" t="s">
        <v>588</v>
      </c>
      <c r="U247" s="490" t="s">
        <v>589</v>
      </c>
      <c r="V247" s="440"/>
      <c r="W247" s="440"/>
      <c r="X247" s="440"/>
      <c r="Y247" s="440"/>
      <c r="Z247" s="440"/>
      <c r="AA247" s="440"/>
      <c r="AB247" s="440"/>
      <c r="AC247" s="440"/>
      <c r="AD247" s="440"/>
      <c r="AE247" s="440"/>
      <c r="AF247" s="440"/>
      <c r="AG247" s="440"/>
      <c r="AH247" s="440"/>
      <c r="AI247" s="440"/>
      <c r="AJ247" s="440"/>
      <c r="AK247" s="440"/>
      <c r="AL247" s="440"/>
      <c r="AM247" s="440"/>
      <c r="AN247" s="440"/>
      <c r="AO247" s="440"/>
      <c r="AP247" s="421"/>
      <c r="AQ247" s="423"/>
      <c r="AR247" s="411"/>
      <c r="AS247" s="411"/>
      <c r="AT247" s="411"/>
    </row>
    <row r="248" spans="1:46" ht="11.45" customHeight="1" outlineLevel="2" collapsed="1" x14ac:dyDescent="0.25">
      <c r="A248" s="411"/>
      <c r="B248" s="420" t="s">
        <v>477</v>
      </c>
      <c r="C248" s="413">
        <f>INT($C$241)+2.01</f>
        <v>3.01</v>
      </c>
      <c r="D248" s="421"/>
      <c r="E248" s="421"/>
      <c r="F248" s="421"/>
      <c r="G248" s="421"/>
      <c r="H248" s="440"/>
      <c r="I248" s="440"/>
      <c r="J248" s="440"/>
      <c r="K248" s="440"/>
      <c r="L248" s="440"/>
      <c r="M248" s="440"/>
      <c r="N248" s="440"/>
      <c r="O248" s="440"/>
      <c r="P248" s="440"/>
      <c r="Q248" s="440"/>
      <c r="R248" s="440"/>
      <c r="S248" s="440"/>
      <c r="T248" s="440"/>
      <c r="U248" s="440"/>
      <c r="V248" s="440"/>
      <c r="W248" s="440"/>
      <c r="X248" s="440"/>
      <c r="Y248" s="440"/>
      <c r="Z248" s="440"/>
      <c r="AA248" s="440"/>
      <c r="AB248" s="440"/>
      <c r="AC248" s="440"/>
      <c r="AD248" s="440"/>
      <c r="AE248" s="440"/>
      <c r="AF248" s="440"/>
      <c r="AG248" s="440"/>
      <c r="AH248" s="440"/>
      <c r="AI248" s="440"/>
      <c r="AJ248" s="440"/>
      <c r="AK248" s="440"/>
      <c r="AL248" s="440"/>
      <c r="AM248" s="440"/>
      <c r="AN248" s="440"/>
      <c r="AO248" s="440"/>
      <c r="AP248" s="421"/>
      <c r="AQ248" s="423"/>
      <c r="AR248" s="411"/>
      <c r="AS248" s="411"/>
      <c r="AT248" s="411"/>
    </row>
    <row r="249" spans="1:46" hidden="1" outlineLevel="3" collapsed="1" x14ac:dyDescent="0.25">
      <c r="A249" s="411"/>
      <c r="B249" s="420"/>
      <c r="C249" s="413">
        <f>INT(MAX($C$253:$C$331))</f>
        <v>4</v>
      </c>
      <c r="D249" s="442"/>
      <c r="E249" s="500"/>
      <c r="F249" s="500"/>
      <c r="G249" s="442"/>
      <c r="H249" s="500" t="s">
        <v>590</v>
      </c>
      <c r="I249" s="500"/>
      <c r="J249" s="500"/>
      <c r="K249" s="450">
        <v>0</v>
      </c>
      <c r="L249" s="450">
        <v>0</v>
      </c>
      <c r="M249" s="450">
        <v>0</v>
      </c>
      <c r="N249" s="450">
        <v>0</v>
      </c>
      <c r="O249" s="450">
        <v>0</v>
      </c>
      <c r="P249" s="450">
        <v>0</v>
      </c>
      <c r="Q249" s="450">
        <v>1</v>
      </c>
      <c r="R249" s="450">
        <v>0</v>
      </c>
      <c r="S249" s="450">
        <v>1</v>
      </c>
      <c r="T249" s="450">
        <v>2</v>
      </c>
      <c r="U249" s="450">
        <v>3</v>
      </c>
      <c r="V249" s="500"/>
      <c r="W249" s="500"/>
      <c r="X249" s="500"/>
      <c r="Y249" s="500"/>
      <c r="Z249" s="500"/>
      <c r="AA249" s="500"/>
      <c r="AB249" s="500"/>
      <c r="AC249" s="500"/>
      <c r="AD249" s="500"/>
      <c r="AE249" s="500"/>
      <c r="AF249" s="500"/>
      <c r="AG249" s="500"/>
      <c r="AH249" s="500"/>
      <c r="AI249" s="500"/>
      <c r="AJ249" s="500"/>
      <c r="AK249" s="500"/>
      <c r="AL249" s="500"/>
      <c r="AM249" s="500"/>
      <c r="AN249" s="500"/>
      <c r="AO249" s="500"/>
      <c r="AP249" s="442"/>
      <c r="AQ249" s="423"/>
      <c r="AR249" s="411"/>
      <c r="AS249" s="411"/>
      <c r="AT249" s="411"/>
    </row>
    <row r="250" spans="1:46" hidden="1" outlineLevel="4" x14ac:dyDescent="0.25">
      <c r="A250" s="411"/>
      <c r="B250" s="420" t="s">
        <v>478</v>
      </c>
      <c r="C250" s="413">
        <f>INT(MAX($C$253:$C$331))+1</f>
        <v>5</v>
      </c>
      <c r="D250" s="442" t="s">
        <v>479</v>
      </c>
      <c r="E250" s="500"/>
      <c r="F250" s="500"/>
      <c r="G250" s="442"/>
      <c r="H250" s="500" t="s">
        <v>591</v>
      </c>
      <c r="I250" s="500"/>
      <c r="J250" s="500"/>
      <c r="K250" s="500"/>
      <c r="L250" s="500"/>
      <c r="M250" s="500"/>
      <c r="N250" s="450">
        <v>0</v>
      </c>
      <c r="O250" s="450">
        <v>1</v>
      </c>
      <c r="P250" s="450">
        <v>2</v>
      </c>
      <c r="Q250" s="450">
        <v>2</v>
      </c>
      <c r="R250" s="500"/>
      <c r="S250" s="500"/>
      <c r="T250" s="500"/>
      <c r="U250" s="500"/>
      <c r="V250" s="500"/>
      <c r="W250" s="500"/>
      <c r="X250" s="500"/>
      <c r="Y250" s="500"/>
      <c r="Z250" s="500"/>
      <c r="AA250" s="500"/>
      <c r="AB250" s="500"/>
      <c r="AC250" s="500"/>
      <c r="AD250" s="500"/>
      <c r="AE250" s="500"/>
      <c r="AF250" s="500"/>
      <c r="AG250" s="500"/>
      <c r="AH250" s="500"/>
      <c r="AI250" s="500"/>
      <c r="AJ250" s="500"/>
      <c r="AK250" s="500"/>
      <c r="AL250" s="500"/>
      <c r="AM250" s="500"/>
      <c r="AN250" s="500"/>
      <c r="AO250" s="500"/>
      <c r="AP250" s="442"/>
      <c r="AQ250" s="423"/>
      <c r="AR250" s="411"/>
      <c r="AS250" s="411"/>
      <c r="AT250" s="411"/>
    </row>
    <row r="251" spans="1:46" hidden="1" outlineLevel="4" x14ac:dyDescent="0.25">
      <c r="A251" s="411"/>
      <c r="B251" s="420" t="s">
        <v>478</v>
      </c>
      <c r="C251" s="413">
        <f>INT(MAX($C$253:$C$331))+1</f>
        <v>5</v>
      </c>
      <c r="D251" s="442" t="s">
        <v>479</v>
      </c>
      <c r="E251" s="500"/>
      <c r="F251" s="500"/>
      <c r="G251" s="442"/>
      <c r="H251" s="500" t="s">
        <v>591</v>
      </c>
      <c r="I251" s="500"/>
      <c r="J251" s="500"/>
      <c r="K251" s="500"/>
      <c r="L251" s="500"/>
      <c r="M251" s="500"/>
      <c r="N251" s="500"/>
      <c r="O251" s="500"/>
      <c r="P251" s="500"/>
      <c r="Q251" s="500"/>
      <c r="R251" s="450">
        <v>0</v>
      </c>
      <c r="S251" s="450">
        <v>3</v>
      </c>
      <c r="T251" s="450">
        <v>4</v>
      </c>
      <c r="U251" s="450">
        <v>4</v>
      </c>
      <c r="V251" s="500"/>
      <c r="W251" s="500"/>
      <c r="X251" s="500"/>
      <c r="Y251" s="500"/>
      <c r="Z251" s="500"/>
      <c r="AA251" s="500"/>
      <c r="AB251" s="500"/>
      <c r="AC251" s="500"/>
      <c r="AD251" s="500"/>
      <c r="AE251" s="500"/>
      <c r="AF251" s="500"/>
      <c r="AG251" s="500"/>
      <c r="AH251" s="500"/>
      <c r="AI251" s="500"/>
      <c r="AJ251" s="500"/>
      <c r="AK251" s="500"/>
      <c r="AL251" s="500"/>
      <c r="AM251" s="500"/>
      <c r="AN251" s="500"/>
      <c r="AO251" s="500"/>
      <c r="AP251" s="442"/>
      <c r="AQ251" s="423"/>
      <c r="AR251" s="411"/>
      <c r="AS251" s="411"/>
      <c r="AT251" s="411"/>
    </row>
    <row r="252" spans="1:46" outlineLevel="1" x14ac:dyDescent="0.25">
      <c r="A252" s="411"/>
      <c r="B252" s="420"/>
      <c r="C252" s="413">
        <f>INT($C$241)+1</f>
        <v>2</v>
      </c>
      <c r="D252" s="442"/>
      <c r="E252" s="500"/>
      <c r="F252" s="500"/>
      <c r="G252" s="442"/>
      <c r="H252" s="503" t="s">
        <v>592</v>
      </c>
      <c r="I252" s="460"/>
      <c r="J252" s="460"/>
      <c r="K252" s="429"/>
      <c r="L252" s="429"/>
      <c r="M252" s="429"/>
      <c r="N252" s="429"/>
      <c r="O252" s="429"/>
      <c r="P252" s="429"/>
      <c r="Q252" s="429"/>
      <c r="R252" s="429"/>
      <c r="S252" s="429"/>
      <c r="T252" s="429"/>
      <c r="U252" s="429"/>
      <c r="V252" s="429"/>
      <c r="W252" s="429"/>
      <c r="X252" s="429"/>
      <c r="Y252" s="429"/>
      <c r="Z252" s="492"/>
      <c r="AA252" s="492"/>
      <c r="AB252" s="492"/>
      <c r="AC252" s="492"/>
      <c r="AD252" s="492"/>
      <c r="AE252" s="492"/>
      <c r="AF252" s="492"/>
      <c r="AG252" s="492"/>
      <c r="AH252" s="492"/>
      <c r="AI252" s="492"/>
      <c r="AJ252" s="492"/>
      <c r="AK252" s="492"/>
      <c r="AL252" s="492"/>
      <c r="AM252" s="492"/>
      <c r="AN252" s="492"/>
      <c r="AO252" s="492"/>
      <c r="AP252" s="442"/>
      <c r="AQ252" s="423"/>
      <c r="AR252" s="411"/>
      <c r="AS252" s="411"/>
      <c r="AT252" s="411"/>
    </row>
    <row r="253" spans="1:46" ht="5.0999999999999996" hidden="1" customHeight="1" outlineLevel="3" x14ac:dyDescent="0.25">
      <c r="A253" s="411"/>
      <c r="B253" s="420"/>
      <c r="C253" s="413">
        <f>INT($C$241)+3.005</f>
        <v>4.0049999999999999</v>
      </c>
      <c r="D253" s="442" t="s">
        <v>480</v>
      </c>
      <c r="E253" s="442"/>
      <c r="F253" s="442"/>
      <c r="G253" s="442"/>
      <c r="H253" s="504"/>
      <c r="I253" s="504"/>
      <c r="J253" s="504"/>
      <c r="K253" s="504"/>
      <c r="L253" s="504"/>
      <c r="M253" s="504"/>
      <c r="N253" s="504"/>
      <c r="O253" s="504"/>
      <c r="P253" s="504"/>
      <c r="Q253" s="504"/>
      <c r="R253" s="504"/>
      <c r="S253" s="504"/>
      <c r="T253" s="504"/>
      <c r="U253" s="504"/>
      <c r="V253" s="504"/>
      <c r="W253" s="504"/>
      <c r="X253" s="504"/>
      <c r="Y253" s="504"/>
      <c r="Z253" s="504"/>
      <c r="AA253" s="504"/>
      <c r="AB253" s="444"/>
      <c r="AC253" s="444"/>
      <c r="AD253" s="444"/>
      <c r="AE253" s="444"/>
      <c r="AF253" s="444"/>
      <c r="AG253" s="444"/>
      <c r="AH253" s="444"/>
      <c r="AI253" s="444"/>
      <c r="AJ253" s="444"/>
      <c r="AK253" s="444"/>
      <c r="AL253" s="444"/>
      <c r="AM253" s="444"/>
      <c r="AN253" s="444"/>
      <c r="AO253" s="444"/>
      <c r="AP253" s="442"/>
      <c r="AQ253" s="423"/>
      <c r="AR253" s="411"/>
      <c r="AS253" s="411"/>
      <c r="AT253" s="411"/>
    </row>
    <row r="254" spans="1:46" outlineLevel="2" x14ac:dyDescent="0.25">
      <c r="A254" s="411"/>
      <c r="B254" s="420"/>
      <c r="C254" s="413">
        <f>INT($C$241)+2</f>
        <v>3</v>
      </c>
      <c r="D254" s="442"/>
      <c r="E254" s="500"/>
      <c r="F254" s="500"/>
      <c r="G254" s="442"/>
      <c r="H254" s="446" t="s">
        <v>593</v>
      </c>
      <c r="I254" s="446"/>
      <c r="J254" s="446"/>
      <c r="K254" s="490">
        <v>1</v>
      </c>
      <c r="L254" s="490">
        <v>6</v>
      </c>
      <c r="M254" s="490">
        <v>7</v>
      </c>
      <c r="N254" s="446"/>
      <c r="O254" s="446"/>
      <c r="P254" s="446"/>
      <c r="Q254" s="446"/>
      <c r="R254" s="446"/>
      <c r="S254" s="446"/>
      <c r="T254" s="446"/>
      <c r="U254" s="446"/>
      <c r="V254" s="446"/>
      <c r="W254" s="446"/>
      <c r="X254" s="446"/>
      <c r="Y254" s="446"/>
      <c r="Z254" s="446"/>
      <c r="AA254" s="446"/>
      <c r="AB254" s="505"/>
      <c r="AC254" s="505"/>
      <c r="AD254" s="505"/>
      <c r="AE254" s="505"/>
      <c r="AF254" s="505"/>
      <c r="AG254" s="505"/>
      <c r="AH254" s="505"/>
      <c r="AI254" s="505"/>
      <c r="AJ254" s="505"/>
      <c r="AK254" s="505"/>
      <c r="AL254" s="505"/>
      <c r="AM254" s="505"/>
      <c r="AN254" s="505"/>
      <c r="AO254" s="505"/>
      <c r="AP254" s="442"/>
      <c r="AQ254" s="423"/>
      <c r="AR254" s="411"/>
      <c r="AS254" s="411"/>
      <c r="AT254" s="411"/>
    </row>
    <row r="255" spans="1:46" outlineLevel="2" collapsed="1" x14ac:dyDescent="0.25">
      <c r="A255" s="411"/>
      <c r="B255" s="420"/>
      <c r="C255" s="413">
        <f>INT($C$241)+2</f>
        <v>3</v>
      </c>
      <c r="D255" s="442"/>
      <c r="E255" s="500"/>
      <c r="F255" s="500"/>
      <c r="G255" s="442"/>
      <c r="H255" s="447" t="s">
        <v>594</v>
      </c>
      <c r="I255" s="447"/>
      <c r="J255" s="447"/>
      <c r="K255" s="447"/>
      <c r="L255" s="447"/>
      <c r="M255" s="447"/>
      <c r="N255" s="447"/>
      <c r="O255" s="447"/>
      <c r="P255" s="447"/>
      <c r="Q255" s="447"/>
      <c r="R255" s="490" t="b">
        <v>1</v>
      </c>
      <c r="S255" s="490" t="b">
        <v>0</v>
      </c>
      <c r="T255" s="490" t="b">
        <v>0</v>
      </c>
      <c r="U255" s="490" t="b">
        <v>0</v>
      </c>
      <c r="V255" s="447"/>
      <c r="W255" s="447"/>
      <c r="X255" s="447"/>
      <c r="Y255" s="447"/>
      <c r="Z255" s="447"/>
      <c r="AA255" s="447"/>
      <c r="AB255" s="447"/>
      <c r="AC255" s="447"/>
      <c r="AD255" s="447"/>
      <c r="AE255" s="447"/>
      <c r="AF255" s="447"/>
      <c r="AG255" s="447"/>
      <c r="AH255" s="447"/>
      <c r="AI255" s="447"/>
      <c r="AJ255" s="447"/>
      <c r="AK255" s="447"/>
      <c r="AL255" s="447"/>
      <c r="AM255" s="447"/>
      <c r="AN255" s="447"/>
      <c r="AO255" s="447"/>
      <c r="AP255" s="442"/>
      <c r="AQ255" s="423"/>
      <c r="AR255" s="411"/>
      <c r="AS255" s="411"/>
      <c r="AT255" s="411"/>
    </row>
    <row r="256" spans="1:46" hidden="1" outlineLevel="3" x14ac:dyDescent="0.25">
      <c r="A256" s="411"/>
      <c r="B256" s="420"/>
      <c r="C256" s="413">
        <f>INT($C$241)+3</f>
        <v>4</v>
      </c>
      <c r="D256" s="442"/>
      <c r="E256" s="500"/>
      <c r="F256" s="500"/>
      <c r="G256" s="442"/>
      <c r="H256" s="447"/>
      <c r="I256" s="447"/>
      <c r="J256" s="447"/>
      <c r="K256" s="447"/>
      <c r="L256" s="447"/>
      <c r="M256" s="447"/>
      <c r="N256" s="447"/>
      <c r="O256" s="447"/>
      <c r="P256" s="447"/>
      <c r="Q256" s="447"/>
      <c r="R256" s="447"/>
      <c r="S256" s="447"/>
      <c r="T256" s="447"/>
      <c r="U256" s="447"/>
      <c r="V256" s="447"/>
      <c r="W256" s="447"/>
      <c r="X256" s="447"/>
      <c r="Y256" s="447"/>
      <c r="Z256" s="447"/>
      <c r="AA256" s="447"/>
      <c r="AB256" s="447"/>
      <c r="AC256" s="447"/>
      <c r="AD256" s="447"/>
      <c r="AE256" s="447"/>
      <c r="AF256" s="447"/>
      <c r="AG256" s="447"/>
      <c r="AH256" s="447"/>
      <c r="AI256" s="447"/>
      <c r="AJ256" s="447"/>
      <c r="AK256" s="447"/>
      <c r="AL256" s="447"/>
      <c r="AM256" s="447"/>
      <c r="AN256" s="447"/>
      <c r="AO256" s="447"/>
      <c r="AP256" s="442"/>
      <c r="AQ256" s="423"/>
      <c r="AR256" s="411"/>
      <c r="AS256" s="411"/>
      <c r="AT256" s="411"/>
    </row>
    <row r="257" spans="1:46" ht="5.0999999999999996" customHeight="1" outlineLevel="2" x14ac:dyDescent="0.25">
      <c r="A257" s="411"/>
      <c r="B257" s="420"/>
      <c r="C257" s="413">
        <f>INT($C$241)+2.005</f>
        <v>3.0049999999999999</v>
      </c>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c r="Z257" s="442"/>
      <c r="AA257" s="442"/>
      <c r="AB257" s="442"/>
      <c r="AC257" s="442"/>
      <c r="AD257" s="442"/>
      <c r="AE257" s="442"/>
      <c r="AF257" s="442"/>
      <c r="AG257" s="442"/>
      <c r="AH257" s="442"/>
      <c r="AI257" s="442"/>
      <c r="AJ257" s="442"/>
      <c r="AK257" s="442"/>
      <c r="AL257" s="442"/>
      <c r="AM257" s="442"/>
      <c r="AN257" s="442"/>
      <c r="AO257" s="442"/>
      <c r="AP257" s="442" t="s">
        <v>484</v>
      </c>
      <c r="AQ257" s="423"/>
      <c r="AR257" s="411"/>
      <c r="AS257" s="411"/>
      <c r="AT257" s="411"/>
    </row>
    <row r="258" spans="1:46" outlineLevel="1" x14ac:dyDescent="0.25">
      <c r="A258" s="411"/>
      <c r="B258" s="420"/>
      <c r="C258" s="413">
        <f>INT($C$241)+1</f>
        <v>2</v>
      </c>
      <c r="D258" s="442"/>
      <c r="E258" s="500"/>
      <c r="F258" s="500"/>
      <c r="G258" s="442"/>
      <c r="H258" s="503" t="s">
        <v>595</v>
      </c>
      <c r="I258" s="429" t="s">
        <v>596</v>
      </c>
      <c r="J258" s="506"/>
      <c r="K258" s="429" t="s">
        <v>597</v>
      </c>
      <c r="L258" s="429"/>
      <c r="M258" s="429"/>
      <c r="N258" s="429"/>
      <c r="O258" s="429"/>
      <c r="P258" s="429"/>
      <c r="Q258" s="429"/>
      <c r="R258" s="492"/>
      <c r="S258" s="429"/>
      <c r="T258" s="429"/>
      <c r="U258" s="429"/>
      <c r="V258" s="429"/>
      <c r="W258" s="429"/>
      <c r="X258" s="429"/>
      <c r="Y258" s="429"/>
      <c r="Z258" s="492"/>
      <c r="AA258" s="492"/>
      <c r="AB258" s="492"/>
      <c r="AC258" s="492"/>
      <c r="AD258" s="492"/>
      <c r="AE258" s="492"/>
      <c r="AF258" s="492"/>
      <c r="AG258" s="492"/>
      <c r="AH258" s="492"/>
      <c r="AI258" s="492"/>
      <c r="AJ258" s="492"/>
      <c r="AK258" s="492"/>
      <c r="AL258" s="492"/>
      <c r="AM258" s="492"/>
      <c r="AN258" s="492"/>
      <c r="AO258" s="492"/>
      <c r="AP258" s="442"/>
      <c r="AQ258" s="423"/>
      <c r="AR258" s="411"/>
      <c r="AS258" s="411"/>
      <c r="AT258" s="411"/>
    </row>
    <row r="259" spans="1:46" ht="5.0999999999999996" hidden="1" customHeight="1" outlineLevel="3" x14ac:dyDescent="0.25">
      <c r="A259" s="411"/>
      <c r="B259" s="420"/>
      <c r="C259" s="413">
        <f>INT($C$241)+3.005</f>
        <v>4.0049999999999999</v>
      </c>
      <c r="D259" s="442" t="s">
        <v>480</v>
      </c>
      <c r="E259" s="442"/>
      <c r="F259" s="442"/>
      <c r="G259" s="442"/>
      <c r="H259" s="442"/>
      <c r="I259" s="442"/>
      <c r="J259" s="442"/>
      <c r="K259" s="442"/>
      <c r="L259" s="442"/>
      <c r="M259" s="442"/>
      <c r="N259" s="442"/>
      <c r="O259" s="442"/>
      <c r="P259" s="442"/>
      <c r="Q259" s="442"/>
      <c r="R259" s="442"/>
      <c r="S259" s="442"/>
      <c r="T259" s="442"/>
      <c r="U259" s="442"/>
      <c r="V259" s="442"/>
      <c r="W259" s="442"/>
      <c r="X259" s="442"/>
      <c r="Y259" s="442"/>
      <c r="Z259" s="442"/>
      <c r="AA259" s="442"/>
      <c r="AB259" s="442"/>
      <c r="AC259" s="442"/>
      <c r="AD259" s="442"/>
      <c r="AE259" s="442"/>
      <c r="AF259" s="442"/>
      <c r="AG259" s="442"/>
      <c r="AH259" s="442"/>
      <c r="AI259" s="442"/>
      <c r="AJ259" s="442"/>
      <c r="AK259" s="442"/>
      <c r="AL259" s="442"/>
      <c r="AM259" s="442"/>
      <c r="AN259" s="442"/>
      <c r="AO259" s="442"/>
      <c r="AP259" s="442"/>
      <c r="AQ259" s="423"/>
      <c r="AR259" s="411"/>
      <c r="AS259" s="411"/>
      <c r="AT259" s="411"/>
    </row>
    <row r="260" spans="1:46" outlineLevel="2" x14ac:dyDescent="0.25">
      <c r="A260" s="411"/>
      <c r="B260" s="420"/>
      <c r="C260" s="413">
        <f>INT($C$241)+2</f>
        <v>3</v>
      </c>
      <c r="D260" s="442"/>
      <c r="E260" s="500"/>
      <c r="F260" s="500"/>
      <c r="G260" s="442"/>
      <c r="H260" s="507" t="s">
        <v>971</v>
      </c>
      <c r="I260" s="508" t="b">
        <v>0</v>
      </c>
      <c r="J260" s="464" t="b">
        <v>1</v>
      </c>
      <c r="K260" s="509">
        <f t="shared" ref="K260:Q260" si="110">DATE($I$263,MONTH(INDEX($N$269:$Q$269,1,K$249+1)),DAY(INDEX($N$269:$Q$269,1,K$249+1)))</f>
        <v>43600</v>
      </c>
      <c r="L260" s="509">
        <f t="shared" si="110"/>
        <v>43600</v>
      </c>
      <c r="M260" s="509">
        <f t="shared" si="110"/>
        <v>43600</v>
      </c>
      <c r="N260" s="509">
        <f t="shared" si="110"/>
        <v>43600</v>
      </c>
      <c r="O260" s="509">
        <f t="shared" si="110"/>
        <v>43600</v>
      </c>
      <c r="P260" s="509">
        <f t="shared" si="110"/>
        <v>43600</v>
      </c>
      <c r="Q260" s="509">
        <f t="shared" si="110"/>
        <v>43600</v>
      </c>
      <c r="R260" s="447"/>
      <c r="S260" s="447"/>
      <c r="T260" s="447"/>
      <c r="U260" s="447"/>
      <c r="V260" s="447"/>
      <c r="W260" s="469" t="s">
        <v>598</v>
      </c>
      <c r="X260" s="469"/>
      <c r="Y260" s="469"/>
      <c r="Z260" s="469"/>
      <c r="AA260" s="469"/>
      <c r="AB260" s="447"/>
      <c r="AC260" s="963" t="s">
        <v>599</v>
      </c>
      <c r="AD260" s="964"/>
      <c r="AE260" s="964"/>
      <c r="AF260" s="965"/>
      <c r="AG260" s="447"/>
      <c r="AH260" s="510" t="s">
        <v>600</v>
      </c>
      <c r="AI260" s="510"/>
      <c r="AJ260" s="510"/>
      <c r="AK260" s="510"/>
      <c r="AL260" s="447"/>
      <c r="AM260" s="447"/>
      <c r="AN260" s="447"/>
      <c r="AO260" s="447"/>
      <c r="AP260" s="442"/>
      <c r="AQ260" s="423"/>
      <c r="AR260" s="411"/>
      <c r="AS260" s="411"/>
      <c r="AT260" s="411"/>
    </row>
    <row r="261" spans="1:46" outlineLevel="2" x14ac:dyDescent="0.25">
      <c r="A261" s="411"/>
      <c r="B261" s="420"/>
      <c r="C261" s="413"/>
      <c r="D261" s="442"/>
      <c r="E261" s="500"/>
      <c r="F261" s="500"/>
      <c r="G261" s="442"/>
      <c r="H261" s="811" t="s">
        <v>970</v>
      </c>
      <c r="I261" s="508" t="b">
        <v>0</v>
      </c>
      <c r="J261" s="464" t="b">
        <v>1</v>
      </c>
      <c r="K261" s="513">
        <f>DATE($I$263,MONTH(INDEX($N$277:$Q$277,1,K$249+1)),DAY(INDEX($N$277:$Q$277,1,K$249+1)))</f>
        <v>43634</v>
      </c>
      <c r="L261" s="513">
        <f t="shared" ref="L261:Q261" si="111">DATE($I$263,MONTH(INDEX($N$277:$Q$277,1,L$249+1)),DAY(INDEX($N$277:$Q$277,1,L$249+1)))</f>
        <v>43634</v>
      </c>
      <c r="M261" s="513">
        <f t="shared" si="111"/>
        <v>43634</v>
      </c>
      <c r="N261" s="513">
        <f t="shared" si="111"/>
        <v>43634</v>
      </c>
      <c r="O261" s="513">
        <f t="shared" si="111"/>
        <v>43634</v>
      </c>
      <c r="P261" s="513">
        <f t="shared" si="111"/>
        <v>43634</v>
      </c>
      <c r="Q261" s="513">
        <f t="shared" si="111"/>
        <v>43634</v>
      </c>
      <c r="R261" s="447"/>
      <c r="S261" s="447"/>
      <c r="T261" s="447"/>
      <c r="U261" s="447"/>
      <c r="V261" s="447"/>
      <c r="W261" s="469"/>
      <c r="X261" s="469"/>
      <c r="Y261" s="469"/>
      <c r="Z261" s="469"/>
      <c r="AA261" s="469"/>
      <c r="AB261" s="447"/>
      <c r="AC261" s="966"/>
      <c r="AD261" s="967"/>
      <c r="AE261" s="967"/>
      <c r="AF261" s="968"/>
      <c r="AG261" s="447"/>
      <c r="AH261" s="510"/>
      <c r="AI261" s="510"/>
      <c r="AJ261" s="510"/>
      <c r="AK261" s="510"/>
      <c r="AL261" s="447"/>
      <c r="AM261" s="447"/>
      <c r="AN261" s="447"/>
      <c r="AO261" s="447"/>
      <c r="AP261" s="442"/>
      <c r="AQ261" s="423"/>
      <c r="AR261" s="411"/>
      <c r="AS261" s="411"/>
      <c r="AT261" s="411"/>
    </row>
    <row r="262" spans="1:46" outlineLevel="2" x14ac:dyDescent="0.25">
      <c r="A262" s="411"/>
      <c r="B262" s="420"/>
      <c r="C262" s="413">
        <f>INT($C$241)+2</f>
        <v>3</v>
      </c>
      <c r="D262" s="442"/>
      <c r="E262" s="500"/>
      <c r="F262" s="500"/>
      <c r="G262" s="442"/>
      <c r="H262" s="511" t="s">
        <v>969</v>
      </c>
      <c r="I262" s="512" t="b">
        <f>NOT(OR(I260,I261))</f>
        <v>1</v>
      </c>
      <c r="J262" s="464" t="b">
        <v>1</v>
      </c>
      <c r="K262" s="526">
        <f t="shared" ref="K262:Q262" si="112">DATE($I$263,MONTH(INDEX($N$285:$Q$285,1,K$249+1)),DAY(INDEX($N$285:$Q$285,1,K$249+1)))</f>
        <v>43669</v>
      </c>
      <c r="L262" s="526">
        <f t="shared" si="112"/>
        <v>43669</v>
      </c>
      <c r="M262" s="526">
        <f t="shared" si="112"/>
        <v>43669</v>
      </c>
      <c r="N262" s="526">
        <f t="shared" si="112"/>
        <v>43669</v>
      </c>
      <c r="O262" s="526">
        <f t="shared" si="112"/>
        <v>43669</v>
      </c>
      <c r="P262" s="526">
        <f t="shared" si="112"/>
        <v>43669</v>
      </c>
      <c r="Q262" s="526">
        <f t="shared" si="112"/>
        <v>43669</v>
      </c>
      <c r="R262" s="447"/>
      <c r="S262" s="447"/>
      <c r="T262" s="447"/>
      <c r="U262" s="447"/>
      <c r="V262" s="447"/>
      <c r="W262" s="463"/>
      <c r="X262" s="463"/>
      <c r="Y262" s="463"/>
      <c r="Z262" s="463"/>
      <c r="AA262" s="463"/>
      <c r="AB262" s="463"/>
      <c r="AC262" s="969"/>
      <c r="AD262" s="970"/>
      <c r="AE262" s="970"/>
      <c r="AF262" s="971"/>
      <c r="AG262" s="463"/>
      <c r="AH262" s="514"/>
      <c r="AI262" s="514"/>
      <c r="AJ262" s="514"/>
      <c r="AK262" s="514"/>
      <c r="AL262" s="463"/>
      <c r="AM262" s="463"/>
      <c r="AN262" s="463"/>
      <c r="AO262" s="463"/>
      <c r="AP262" s="442"/>
      <c r="AQ262" s="423"/>
      <c r="AR262" s="411"/>
      <c r="AS262" s="411"/>
      <c r="AT262" s="411"/>
    </row>
    <row r="263" spans="1:46" outlineLevel="2" x14ac:dyDescent="0.25">
      <c r="A263" s="411"/>
      <c r="B263" s="420"/>
      <c r="C263" s="413">
        <f>INT($C$241)+3</f>
        <v>4</v>
      </c>
      <c r="D263" s="442"/>
      <c r="E263" s="500"/>
      <c r="F263" s="500"/>
      <c r="G263" s="442"/>
      <c r="H263" s="446" t="s">
        <v>601</v>
      </c>
      <c r="I263" s="447">
        <f>YEAR(MIN(i_date_born1st_oig2))-1</f>
        <v>2019</v>
      </c>
      <c r="J263" s="447"/>
      <c r="K263" s="447"/>
      <c r="L263" s="447"/>
      <c r="M263" s="447"/>
      <c r="N263" s="447"/>
      <c r="O263" s="447"/>
      <c r="P263" s="447"/>
      <c r="Q263" s="447"/>
      <c r="R263" s="447"/>
      <c r="S263" s="447"/>
      <c r="T263" s="447"/>
      <c r="U263" s="447"/>
      <c r="V263" s="447"/>
      <c r="W263" s="447"/>
      <c r="X263" s="447"/>
      <c r="Y263" s="447"/>
      <c r="Z263" s="447"/>
      <c r="AA263" s="447"/>
      <c r="AB263" s="447"/>
      <c r="AC263" s="963" t="s">
        <v>602</v>
      </c>
      <c r="AD263" s="964"/>
      <c r="AE263" s="964"/>
      <c r="AF263" s="965"/>
      <c r="AG263" s="447"/>
      <c r="AH263" s="515" t="s">
        <v>603</v>
      </c>
      <c r="AI263" s="510"/>
      <c r="AJ263" s="510"/>
      <c r="AK263" s="510"/>
      <c r="AL263" s="447"/>
      <c r="AM263" s="447"/>
      <c r="AN263" s="447"/>
      <c r="AO263" s="447"/>
      <c r="AP263" s="442"/>
      <c r="AQ263" s="423"/>
      <c r="AR263" s="411"/>
      <c r="AS263" s="411"/>
      <c r="AT263" s="411"/>
    </row>
    <row r="264" spans="1:46" outlineLevel="2" x14ac:dyDescent="0.25">
      <c r="A264" s="411"/>
      <c r="B264" s="420"/>
      <c r="C264" s="413">
        <f>INT($C$241)+3</f>
        <v>4</v>
      </c>
      <c r="D264" s="442"/>
      <c r="E264" s="500"/>
      <c r="F264" s="500"/>
      <c r="G264" s="442"/>
      <c r="H264" s="447" t="s">
        <v>604</v>
      </c>
      <c r="I264" s="447">
        <f>YEAR(MIN(i_date_born1st_ig1)+MIN(i_age_wean_a0g3))</f>
        <v>2019</v>
      </c>
      <c r="J264" s="447"/>
      <c r="K264" s="447"/>
      <c r="L264" s="447"/>
      <c r="M264" s="447"/>
      <c r="N264" s="447"/>
      <c r="O264" s="447"/>
      <c r="P264" s="447"/>
      <c r="Q264" s="447"/>
      <c r="R264" s="447"/>
      <c r="S264" s="447"/>
      <c r="T264" s="447"/>
      <c r="U264" s="447"/>
      <c r="V264" s="447"/>
      <c r="W264" s="447"/>
      <c r="X264" s="447"/>
      <c r="Y264" s="447"/>
      <c r="Z264" s="447"/>
      <c r="AA264" s="447"/>
      <c r="AB264" s="447"/>
      <c r="AC264" s="969"/>
      <c r="AD264" s="970"/>
      <c r="AE264" s="970"/>
      <c r="AF264" s="971"/>
      <c r="AG264" s="447"/>
      <c r="AH264" s="510"/>
      <c r="AI264" s="510"/>
      <c r="AJ264" s="510"/>
      <c r="AK264" s="510"/>
      <c r="AL264" s="447"/>
      <c r="AM264" s="447"/>
      <c r="AN264" s="447"/>
      <c r="AO264" s="447"/>
      <c r="AP264" s="442"/>
      <c r="AQ264" s="423"/>
      <c r="AR264" s="411"/>
      <c r="AS264" s="411"/>
      <c r="AT264" s="411"/>
    </row>
    <row r="265" spans="1:46" outlineLevel="2" x14ac:dyDescent="0.25">
      <c r="A265" s="411"/>
      <c r="B265" s="420"/>
      <c r="C265" s="413">
        <f>INT($C$241)+2</f>
        <v>3</v>
      </c>
      <c r="D265" s="442"/>
      <c r="E265" s="500" t="s">
        <v>605</v>
      </c>
      <c r="F265" s="500"/>
      <c r="G265" s="442"/>
      <c r="H265" s="516" t="s">
        <v>606</v>
      </c>
      <c r="I265" s="470" t="s">
        <v>607</v>
      </c>
      <c r="J265" s="517"/>
      <c r="K265" s="450">
        <f>COUNTA($H$266:$H$290)</f>
        <v>3</v>
      </c>
      <c r="L265" s="450">
        <f>COUNTA($I$266:$I$290)/K265</f>
        <v>8</v>
      </c>
      <c r="M265" s="518">
        <v>-8</v>
      </c>
      <c r="N265" s="470" t="s">
        <v>921</v>
      </c>
      <c r="O265" s="470"/>
      <c r="P265" s="470"/>
      <c r="Q265" s="470"/>
      <c r="R265" s="470" t="s">
        <v>608</v>
      </c>
      <c r="S265" s="470"/>
      <c r="T265" s="470"/>
      <c r="U265" s="470"/>
      <c r="V265" s="447"/>
      <c r="W265" s="519" t="s">
        <v>609</v>
      </c>
      <c r="X265" s="519" t="s">
        <v>610</v>
      </c>
      <c r="Y265" s="519" t="s">
        <v>611</v>
      </c>
      <c r="Z265" s="519" t="s">
        <v>612</v>
      </c>
      <c r="AA265" s="520"/>
      <c r="AB265" s="447"/>
      <c r="AC265" s="519" t="s">
        <v>609</v>
      </c>
      <c r="AD265" s="519" t="s">
        <v>610</v>
      </c>
      <c r="AE265" s="519" t="s">
        <v>611</v>
      </c>
      <c r="AF265" s="519" t="s">
        <v>612</v>
      </c>
      <c r="AG265" s="447"/>
      <c r="AH265" s="521" t="s">
        <v>609</v>
      </c>
      <c r="AI265" s="521" t="s">
        <v>610</v>
      </c>
      <c r="AJ265" s="521" t="s">
        <v>611</v>
      </c>
      <c r="AK265" s="521" t="s">
        <v>612</v>
      </c>
      <c r="AL265" s="447"/>
      <c r="AM265" s="447"/>
      <c r="AN265" s="447"/>
      <c r="AO265" s="447"/>
      <c r="AP265" s="442"/>
      <c r="AQ265" s="423"/>
      <c r="AR265" s="411"/>
      <c r="AS265" s="411"/>
      <c r="AT265" s="411"/>
    </row>
    <row r="266" spans="1:46" outlineLevel="2" collapsed="1" x14ac:dyDescent="0.25">
      <c r="A266" s="411"/>
      <c r="B266" s="420"/>
      <c r="C266" s="413">
        <f>INT($C$241)+2</f>
        <v>3</v>
      </c>
      <c r="D266" s="442"/>
      <c r="E266" s="500">
        <v>1</v>
      </c>
      <c r="F266" s="500"/>
      <c r="G266" s="442"/>
      <c r="H266" s="463" t="str">
        <f>H$260</f>
        <v>Aut</v>
      </c>
      <c r="I266" s="522">
        <v>0</v>
      </c>
      <c r="J266" s="523" t="s">
        <v>613</v>
      </c>
      <c r="K266" s="524">
        <f>N266-150</f>
        <v>43863</v>
      </c>
      <c r="L266" s="524">
        <f>K266+17/2</f>
        <v>43871.5</v>
      </c>
      <c r="M266" s="447"/>
      <c r="N266" s="525">
        <v>44013</v>
      </c>
      <c r="O266" s="525">
        <v>44013</v>
      </c>
      <c r="P266" s="525">
        <v>44013</v>
      </c>
      <c r="Q266" s="525">
        <v>44013</v>
      </c>
      <c r="R266" s="526">
        <f t="shared" ref="R266:U289" si="113">DATE($I$263,MONTH(INDEX($N266:$Q266,1,R$249+1)),DAY(INDEX($N266:$Q266,1,R$249+1)))</f>
        <v>43647</v>
      </c>
      <c r="S266" s="526">
        <f t="shared" si="113"/>
        <v>43647</v>
      </c>
      <c r="T266" s="526">
        <f t="shared" si="113"/>
        <v>43647</v>
      </c>
      <c r="U266" s="526">
        <f t="shared" si="113"/>
        <v>43647</v>
      </c>
      <c r="V266" s="447"/>
      <c r="W266" s="527">
        <f t="shared" ref="W266:W289" si="114">((N266-150)-INDEX(N$260:N$262,$E266,1))/30.5</f>
        <v>8.6229508196721305</v>
      </c>
      <c r="X266" s="527">
        <f t="shared" ref="X266:X289" si="115">((O266-150)-INDEX(O$260:O$262,$E266,1))/30.5</f>
        <v>8.6229508196721305</v>
      </c>
      <c r="Y266" s="527">
        <f t="shared" ref="Y266:Y289" si="116">((P266-150)-INDEX(P$260:P$262,$E266,1))/30.5</f>
        <v>8.6229508196721305</v>
      </c>
      <c r="Z266" s="527">
        <f t="shared" ref="Z266:Z289" si="117">((Q266-150)-INDEX(Q$260:Q$262,$E266,1))/30.5</f>
        <v>8.6229508196721305</v>
      </c>
      <c r="AA266" s="528"/>
      <c r="AB266" s="447"/>
      <c r="AC266" s="529">
        <v>0</v>
      </c>
      <c r="AD266" s="530">
        <v>0</v>
      </c>
      <c r="AE266" s="530">
        <v>0</v>
      </c>
      <c r="AF266" s="531">
        <v>0</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INT($C$241)+3</f>
        <v>4</v>
      </c>
      <c r="D267" s="442"/>
      <c r="E267" s="500">
        <v>1</v>
      </c>
      <c r="F267" s="500"/>
      <c r="G267" s="442"/>
      <c r="H267" s="447"/>
      <c r="I267" s="522">
        <v>1</v>
      </c>
      <c r="J267" s="535" t="s">
        <v>614</v>
      </c>
      <c r="K267" s="524">
        <f>N267-150</f>
        <v>44181</v>
      </c>
      <c r="L267" s="524">
        <f>K267+17/2</f>
        <v>44189.5</v>
      </c>
      <c r="M267" s="447"/>
      <c r="N267" s="525">
        <v>44331</v>
      </c>
      <c r="O267" s="525">
        <v>44331</v>
      </c>
      <c r="P267" s="525">
        <v>44331</v>
      </c>
      <c r="Q267" s="525">
        <v>44331</v>
      </c>
      <c r="R267" s="526">
        <f t="shared" si="113"/>
        <v>43600</v>
      </c>
      <c r="S267" s="526">
        <f t="shared" si="113"/>
        <v>43600</v>
      </c>
      <c r="T267" s="526">
        <f t="shared" si="113"/>
        <v>43600</v>
      </c>
      <c r="U267" s="526">
        <f t="shared" si="113"/>
        <v>43600</v>
      </c>
      <c r="V267" s="447"/>
      <c r="W267" s="536">
        <f t="shared" si="114"/>
        <v>19.049180327868854</v>
      </c>
      <c r="X267" s="536">
        <f t="shared" si="115"/>
        <v>19.049180327868854</v>
      </c>
      <c r="Y267" s="536">
        <f t="shared" si="116"/>
        <v>19.049180327868854</v>
      </c>
      <c r="Z267" s="536">
        <f t="shared" si="117"/>
        <v>19.049180327868854</v>
      </c>
      <c r="AA267" s="537"/>
      <c r="AB267" s="447"/>
      <c r="AC267" s="538">
        <v>0</v>
      </c>
      <c r="AD267" s="539">
        <v>0</v>
      </c>
      <c r="AE267" s="539">
        <v>0</v>
      </c>
      <c r="AF267" s="540">
        <v>0</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8">INT($C$241+3)</f>
        <v>4</v>
      </c>
      <c r="D268" s="442"/>
      <c r="E268" s="500">
        <v>1</v>
      </c>
      <c r="F268" s="500"/>
      <c r="G268" s="442"/>
      <c r="H268" s="447"/>
      <c r="I268" s="522">
        <v>2</v>
      </c>
      <c r="J268" s="544" t="s">
        <v>615</v>
      </c>
      <c r="K268" s="545"/>
      <c r="L268" s="447"/>
      <c r="M268" s="447"/>
      <c r="N268" s="546">
        <f t="shared" ref="N268:Q273" si="119">DATEVALUE(DAY(N267)&amp;"/"&amp;MONTH(N267)&amp;"/"&amp;YEAR(N267)+1)</f>
        <v>44696</v>
      </c>
      <c r="O268" s="546">
        <f t="shared" si="119"/>
        <v>44696</v>
      </c>
      <c r="P268" s="546">
        <f t="shared" si="119"/>
        <v>44696</v>
      </c>
      <c r="Q268" s="546">
        <f t="shared" si="119"/>
        <v>44696</v>
      </c>
      <c r="R268" s="526">
        <f t="shared" si="113"/>
        <v>43600</v>
      </c>
      <c r="S268" s="526">
        <f t="shared" si="113"/>
        <v>43600</v>
      </c>
      <c r="T268" s="526">
        <f t="shared" si="113"/>
        <v>43600</v>
      </c>
      <c r="U268" s="526">
        <f t="shared" si="113"/>
        <v>43600</v>
      </c>
      <c r="V268" s="447"/>
      <c r="W268" s="536">
        <f t="shared" si="114"/>
        <v>31.016393442622952</v>
      </c>
      <c r="X268" s="536">
        <f t="shared" si="115"/>
        <v>31.016393442622952</v>
      </c>
      <c r="Y268" s="536">
        <f t="shared" si="116"/>
        <v>31.016393442622952</v>
      </c>
      <c r="Z268" s="536">
        <f t="shared" si="117"/>
        <v>31.016393442622952</v>
      </c>
      <c r="AA268" s="537"/>
      <c r="AB268" s="447"/>
      <c r="AC268" s="538">
        <v>0</v>
      </c>
      <c r="AD268" s="539">
        <v>0</v>
      </c>
      <c r="AE268" s="539">
        <v>0</v>
      </c>
      <c r="AF268" s="540">
        <v>0</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8"/>
        <v>4</v>
      </c>
      <c r="D269" s="442"/>
      <c r="E269" s="500">
        <v>1</v>
      </c>
      <c r="F269" s="500"/>
      <c r="G269" s="442"/>
      <c r="H269" s="447"/>
      <c r="I269" s="447">
        <v>3</v>
      </c>
      <c r="J269" s="446" t="s">
        <v>616</v>
      </c>
      <c r="K269" s="447"/>
      <c r="L269" s="447"/>
      <c r="M269" s="447"/>
      <c r="N269" s="546">
        <f t="shared" si="119"/>
        <v>45061</v>
      </c>
      <c r="O269" s="546">
        <f t="shared" si="119"/>
        <v>45061</v>
      </c>
      <c r="P269" s="546">
        <f t="shared" si="119"/>
        <v>45061</v>
      </c>
      <c r="Q269" s="546">
        <f t="shared" si="119"/>
        <v>45061</v>
      </c>
      <c r="R269" s="526">
        <f t="shared" si="113"/>
        <v>43600</v>
      </c>
      <c r="S269" s="526">
        <f t="shared" si="113"/>
        <v>43600</v>
      </c>
      <c r="T269" s="526">
        <f t="shared" si="113"/>
        <v>43600</v>
      </c>
      <c r="U269" s="526">
        <f t="shared" si="113"/>
        <v>43600</v>
      </c>
      <c r="V269" s="447"/>
      <c r="W269" s="536">
        <f t="shared" si="114"/>
        <v>42.983606557377051</v>
      </c>
      <c r="X269" s="536">
        <f t="shared" si="115"/>
        <v>42.983606557377051</v>
      </c>
      <c r="Y269" s="536">
        <f t="shared" si="116"/>
        <v>42.983606557377051</v>
      </c>
      <c r="Z269" s="536">
        <f t="shared" si="117"/>
        <v>42.983606557377051</v>
      </c>
      <c r="AA269" s="537"/>
      <c r="AB269" s="447"/>
      <c r="AC269" s="538">
        <v>0</v>
      </c>
      <c r="AD269" s="539">
        <v>0</v>
      </c>
      <c r="AE269" s="539">
        <v>0</v>
      </c>
      <c r="AF269" s="540">
        <v>0</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8"/>
        <v>4</v>
      </c>
      <c r="D270" s="442"/>
      <c r="E270" s="500">
        <v>1</v>
      </c>
      <c r="F270" s="500"/>
      <c r="G270" s="442"/>
      <c r="H270" s="447"/>
      <c r="I270" s="447">
        <v>4</v>
      </c>
      <c r="J270" s="447" t="s">
        <v>617</v>
      </c>
      <c r="K270" s="447"/>
      <c r="L270" s="447"/>
      <c r="M270" s="447"/>
      <c r="N270" s="546">
        <f t="shared" si="119"/>
        <v>45427</v>
      </c>
      <c r="O270" s="546">
        <f t="shared" si="119"/>
        <v>45427</v>
      </c>
      <c r="P270" s="546">
        <f t="shared" si="119"/>
        <v>45427</v>
      </c>
      <c r="Q270" s="546">
        <f t="shared" si="119"/>
        <v>45427</v>
      </c>
      <c r="R270" s="526">
        <f t="shared" si="113"/>
        <v>43600</v>
      </c>
      <c r="S270" s="526">
        <f t="shared" si="113"/>
        <v>43600</v>
      </c>
      <c r="T270" s="526">
        <f t="shared" si="113"/>
        <v>43600</v>
      </c>
      <c r="U270" s="526">
        <f t="shared" si="113"/>
        <v>43600</v>
      </c>
      <c r="V270" s="447"/>
      <c r="W270" s="536">
        <f t="shared" si="114"/>
        <v>54.983606557377051</v>
      </c>
      <c r="X270" s="536">
        <f t="shared" si="115"/>
        <v>54.983606557377051</v>
      </c>
      <c r="Y270" s="536">
        <f t="shared" si="116"/>
        <v>54.983606557377051</v>
      </c>
      <c r="Z270" s="536">
        <f t="shared" si="117"/>
        <v>54.983606557377051</v>
      </c>
      <c r="AA270" s="537"/>
      <c r="AB270" s="447"/>
      <c r="AC270" s="538">
        <v>0</v>
      </c>
      <c r="AD270" s="539">
        <v>0</v>
      </c>
      <c r="AE270" s="539">
        <v>0</v>
      </c>
      <c r="AF270" s="540">
        <v>0</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8"/>
        <v>4</v>
      </c>
      <c r="D271" s="442"/>
      <c r="E271" s="500">
        <v>1</v>
      </c>
      <c r="F271" s="500"/>
      <c r="G271" s="442"/>
      <c r="H271" s="447"/>
      <c r="I271" s="447">
        <v>5</v>
      </c>
      <c r="J271" s="447" t="s">
        <v>618</v>
      </c>
      <c r="K271" s="447"/>
      <c r="L271" s="447"/>
      <c r="M271" s="447"/>
      <c r="N271" s="546">
        <f t="shared" si="119"/>
        <v>45792</v>
      </c>
      <c r="O271" s="546">
        <f t="shared" si="119"/>
        <v>45792</v>
      </c>
      <c r="P271" s="546">
        <f t="shared" si="119"/>
        <v>45792</v>
      </c>
      <c r="Q271" s="546">
        <f t="shared" si="119"/>
        <v>45792</v>
      </c>
      <c r="R271" s="526">
        <f t="shared" si="113"/>
        <v>43600</v>
      </c>
      <c r="S271" s="526">
        <f t="shared" si="113"/>
        <v>43600</v>
      </c>
      <c r="T271" s="526">
        <f t="shared" si="113"/>
        <v>43600</v>
      </c>
      <c r="U271" s="526">
        <f t="shared" si="113"/>
        <v>43600</v>
      </c>
      <c r="V271" s="447"/>
      <c r="W271" s="536">
        <f t="shared" si="114"/>
        <v>66.950819672131146</v>
      </c>
      <c r="X271" s="536">
        <f t="shared" si="115"/>
        <v>66.950819672131146</v>
      </c>
      <c r="Y271" s="536">
        <f t="shared" si="116"/>
        <v>66.950819672131146</v>
      </c>
      <c r="Z271" s="536">
        <f t="shared" si="117"/>
        <v>66.950819672131146</v>
      </c>
      <c r="AA271" s="537"/>
      <c r="AB271" s="447"/>
      <c r="AC271" s="538">
        <v>0</v>
      </c>
      <c r="AD271" s="539">
        <v>0</v>
      </c>
      <c r="AE271" s="539">
        <v>0</v>
      </c>
      <c r="AF271" s="540">
        <v>0</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8"/>
        <v>4</v>
      </c>
      <c r="D272" s="442"/>
      <c r="E272" s="500">
        <v>1</v>
      </c>
      <c r="F272" s="500"/>
      <c r="G272" s="442"/>
      <c r="H272" s="447"/>
      <c r="I272" s="447">
        <v>6</v>
      </c>
      <c r="J272" s="447" t="s">
        <v>619</v>
      </c>
      <c r="K272" s="447"/>
      <c r="L272" s="447"/>
      <c r="M272" s="447"/>
      <c r="N272" s="546">
        <f t="shared" si="119"/>
        <v>46157</v>
      </c>
      <c r="O272" s="546">
        <f t="shared" si="119"/>
        <v>46157</v>
      </c>
      <c r="P272" s="546">
        <f t="shared" si="119"/>
        <v>46157</v>
      </c>
      <c r="Q272" s="546">
        <f t="shared" si="119"/>
        <v>46157</v>
      </c>
      <c r="R272" s="526">
        <f t="shared" si="113"/>
        <v>43600</v>
      </c>
      <c r="S272" s="526">
        <f t="shared" si="113"/>
        <v>43600</v>
      </c>
      <c r="T272" s="526">
        <f t="shared" si="113"/>
        <v>43600</v>
      </c>
      <c r="U272" s="526">
        <f t="shared" si="113"/>
        <v>43600</v>
      </c>
      <c r="V272" s="447"/>
      <c r="W272" s="536">
        <f t="shared" si="114"/>
        <v>78.918032786885249</v>
      </c>
      <c r="X272" s="536">
        <f t="shared" si="115"/>
        <v>78.918032786885249</v>
      </c>
      <c r="Y272" s="536">
        <f t="shared" si="116"/>
        <v>78.918032786885249</v>
      </c>
      <c r="Z272" s="536">
        <f t="shared" si="117"/>
        <v>78.918032786885249</v>
      </c>
      <c r="AA272" s="537"/>
      <c r="AB272" s="447"/>
      <c r="AC272" s="538">
        <v>0</v>
      </c>
      <c r="AD272" s="539">
        <v>0</v>
      </c>
      <c r="AE272" s="539">
        <v>0</v>
      </c>
      <c r="AF272" s="540">
        <v>0</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8"/>
        <v>4</v>
      </c>
      <c r="D273" s="442"/>
      <c r="E273" s="500">
        <v>1</v>
      </c>
      <c r="F273" s="500"/>
      <c r="G273" s="442"/>
      <c r="H273" s="447"/>
      <c r="I273" s="447">
        <v>7</v>
      </c>
      <c r="J273" s="447" t="s">
        <v>620</v>
      </c>
      <c r="K273" s="447"/>
      <c r="L273" s="447"/>
      <c r="M273" s="447"/>
      <c r="N273" s="546">
        <f t="shared" si="119"/>
        <v>46522</v>
      </c>
      <c r="O273" s="546">
        <f t="shared" si="119"/>
        <v>46522</v>
      </c>
      <c r="P273" s="546">
        <f t="shared" si="119"/>
        <v>46522</v>
      </c>
      <c r="Q273" s="546">
        <f t="shared" si="119"/>
        <v>46522</v>
      </c>
      <c r="R273" s="526">
        <f t="shared" si="113"/>
        <v>43600</v>
      </c>
      <c r="S273" s="526">
        <f t="shared" si="113"/>
        <v>43600</v>
      </c>
      <c r="T273" s="526">
        <f t="shared" si="113"/>
        <v>43600</v>
      </c>
      <c r="U273" s="526">
        <f t="shared" si="113"/>
        <v>43600</v>
      </c>
      <c r="V273" s="447"/>
      <c r="W273" s="547">
        <f t="shared" si="114"/>
        <v>90.885245901639351</v>
      </c>
      <c r="X273" s="547">
        <f t="shared" si="115"/>
        <v>90.885245901639351</v>
      </c>
      <c r="Y273" s="547">
        <f t="shared" si="116"/>
        <v>90.885245901639351</v>
      </c>
      <c r="Z273" s="547">
        <f t="shared" si="117"/>
        <v>90.885245901639351</v>
      </c>
      <c r="AA273" s="548"/>
      <c r="AB273" s="447"/>
      <c r="AC273" s="549">
        <v>0</v>
      </c>
      <c r="AD273" s="550">
        <v>0</v>
      </c>
      <c r="AE273" s="550">
        <v>0</v>
      </c>
      <c r="AF273" s="551">
        <v>0</v>
      </c>
      <c r="AG273" s="447"/>
      <c r="AH273" s="552" t="b">
        <v>1</v>
      </c>
      <c r="AI273" s="553" t="b">
        <v>1</v>
      </c>
      <c r="AJ273" s="553" t="b">
        <v>1</v>
      </c>
      <c r="AK273" s="554" t="b">
        <v>1</v>
      </c>
      <c r="AL273" s="447"/>
      <c r="AM273" s="447"/>
      <c r="AN273" s="447"/>
      <c r="AO273" s="447"/>
      <c r="AP273" s="442"/>
      <c r="AQ273" s="423"/>
      <c r="AR273" s="411"/>
      <c r="AS273" s="411"/>
      <c r="AT273" s="411"/>
    </row>
    <row r="274" spans="1:46" outlineLevel="2" collapsed="1" x14ac:dyDescent="0.25">
      <c r="A274" s="411"/>
      <c r="B274" s="420"/>
      <c r="C274" s="413">
        <f>INT($C$241)+2</f>
        <v>3</v>
      </c>
      <c r="D274" s="442"/>
      <c r="E274" s="500">
        <v>2</v>
      </c>
      <c r="F274" s="500"/>
      <c r="G274" s="442"/>
      <c r="H274" s="463" t="str">
        <f>H$261</f>
        <v>Win</v>
      </c>
      <c r="I274" s="447">
        <v>0</v>
      </c>
      <c r="J274" s="523" t="s">
        <v>613</v>
      </c>
      <c r="K274" s="524">
        <f>N274-150</f>
        <v>43882</v>
      </c>
      <c r="L274" s="524">
        <f>K274+17/2</f>
        <v>43890.5</v>
      </c>
      <c r="M274" s="447"/>
      <c r="N274" s="525">
        <v>44032</v>
      </c>
      <c r="O274" s="525">
        <v>44032</v>
      </c>
      <c r="P274" s="525">
        <v>44032</v>
      </c>
      <c r="Q274" s="525">
        <v>44032</v>
      </c>
      <c r="R274" s="526">
        <f t="shared" si="113"/>
        <v>43666</v>
      </c>
      <c r="S274" s="526">
        <f t="shared" si="113"/>
        <v>43666</v>
      </c>
      <c r="T274" s="526">
        <f t="shared" si="113"/>
        <v>43666</v>
      </c>
      <c r="U274" s="526">
        <f t="shared" si="113"/>
        <v>43666</v>
      </c>
      <c r="V274" s="447"/>
      <c r="W274" s="527">
        <f t="shared" si="114"/>
        <v>8.1311475409836067</v>
      </c>
      <c r="X274" s="527">
        <f t="shared" si="115"/>
        <v>8.1311475409836067</v>
      </c>
      <c r="Y274" s="527">
        <f t="shared" si="116"/>
        <v>8.1311475409836067</v>
      </c>
      <c r="Z274" s="527">
        <f t="shared" si="117"/>
        <v>8.1311475409836067</v>
      </c>
      <c r="AA274" s="528"/>
      <c r="AB274" s="447"/>
      <c r="AC274" s="529">
        <v>1</v>
      </c>
      <c r="AD274" s="530">
        <v>1</v>
      </c>
      <c r="AE274" s="530">
        <v>1</v>
      </c>
      <c r="AF274" s="531">
        <v>1</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INT($C$241)+3</f>
        <v>4</v>
      </c>
      <c r="D275" s="442"/>
      <c r="E275" s="500">
        <v>2</v>
      </c>
      <c r="F275" s="500"/>
      <c r="G275" s="442"/>
      <c r="H275" s="447"/>
      <c r="I275" s="447">
        <v>1</v>
      </c>
      <c r="J275" s="535" t="s">
        <v>614</v>
      </c>
      <c r="K275" s="524">
        <f>N275-150</f>
        <v>44215</v>
      </c>
      <c r="L275" s="524">
        <f>K275+17/2</f>
        <v>44223.5</v>
      </c>
      <c r="M275" s="447"/>
      <c r="N275" s="525">
        <v>44365</v>
      </c>
      <c r="O275" s="525">
        <v>44365</v>
      </c>
      <c r="P275" s="525">
        <v>44365</v>
      </c>
      <c r="Q275" s="525">
        <v>44365</v>
      </c>
      <c r="R275" s="526">
        <f t="shared" si="113"/>
        <v>43634</v>
      </c>
      <c r="S275" s="526">
        <f t="shared" si="113"/>
        <v>43634</v>
      </c>
      <c r="T275" s="526">
        <f t="shared" si="113"/>
        <v>43634</v>
      </c>
      <c r="U275" s="526">
        <f t="shared" si="113"/>
        <v>43634</v>
      </c>
      <c r="V275" s="447"/>
      <c r="W275" s="536">
        <f t="shared" si="114"/>
        <v>19.049180327868854</v>
      </c>
      <c r="X275" s="536">
        <f t="shared" si="115"/>
        <v>19.049180327868854</v>
      </c>
      <c r="Y275" s="536">
        <f t="shared" si="116"/>
        <v>19.049180327868854</v>
      </c>
      <c r="Z275" s="536">
        <f t="shared" si="117"/>
        <v>19.049180327868854</v>
      </c>
      <c r="AA275" s="537"/>
      <c r="AB275" s="447"/>
      <c r="AC275" s="538">
        <v>1</v>
      </c>
      <c r="AD275" s="539">
        <v>1</v>
      </c>
      <c r="AE275" s="539">
        <v>1</v>
      </c>
      <c r="AF275" s="540">
        <v>1</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0">INT($C$241+3)</f>
        <v>4</v>
      </c>
      <c r="D276" s="442"/>
      <c r="E276" s="500">
        <v>2</v>
      </c>
      <c r="F276" s="500"/>
      <c r="G276" s="442"/>
      <c r="H276" s="447"/>
      <c r="I276" s="447">
        <v>2</v>
      </c>
      <c r="J276" s="535" t="s">
        <v>621</v>
      </c>
      <c r="K276" s="447"/>
      <c r="L276" s="447"/>
      <c r="M276" s="447"/>
      <c r="N276" s="546">
        <f t="shared" ref="N276:Q276" si="121">DATEVALUE(DAY(N275)&amp;"/"&amp;MONTH(N275)&amp;"/"&amp;YEAR(N275)+1)</f>
        <v>44730</v>
      </c>
      <c r="O276" s="546">
        <f t="shared" si="121"/>
        <v>44730</v>
      </c>
      <c r="P276" s="546">
        <f t="shared" si="121"/>
        <v>44730</v>
      </c>
      <c r="Q276" s="546">
        <f t="shared" si="121"/>
        <v>44730</v>
      </c>
      <c r="R276" s="526">
        <f t="shared" si="113"/>
        <v>43634</v>
      </c>
      <c r="S276" s="526">
        <f t="shared" si="113"/>
        <v>43634</v>
      </c>
      <c r="T276" s="526">
        <f t="shared" si="113"/>
        <v>43634</v>
      </c>
      <c r="U276" s="526">
        <f t="shared" si="113"/>
        <v>43634</v>
      </c>
      <c r="V276" s="447"/>
      <c r="W276" s="536">
        <f t="shared" si="114"/>
        <v>31.016393442622952</v>
      </c>
      <c r="X276" s="536">
        <f t="shared" si="115"/>
        <v>31.016393442622952</v>
      </c>
      <c r="Y276" s="536">
        <f t="shared" si="116"/>
        <v>31.016393442622952</v>
      </c>
      <c r="Z276" s="536">
        <f t="shared" si="117"/>
        <v>31.016393442622952</v>
      </c>
      <c r="AA276" s="537"/>
      <c r="AB276" s="447"/>
      <c r="AC276" s="538">
        <v>1</v>
      </c>
      <c r="AD276" s="539">
        <v>1</v>
      </c>
      <c r="AE276" s="539">
        <v>1</v>
      </c>
      <c r="AF276" s="540">
        <v>1</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0"/>
        <v>4</v>
      </c>
      <c r="D277" s="442"/>
      <c r="E277" s="500">
        <v>2</v>
      </c>
      <c r="F277" s="500"/>
      <c r="G277" s="442"/>
      <c r="H277" s="447"/>
      <c r="I277" s="447">
        <v>3</v>
      </c>
      <c r="J277" s="535" t="s">
        <v>622</v>
      </c>
      <c r="K277" s="447"/>
      <c r="L277" s="447"/>
      <c r="M277" s="447"/>
      <c r="N277" s="546">
        <f t="shared" ref="N277:Q277" si="122">DATEVALUE(DAY(N276)&amp;"/"&amp;MONTH(N276)&amp;"/"&amp;YEAR(N276)+1)</f>
        <v>45095</v>
      </c>
      <c r="O277" s="546">
        <f t="shared" si="122"/>
        <v>45095</v>
      </c>
      <c r="P277" s="546">
        <f t="shared" si="122"/>
        <v>45095</v>
      </c>
      <c r="Q277" s="546">
        <f t="shared" si="122"/>
        <v>45095</v>
      </c>
      <c r="R277" s="526">
        <f t="shared" si="113"/>
        <v>43634</v>
      </c>
      <c r="S277" s="526">
        <f t="shared" si="113"/>
        <v>43634</v>
      </c>
      <c r="T277" s="526">
        <f t="shared" si="113"/>
        <v>43634</v>
      </c>
      <c r="U277" s="526">
        <f t="shared" si="113"/>
        <v>43634</v>
      </c>
      <c r="V277" s="447"/>
      <c r="W277" s="536">
        <f t="shared" si="114"/>
        <v>42.983606557377051</v>
      </c>
      <c r="X277" s="536">
        <f t="shared" si="115"/>
        <v>42.983606557377051</v>
      </c>
      <c r="Y277" s="536">
        <f t="shared" si="116"/>
        <v>42.983606557377051</v>
      </c>
      <c r="Z277" s="536">
        <f t="shared" si="117"/>
        <v>42.983606557377051</v>
      </c>
      <c r="AA277" s="537"/>
      <c r="AB277" s="447"/>
      <c r="AC277" s="538">
        <v>1</v>
      </c>
      <c r="AD277" s="539">
        <v>1</v>
      </c>
      <c r="AE277" s="539">
        <v>1</v>
      </c>
      <c r="AF277" s="540">
        <v>1</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0"/>
        <v>4</v>
      </c>
      <c r="D278" s="442"/>
      <c r="E278" s="500">
        <v>2</v>
      </c>
      <c r="F278" s="500"/>
      <c r="G278" s="442"/>
      <c r="H278" s="447"/>
      <c r="I278" s="447">
        <v>4</v>
      </c>
      <c r="J278" s="535" t="s">
        <v>623</v>
      </c>
      <c r="K278" s="447"/>
      <c r="L278" s="447"/>
      <c r="M278" s="447"/>
      <c r="N278" s="546">
        <f t="shared" ref="N278:Q278" si="123">DATEVALUE(DAY(N277)&amp;"/"&amp;MONTH(N277)&amp;"/"&amp;YEAR(N277)+1)</f>
        <v>45461</v>
      </c>
      <c r="O278" s="546">
        <f t="shared" si="123"/>
        <v>45461</v>
      </c>
      <c r="P278" s="546">
        <f t="shared" si="123"/>
        <v>45461</v>
      </c>
      <c r="Q278" s="546">
        <f t="shared" si="123"/>
        <v>45461</v>
      </c>
      <c r="R278" s="526">
        <f t="shared" si="113"/>
        <v>43634</v>
      </c>
      <c r="S278" s="526">
        <f t="shared" si="113"/>
        <v>43634</v>
      </c>
      <c r="T278" s="526">
        <f t="shared" si="113"/>
        <v>43634</v>
      </c>
      <c r="U278" s="526">
        <f t="shared" si="113"/>
        <v>43634</v>
      </c>
      <c r="V278" s="447"/>
      <c r="W278" s="536">
        <f t="shared" si="114"/>
        <v>54.983606557377051</v>
      </c>
      <c r="X278" s="536">
        <f t="shared" si="115"/>
        <v>54.983606557377051</v>
      </c>
      <c r="Y278" s="536">
        <f t="shared" si="116"/>
        <v>54.983606557377051</v>
      </c>
      <c r="Z278" s="536">
        <f t="shared" si="117"/>
        <v>54.983606557377051</v>
      </c>
      <c r="AA278" s="537"/>
      <c r="AB278" s="447"/>
      <c r="AC278" s="538">
        <v>1</v>
      </c>
      <c r="AD278" s="539">
        <v>1</v>
      </c>
      <c r="AE278" s="539">
        <v>1</v>
      </c>
      <c r="AF278" s="540">
        <v>1</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0"/>
        <v>4</v>
      </c>
      <c r="D279" s="442"/>
      <c r="E279" s="500">
        <v>2</v>
      </c>
      <c r="F279" s="500"/>
      <c r="G279" s="442"/>
      <c r="H279" s="447"/>
      <c r="I279" s="447">
        <v>5</v>
      </c>
      <c r="J279" s="535" t="s">
        <v>624</v>
      </c>
      <c r="K279" s="447"/>
      <c r="L279" s="447"/>
      <c r="M279" s="447"/>
      <c r="N279" s="546">
        <f t="shared" ref="N279:Q279" si="124">DATEVALUE(DAY(N278)&amp;"/"&amp;MONTH(N278)&amp;"/"&amp;YEAR(N278)+1)</f>
        <v>45826</v>
      </c>
      <c r="O279" s="546">
        <f t="shared" si="124"/>
        <v>45826</v>
      </c>
      <c r="P279" s="546">
        <f t="shared" si="124"/>
        <v>45826</v>
      </c>
      <c r="Q279" s="546">
        <f t="shared" si="124"/>
        <v>45826</v>
      </c>
      <c r="R279" s="526">
        <f t="shared" si="113"/>
        <v>43634</v>
      </c>
      <c r="S279" s="526">
        <f t="shared" si="113"/>
        <v>43634</v>
      </c>
      <c r="T279" s="526">
        <f t="shared" si="113"/>
        <v>43634</v>
      </c>
      <c r="U279" s="526">
        <f t="shared" si="113"/>
        <v>43634</v>
      </c>
      <c r="V279" s="447"/>
      <c r="W279" s="536">
        <f t="shared" si="114"/>
        <v>66.950819672131146</v>
      </c>
      <c r="X279" s="536">
        <f t="shared" si="115"/>
        <v>66.950819672131146</v>
      </c>
      <c r="Y279" s="536">
        <f t="shared" si="116"/>
        <v>66.950819672131146</v>
      </c>
      <c r="Z279" s="536">
        <f t="shared" si="117"/>
        <v>66.950819672131146</v>
      </c>
      <c r="AA279" s="537"/>
      <c r="AB279" s="447"/>
      <c r="AC279" s="538">
        <v>1</v>
      </c>
      <c r="AD279" s="539">
        <v>1</v>
      </c>
      <c r="AE279" s="539">
        <v>1</v>
      </c>
      <c r="AF279" s="540">
        <v>1</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0"/>
        <v>4</v>
      </c>
      <c r="D280" s="442"/>
      <c r="E280" s="500">
        <v>2</v>
      </c>
      <c r="F280" s="500"/>
      <c r="G280" s="442"/>
      <c r="H280" s="447"/>
      <c r="I280" s="447">
        <v>6</v>
      </c>
      <c r="J280" s="535" t="s">
        <v>625</v>
      </c>
      <c r="K280" s="447"/>
      <c r="L280" s="447"/>
      <c r="M280" s="447"/>
      <c r="N280" s="546">
        <f t="shared" ref="N280:Q280" si="125">DATEVALUE(DAY(N279)&amp;"/"&amp;MONTH(N279)&amp;"/"&amp;YEAR(N279)+1)</f>
        <v>46191</v>
      </c>
      <c r="O280" s="546">
        <f t="shared" si="125"/>
        <v>46191</v>
      </c>
      <c r="P280" s="546">
        <f t="shared" si="125"/>
        <v>46191</v>
      </c>
      <c r="Q280" s="546">
        <f t="shared" si="125"/>
        <v>46191</v>
      </c>
      <c r="R280" s="526">
        <f t="shared" si="113"/>
        <v>43634</v>
      </c>
      <c r="S280" s="526">
        <f t="shared" si="113"/>
        <v>43634</v>
      </c>
      <c r="T280" s="526">
        <f t="shared" si="113"/>
        <v>43634</v>
      </c>
      <c r="U280" s="526">
        <f t="shared" si="113"/>
        <v>43634</v>
      </c>
      <c r="V280" s="447"/>
      <c r="W280" s="536">
        <f t="shared" si="114"/>
        <v>78.918032786885249</v>
      </c>
      <c r="X280" s="536">
        <f t="shared" si="115"/>
        <v>78.918032786885249</v>
      </c>
      <c r="Y280" s="536">
        <f t="shared" si="116"/>
        <v>78.918032786885249</v>
      </c>
      <c r="Z280" s="536">
        <f t="shared" si="117"/>
        <v>78.918032786885249</v>
      </c>
      <c r="AA280" s="537"/>
      <c r="AB280" s="447"/>
      <c r="AC280" s="538">
        <v>1</v>
      </c>
      <c r="AD280" s="539">
        <v>1</v>
      </c>
      <c r="AE280" s="539">
        <v>1</v>
      </c>
      <c r="AF280" s="540">
        <v>1</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0"/>
        <v>4</v>
      </c>
      <c r="D281" s="442"/>
      <c r="E281" s="500">
        <v>2</v>
      </c>
      <c r="F281" s="500"/>
      <c r="G281" s="442"/>
      <c r="H281" s="447"/>
      <c r="I281" s="447">
        <v>7</v>
      </c>
      <c r="J281" s="813" t="s">
        <v>626</v>
      </c>
      <c r="K281" s="447"/>
      <c r="L281" s="447"/>
      <c r="M281" s="447"/>
      <c r="N281" s="546">
        <f t="shared" ref="N281:Q281" si="126">DATEVALUE(DAY(N280)&amp;"/"&amp;MONTH(N280)&amp;"/"&amp;YEAR(N280)+1)</f>
        <v>46556</v>
      </c>
      <c r="O281" s="546">
        <f t="shared" si="126"/>
        <v>46556</v>
      </c>
      <c r="P281" s="546">
        <f t="shared" si="126"/>
        <v>46556</v>
      </c>
      <c r="Q281" s="546">
        <f t="shared" si="126"/>
        <v>46556</v>
      </c>
      <c r="R281" s="526">
        <f t="shared" si="113"/>
        <v>43634</v>
      </c>
      <c r="S281" s="526">
        <f t="shared" si="113"/>
        <v>43634</v>
      </c>
      <c r="T281" s="526">
        <f t="shared" si="113"/>
        <v>43634</v>
      </c>
      <c r="U281" s="526">
        <f t="shared" si="113"/>
        <v>43634</v>
      </c>
      <c r="V281" s="447"/>
      <c r="W281" s="547">
        <f t="shared" si="114"/>
        <v>90.885245901639351</v>
      </c>
      <c r="X281" s="547">
        <f t="shared" si="115"/>
        <v>90.885245901639351</v>
      </c>
      <c r="Y281" s="547">
        <f t="shared" si="116"/>
        <v>90.885245901639351</v>
      </c>
      <c r="Z281" s="547">
        <f t="shared" si="117"/>
        <v>90.885245901639351</v>
      </c>
      <c r="AA281" s="548"/>
      <c r="AB281" s="447"/>
      <c r="AC281" s="549">
        <v>1</v>
      </c>
      <c r="AD281" s="550">
        <v>1</v>
      </c>
      <c r="AE281" s="550">
        <v>1</v>
      </c>
      <c r="AF281" s="551">
        <v>1</v>
      </c>
      <c r="AG281" s="447"/>
      <c r="AH281" s="552" t="b">
        <v>1</v>
      </c>
      <c r="AI281" s="553" t="b">
        <v>1</v>
      </c>
      <c r="AJ281" s="553" t="b">
        <v>1</v>
      </c>
      <c r="AK281" s="554" t="b">
        <v>1</v>
      </c>
      <c r="AL281" s="447"/>
      <c r="AM281" s="447"/>
      <c r="AN281" s="447"/>
      <c r="AO281" s="447"/>
      <c r="AP281" s="442"/>
      <c r="AQ281" s="423"/>
      <c r="AR281" s="411"/>
      <c r="AS281" s="411"/>
      <c r="AT281" s="411"/>
    </row>
    <row r="282" spans="1:46" outlineLevel="2" collapsed="1" x14ac:dyDescent="0.25">
      <c r="A282" s="411"/>
      <c r="B282" s="420"/>
      <c r="C282" s="413">
        <f>INT($C$241)+2</f>
        <v>3</v>
      </c>
      <c r="D282" s="442"/>
      <c r="E282" s="500">
        <v>3</v>
      </c>
      <c r="F282" s="500"/>
      <c r="G282" s="442"/>
      <c r="H282" s="463" t="str">
        <f>H$262</f>
        <v>Spr</v>
      </c>
      <c r="I282" s="522">
        <v>0</v>
      </c>
      <c r="J282" s="814" t="s">
        <v>613</v>
      </c>
      <c r="K282" s="812">
        <f>N282-150</f>
        <v>43885</v>
      </c>
      <c r="L282" s="524">
        <f>K282+17/2</f>
        <v>43893.5</v>
      </c>
      <c r="M282" s="447"/>
      <c r="N282" s="525">
        <v>44035</v>
      </c>
      <c r="O282" s="525">
        <v>44035</v>
      </c>
      <c r="P282" s="525">
        <v>44035</v>
      </c>
      <c r="Q282" s="525">
        <v>44035</v>
      </c>
      <c r="R282" s="526">
        <f t="shared" si="113"/>
        <v>43669</v>
      </c>
      <c r="S282" s="526">
        <f t="shared" si="113"/>
        <v>43669</v>
      </c>
      <c r="T282" s="526">
        <f t="shared" si="113"/>
        <v>43669</v>
      </c>
      <c r="U282" s="526">
        <f t="shared" si="113"/>
        <v>43669</v>
      </c>
      <c r="V282" s="447"/>
      <c r="W282" s="527">
        <f t="shared" si="114"/>
        <v>7.081967213114754</v>
      </c>
      <c r="X282" s="527">
        <f t="shared" si="115"/>
        <v>7.081967213114754</v>
      </c>
      <c r="Y282" s="527">
        <f t="shared" si="116"/>
        <v>7.081967213114754</v>
      </c>
      <c r="Z282" s="527">
        <f t="shared" si="117"/>
        <v>7.081967213114754</v>
      </c>
      <c r="AA282" s="528"/>
      <c r="AB282" s="447"/>
      <c r="AC282" s="529">
        <v>2</v>
      </c>
      <c r="AD282" s="530">
        <v>2</v>
      </c>
      <c r="AE282" s="530">
        <v>2</v>
      </c>
      <c r="AF282" s="531">
        <v>2</v>
      </c>
      <c r="AG282" s="447"/>
      <c r="AH282" s="532" t="b">
        <v>0</v>
      </c>
      <c r="AI282" s="533" t="b">
        <v>0</v>
      </c>
      <c r="AJ282" s="533" t="b">
        <v>0</v>
      </c>
      <c r="AK282" s="534" t="b">
        <v>0</v>
      </c>
      <c r="AL282" s="447"/>
      <c r="AM282" s="447"/>
      <c r="AN282" s="447"/>
      <c r="AO282" s="447"/>
      <c r="AP282" s="442"/>
      <c r="AQ282" s="423"/>
      <c r="AR282" s="411"/>
      <c r="AS282" s="411"/>
      <c r="AT282" s="411"/>
    </row>
    <row r="283" spans="1:46" hidden="1" outlineLevel="3" x14ac:dyDescent="0.25">
      <c r="A283" s="411"/>
      <c r="B283" s="420"/>
      <c r="C283" s="413">
        <f>INT($C$241)+3</f>
        <v>4</v>
      </c>
      <c r="D283" s="442"/>
      <c r="E283" s="500">
        <v>3</v>
      </c>
      <c r="F283" s="500"/>
      <c r="G283" s="442"/>
      <c r="H283" s="447"/>
      <c r="I283" s="522">
        <v>1</v>
      </c>
      <c r="J283" s="815" t="s">
        <v>614</v>
      </c>
      <c r="K283" s="812">
        <f>N283-150</f>
        <v>44250</v>
      </c>
      <c r="L283" s="524">
        <f>K283+17/2</f>
        <v>44258.5</v>
      </c>
      <c r="M283" s="447"/>
      <c r="N283" s="525">
        <v>44400</v>
      </c>
      <c r="O283" s="525">
        <v>44400</v>
      </c>
      <c r="P283" s="525">
        <v>44400</v>
      </c>
      <c r="Q283" s="525">
        <v>44400</v>
      </c>
      <c r="R283" s="526">
        <f t="shared" si="113"/>
        <v>43669</v>
      </c>
      <c r="S283" s="526">
        <f t="shared" si="113"/>
        <v>43669</v>
      </c>
      <c r="T283" s="526">
        <f t="shared" si="113"/>
        <v>43669</v>
      </c>
      <c r="U283" s="526">
        <f t="shared" si="113"/>
        <v>43669</v>
      </c>
      <c r="V283" s="447"/>
      <c r="W283" s="536">
        <f t="shared" si="114"/>
        <v>19.049180327868854</v>
      </c>
      <c r="X283" s="536">
        <f t="shared" si="115"/>
        <v>19.049180327868854</v>
      </c>
      <c r="Y283" s="536">
        <f t="shared" si="116"/>
        <v>19.049180327868854</v>
      </c>
      <c r="Z283" s="536">
        <f t="shared" si="117"/>
        <v>19.049180327868854</v>
      </c>
      <c r="AA283" s="537"/>
      <c r="AB283" s="447"/>
      <c r="AC283" s="538">
        <v>2</v>
      </c>
      <c r="AD283" s="539">
        <v>2</v>
      </c>
      <c r="AE283" s="539">
        <v>2</v>
      </c>
      <c r="AF283" s="540">
        <v>2</v>
      </c>
      <c r="AG283" s="447"/>
      <c r="AH283" s="541" t="b">
        <v>1</v>
      </c>
      <c r="AI283" s="542" t="b">
        <v>1</v>
      </c>
      <c r="AJ283" s="542" t="b">
        <v>1</v>
      </c>
      <c r="AK283" s="543" t="b">
        <v>1</v>
      </c>
      <c r="AL283" s="447"/>
      <c r="AM283" s="447"/>
      <c r="AN283" s="447"/>
      <c r="AO283" s="447"/>
      <c r="AP283" s="442"/>
      <c r="AQ283" s="423"/>
      <c r="AR283" s="411"/>
      <c r="AS283" s="411"/>
      <c r="AT283" s="411"/>
    </row>
    <row r="284" spans="1:46" hidden="1" outlineLevel="3" x14ac:dyDescent="0.25">
      <c r="A284" s="411"/>
      <c r="B284" s="420"/>
      <c r="C284" s="413">
        <f t="shared" ref="C284:C289" si="127">INT($C$241+3)</f>
        <v>4</v>
      </c>
      <c r="D284" s="442"/>
      <c r="E284" s="500">
        <v>3</v>
      </c>
      <c r="F284" s="500"/>
      <c r="G284" s="442"/>
      <c r="H284" s="447"/>
      <c r="I284" s="522">
        <v>2</v>
      </c>
      <c r="J284" s="815" t="s">
        <v>621</v>
      </c>
      <c r="K284" s="545"/>
      <c r="L284" s="447"/>
      <c r="M284" s="447"/>
      <c r="N284" s="546">
        <f t="shared" ref="N284:Q289" si="128">DATEVALUE(DAY(N283)&amp;"/"&amp;MONTH(N283)&amp;"/"&amp;YEAR(N283)+1)</f>
        <v>44765</v>
      </c>
      <c r="O284" s="546">
        <f t="shared" si="128"/>
        <v>44765</v>
      </c>
      <c r="P284" s="546">
        <f t="shared" si="128"/>
        <v>44765</v>
      </c>
      <c r="Q284" s="546">
        <f t="shared" si="128"/>
        <v>44765</v>
      </c>
      <c r="R284" s="526">
        <f t="shared" si="113"/>
        <v>43669</v>
      </c>
      <c r="S284" s="526">
        <f t="shared" si="113"/>
        <v>43669</v>
      </c>
      <c r="T284" s="526">
        <f t="shared" si="113"/>
        <v>43669</v>
      </c>
      <c r="U284" s="526">
        <f t="shared" si="113"/>
        <v>43669</v>
      </c>
      <c r="V284" s="447"/>
      <c r="W284" s="536">
        <f t="shared" si="114"/>
        <v>31.016393442622952</v>
      </c>
      <c r="X284" s="536">
        <f t="shared" si="115"/>
        <v>31.016393442622952</v>
      </c>
      <c r="Y284" s="536">
        <f t="shared" si="116"/>
        <v>31.016393442622952</v>
      </c>
      <c r="Z284" s="536">
        <f t="shared" si="117"/>
        <v>31.016393442622952</v>
      </c>
      <c r="AA284" s="537"/>
      <c r="AB284" s="447"/>
      <c r="AC284" s="538">
        <v>2</v>
      </c>
      <c r="AD284" s="539">
        <v>2</v>
      </c>
      <c r="AE284" s="539">
        <v>2</v>
      </c>
      <c r="AF284" s="540">
        <v>2</v>
      </c>
      <c r="AG284" s="447"/>
      <c r="AH284" s="541" t="b">
        <v>1</v>
      </c>
      <c r="AI284" s="542" t="b">
        <v>1</v>
      </c>
      <c r="AJ284" s="542" t="b">
        <v>1</v>
      </c>
      <c r="AK284" s="543" t="b">
        <v>1</v>
      </c>
      <c r="AL284" s="447"/>
      <c r="AM284" s="447"/>
      <c r="AN284" s="447"/>
      <c r="AO284" s="447"/>
      <c r="AP284" s="442"/>
      <c r="AQ284" s="423"/>
      <c r="AR284" s="411"/>
      <c r="AS284" s="411"/>
      <c r="AT284" s="411"/>
    </row>
    <row r="285" spans="1:46" hidden="1" outlineLevel="3" x14ac:dyDescent="0.25">
      <c r="A285" s="411"/>
      <c r="B285" s="420"/>
      <c r="C285" s="413">
        <f t="shared" si="127"/>
        <v>4</v>
      </c>
      <c r="D285" s="442"/>
      <c r="E285" s="500">
        <v>3</v>
      </c>
      <c r="F285" s="500"/>
      <c r="G285" s="442"/>
      <c r="H285" s="447"/>
      <c r="I285" s="522">
        <v>3</v>
      </c>
      <c r="J285" s="815" t="s">
        <v>622</v>
      </c>
      <c r="K285" s="545"/>
      <c r="L285" s="447"/>
      <c r="M285" s="447"/>
      <c r="N285" s="546">
        <f t="shared" si="128"/>
        <v>45130</v>
      </c>
      <c r="O285" s="546">
        <f t="shared" si="128"/>
        <v>45130</v>
      </c>
      <c r="P285" s="546">
        <f t="shared" si="128"/>
        <v>45130</v>
      </c>
      <c r="Q285" s="546">
        <f t="shared" si="128"/>
        <v>45130</v>
      </c>
      <c r="R285" s="526">
        <f t="shared" si="113"/>
        <v>43669</v>
      </c>
      <c r="S285" s="526">
        <f t="shared" si="113"/>
        <v>43669</v>
      </c>
      <c r="T285" s="526">
        <f t="shared" si="113"/>
        <v>43669</v>
      </c>
      <c r="U285" s="526">
        <f t="shared" si="113"/>
        <v>43669</v>
      </c>
      <c r="V285" s="447"/>
      <c r="W285" s="536">
        <f t="shared" si="114"/>
        <v>42.983606557377051</v>
      </c>
      <c r="X285" s="536">
        <f t="shared" si="115"/>
        <v>42.983606557377051</v>
      </c>
      <c r="Y285" s="536">
        <f t="shared" si="116"/>
        <v>42.983606557377051</v>
      </c>
      <c r="Z285" s="536">
        <f t="shared" si="117"/>
        <v>42.983606557377051</v>
      </c>
      <c r="AA285" s="537"/>
      <c r="AB285" s="447"/>
      <c r="AC285" s="538">
        <v>2</v>
      </c>
      <c r="AD285" s="539">
        <v>2</v>
      </c>
      <c r="AE285" s="539">
        <v>2</v>
      </c>
      <c r="AF285" s="540">
        <v>2</v>
      </c>
      <c r="AG285" s="447"/>
      <c r="AH285" s="541" t="b">
        <v>1</v>
      </c>
      <c r="AI285" s="542" t="b">
        <v>1</v>
      </c>
      <c r="AJ285" s="542" t="b">
        <v>1</v>
      </c>
      <c r="AK285" s="543" t="b">
        <v>1</v>
      </c>
      <c r="AL285" s="447"/>
      <c r="AM285" s="447"/>
      <c r="AN285" s="447"/>
      <c r="AO285" s="447"/>
      <c r="AP285" s="442"/>
      <c r="AQ285" s="423"/>
      <c r="AR285" s="411"/>
      <c r="AS285" s="411"/>
      <c r="AT285" s="411"/>
    </row>
    <row r="286" spans="1:46" hidden="1" outlineLevel="3" x14ac:dyDescent="0.25">
      <c r="A286" s="411"/>
      <c r="B286" s="420"/>
      <c r="C286" s="413">
        <f t="shared" si="127"/>
        <v>4</v>
      </c>
      <c r="D286" s="442"/>
      <c r="E286" s="500">
        <v>3</v>
      </c>
      <c r="F286" s="500"/>
      <c r="G286" s="442"/>
      <c r="H286" s="447"/>
      <c r="I286" s="522">
        <v>4</v>
      </c>
      <c r="J286" s="815" t="s">
        <v>623</v>
      </c>
      <c r="K286" s="545"/>
      <c r="L286" s="447"/>
      <c r="M286" s="447"/>
      <c r="N286" s="546">
        <f t="shared" si="128"/>
        <v>45496</v>
      </c>
      <c r="O286" s="546">
        <f t="shared" si="128"/>
        <v>45496</v>
      </c>
      <c r="P286" s="546">
        <f t="shared" si="128"/>
        <v>45496</v>
      </c>
      <c r="Q286" s="546">
        <f t="shared" si="128"/>
        <v>45496</v>
      </c>
      <c r="R286" s="526">
        <f t="shared" si="113"/>
        <v>43669</v>
      </c>
      <c r="S286" s="526">
        <f t="shared" si="113"/>
        <v>43669</v>
      </c>
      <c r="T286" s="526">
        <f t="shared" si="113"/>
        <v>43669</v>
      </c>
      <c r="U286" s="526">
        <f t="shared" si="113"/>
        <v>43669</v>
      </c>
      <c r="V286" s="447"/>
      <c r="W286" s="536">
        <f t="shared" si="114"/>
        <v>54.983606557377051</v>
      </c>
      <c r="X286" s="536">
        <f t="shared" si="115"/>
        <v>54.983606557377051</v>
      </c>
      <c r="Y286" s="536">
        <f t="shared" si="116"/>
        <v>54.983606557377051</v>
      </c>
      <c r="Z286" s="536">
        <f t="shared" si="117"/>
        <v>54.983606557377051</v>
      </c>
      <c r="AA286" s="537"/>
      <c r="AB286" s="447"/>
      <c r="AC286" s="538">
        <v>2</v>
      </c>
      <c r="AD286" s="539">
        <v>2</v>
      </c>
      <c r="AE286" s="539">
        <v>2</v>
      </c>
      <c r="AF286" s="540">
        <v>2</v>
      </c>
      <c r="AG286" s="447"/>
      <c r="AH286" s="541" t="b">
        <v>1</v>
      </c>
      <c r="AI286" s="542" t="b">
        <v>1</v>
      </c>
      <c r="AJ286" s="542" t="b">
        <v>1</v>
      </c>
      <c r="AK286" s="543" t="b">
        <v>1</v>
      </c>
      <c r="AL286" s="447"/>
      <c r="AM286" s="447"/>
      <c r="AN286" s="447"/>
      <c r="AO286" s="447"/>
      <c r="AP286" s="442"/>
      <c r="AQ286" s="423"/>
      <c r="AR286" s="411"/>
      <c r="AS286" s="411"/>
      <c r="AT286" s="411"/>
    </row>
    <row r="287" spans="1:46" hidden="1" outlineLevel="3" x14ac:dyDescent="0.25">
      <c r="A287" s="411"/>
      <c r="B287" s="420"/>
      <c r="C287" s="413">
        <f t="shared" si="127"/>
        <v>4</v>
      </c>
      <c r="D287" s="442"/>
      <c r="E287" s="500">
        <v>3</v>
      </c>
      <c r="F287" s="500"/>
      <c r="G287" s="442"/>
      <c r="H287" s="447"/>
      <c r="I287" s="522">
        <v>5</v>
      </c>
      <c r="J287" s="815" t="s">
        <v>624</v>
      </c>
      <c r="K287" s="545"/>
      <c r="L287" s="447"/>
      <c r="M287" s="447"/>
      <c r="N287" s="546">
        <f t="shared" si="128"/>
        <v>45861</v>
      </c>
      <c r="O287" s="546">
        <f t="shared" si="128"/>
        <v>45861</v>
      </c>
      <c r="P287" s="546">
        <f t="shared" si="128"/>
        <v>45861</v>
      </c>
      <c r="Q287" s="546">
        <f t="shared" si="128"/>
        <v>45861</v>
      </c>
      <c r="R287" s="526">
        <f t="shared" si="113"/>
        <v>43669</v>
      </c>
      <c r="S287" s="526">
        <f t="shared" si="113"/>
        <v>43669</v>
      </c>
      <c r="T287" s="526">
        <f t="shared" si="113"/>
        <v>43669</v>
      </c>
      <c r="U287" s="526">
        <f t="shared" si="113"/>
        <v>43669</v>
      </c>
      <c r="V287" s="447"/>
      <c r="W287" s="536">
        <f t="shared" si="114"/>
        <v>66.950819672131146</v>
      </c>
      <c r="X287" s="536">
        <f t="shared" si="115"/>
        <v>66.950819672131146</v>
      </c>
      <c r="Y287" s="536">
        <f t="shared" si="116"/>
        <v>66.950819672131146</v>
      </c>
      <c r="Z287" s="536">
        <f t="shared" si="117"/>
        <v>66.950819672131146</v>
      </c>
      <c r="AA287" s="537"/>
      <c r="AB287" s="447"/>
      <c r="AC287" s="538">
        <v>2</v>
      </c>
      <c r="AD287" s="539">
        <v>2</v>
      </c>
      <c r="AE287" s="539">
        <v>2</v>
      </c>
      <c r="AF287" s="540">
        <v>2</v>
      </c>
      <c r="AG287" s="447"/>
      <c r="AH287" s="541" t="b">
        <v>1</v>
      </c>
      <c r="AI287" s="542" t="b">
        <v>1</v>
      </c>
      <c r="AJ287" s="542" t="b">
        <v>1</v>
      </c>
      <c r="AK287" s="543" t="b">
        <v>1</v>
      </c>
      <c r="AL287" s="447"/>
      <c r="AM287" s="447"/>
      <c r="AN287" s="447"/>
      <c r="AO287" s="447"/>
      <c r="AP287" s="442"/>
      <c r="AQ287" s="423"/>
      <c r="AR287" s="411"/>
      <c r="AS287" s="411"/>
      <c r="AT287" s="411"/>
    </row>
    <row r="288" spans="1:46" hidden="1" outlineLevel="3" x14ac:dyDescent="0.25">
      <c r="A288" s="411"/>
      <c r="B288" s="420"/>
      <c r="C288" s="413">
        <f t="shared" si="127"/>
        <v>4</v>
      </c>
      <c r="D288" s="442"/>
      <c r="E288" s="500">
        <v>3</v>
      </c>
      <c r="F288" s="500"/>
      <c r="G288" s="442"/>
      <c r="H288" s="447"/>
      <c r="I288" s="522">
        <v>6</v>
      </c>
      <c r="J288" s="815" t="s">
        <v>625</v>
      </c>
      <c r="K288" s="545"/>
      <c r="L288" s="447"/>
      <c r="M288" s="447"/>
      <c r="N288" s="546">
        <f t="shared" si="128"/>
        <v>46226</v>
      </c>
      <c r="O288" s="546">
        <f t="shared" si="128"/>
        <v>46226</v>
      </c>
      <c r="P288" s="546">
        <f t="shared" si="128"/>
        <v>46226</v>
      </c>
      <c r="Q288" s="546">
        <f t="shared" si="128"/>
        <v>46226</v>
      </c>
      <c r="R288" s="526">
        <f t="shared" si="113"/>
        <v>43669</v>
      </c>
      <c r="S288" s="526">
        <f t="shared" si="113"/>
        <v>43669</v>
      </c>
      <c r="T288" s="526">
        <f t="shared" si="113"/>
        <v>43669</v>
      </c>
      <c r="U288" s="526">
        <f t="shared" si="113"/>
        <v>43669</v>
      </c>
      <c r="V288" s="447"/>
      <c r="W288" s="536">
        <f t="shared" si="114"/>
        <v>78.918032786885249</v>
      </c>
      <c r="X288" s="536">
        <f t="shared" si="115"/>
        <v>78.918032786885249</v>
      </c>
      <c r="Y288" s="536">
        <f t="shared" si="116"/>
        <v>78.918032786885249</v>
      </c>
      <c r="Z288" s="536">
        <f t="shared" si="117"/>
        <v>78.918032786885249</v>
      </c>
      <c r="AA288" s="537"/>
      <c r="AB288" s="447"/>
      <c r="AC288" s="538">
        <v>2</v>
      </c>
      <c r="AD288" s="539">
        <v>2</v>
      </c>
      <c r="AE288" s="539">
        <v>2</v>
      </c>
      <c r="AF288" s="540">
        <v>2</v>
      </c>
      <c r="AG288" s="447"/>
      <c r="AH288" s="541" t="b">
        <v>1</v>
      </c>
      <c r="AI288" s="542" t="b">
        <v>1</v>
      </c>
      <c r="AJ288" s="542" t="b">
        <v>1</v>
      </c>
      <c r="AK288" s="543" t="b">
        <v>1</v>
      </c>
      <c r="AL288" s="447"/>
      <c r="AM288" s="447"/>
      <c r="AN288" s="447"/>
      <c r="AO288" s="447"/>
      <c r="AP288" s="442"/>
      <c r="AQ288" s="423"/>
      <c r="AR288" s="411"/>
      <c r="AS288" s="411"/>
      <c r="AT288" s="411"/>
    </row>
    <row r="289" spans="1:46" hidden="1" outlineLevel="3" x14ac:dyDescent="0.25">
      <c r="A289" s="411"/>
      <c r="B289" s="420"/>
      <c r="C289" s="413">
        <f t="shared" si="127"/>
        <v>4</v>
      </c>
      <c r="D289" s="442"/>
      <c r="E289" s="500">
        <v>3</v>
      </c>
      <c r="F289" s="500"/>
      <c r="G289" s="442"/>
      <c r="H289" s="447"/>
      <c r="I289" s="522">
        <v>7</v>
      </c>
      <c r="J289" s="815" t="s">
        <v>626</v>
      </c>
      <c r="K289" s="545"/>
      <c r="L289" s="447"/>
      <c r="M289" s="447"/>
      <c r="N289" s="546">
        <f t="shared" si="128"/>
        <v>46591</v>
      </c>
      <c r="O289" s="546">
        <f t="shared" si="128"/>
        <v>46591</v>
      </c>
      <c r="P289" s="546">
        <f t="shared" si="128"/>
        <v>46591</v>
      </c>
      <c r="Q289" s="546">
        <f t="shared" si="128"/>
        <v>46591</v>
      </c>
      <c r="R289" s="526">
        <f t="shared" si="113"/>
        <v>43669</v>
      </c>
      <c r="S289" s="526">
        <f t="shared" si="113"/>
        <v>43669</v>
      </c>
      <c r="T289" s="526">
        <f t="shared" si="113"/>
        <v>43669</v>
      </c>
      <c r="U289" s="526">
        <f t="shared" si="113"/>
        <v>43669</v>
      </c>
      <c r="V289" s="447"/>
      <c r="W289" s="547">
        <f t="shared" si="114"/>
        <v>90.885245901639351</v>
      </c>
      <c r="X289" s="547">
        <f t="shared" si="115"/>
        <v>90.885245901639351</v>
      </c>
      <c r="Y289" s="547">
        <f t="shared" si="116"/>
        <v>90.885245901639351</v>
      </c>
      <c r="Z289" s="547">
        <f t="shared" si="117"/>
        <v>90.885245901639351</v>
      </c>
      <c r="AA289" s="548"/>
      <c r="AB289" s="447"/>
      <c r="AC289" s="549">
        <v>2</v>
      </c>
      <c r="AD289" s="550">
        <v>2</v>
      </c>
      <c r="AE289" s="550">
        <v>2</v>
      </c>
      <c r="AF289" s="551">
        <v>2</v>
      </c>
      <c r="AG289" s="447"/>
      <c r="AH289" s="552" t="b">
        <v>1</v>
      </c>
      <c r="AI289" s="553" t="b">
        <v>1</v>
      </c>
      <c r="AJ289" s="553" t="b">
        <v>1</v>
      </c>
      <c r="AK289" s="554" t="b">
        <v>1</v>
      </c>
      <c r="AL289" s="447"/>
      <c r="AM289" s="447"/>
      <c r="AN289" s="447"/>
      <c r="AO289" s="447"/>
      <c r="AP289" s="442"/>
      <c r="AQ289" s="423"/>
      <c r="AR289" s="411"/>
      <c r="AS289" s="411"/>
      <c r="AT289" s="411"/>
    </row>
    <row r="290" spans="1:46" ht="5.0999999999999996" customHeight="1" outlineLevel="2" x14ac:dyDescent="0.25">
      <c r="A290" s="411"/>
      <c r="B290" s="420"/>
      <c r="C290" s="413">
        <f>INT($C$241)+2.005</f>
        <v>3.0049999999999999</v>
      </c>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c r="Z290" s="442"/>
      <c r="AA290" s="442"/>
      <c r="AB290" s="442"/>
      <c r="AC290" s="442"/>
      <c r="AD290" s="442"/>
      <c r="AE290" s="442"/>
      <c r="AF290" s="442"/>
      <c r="AG290" s="442"/>
      <c r="AH290" s="442"/>
      <c r="AI290" s="442"/>
      <c r="AJ290" s="442"/>
      <c r="AK290" s="442"/>
      <c r="AL290" s="442"/>
      <c r="AM290" s="442"/>
      <c r="AN290" s="442"/>
      <c r="AO290" s="442"/>
      <c r="AP290" s="442" t="s">
        <v>484</v>
      </c>
      <c r="AQ290" s="423"/>
      <c r="AR290" s="411"/>
      <c r="AS290" s="411"/>
      <c r="AT290" s="411"/>
    </row>
    <row r="291" spans="1:46" outlineLevel="2" x14ac:dyDescent="0.25">
      <c r="A291" s="411"/>
      <c r="B291" s="420"/>
      <c r="C291" s="413">
        <f>INT($C$241)+2</f>
        <v>3</v>
      </c>
      <c r="D291" s="442"/>
      <c r="E291" s="500" t="s">
        <v>605</v>
      </c>
      <c r="F291" s="500"/>
      <c r="G291" s="442"/>
      <c r="H291" s="516" t="s">
        <v>606</v>
      </c>
      <c r="I291" s="470" t="s">
        <v>607</v>
      </c>
      <c r="J291" s="470"/>
      <c r="K291" s="447"/>
      <c r="L291" s="447"/>
      <c r="M291" s="447"/>
      <c r="N291" s="470" t="s">
        <v>627</v>
      </c>
      <c r="O291" s="470"/>
      <c r="P291" s="470"/>
      <c r="Q291" s="470"/>
      <c r="R291" s="447" t="s">
        <v>628</v>
      </c>
      <c r="S291" s="447"/>
      <c r="T291" s="447"/>
      <c r="U291" s="447"/>
      <c r="V291" s="447"/>
      <c r="W291" s="447"/>
      <c r="X291" s="447"/>
      <c r="Y291" s="447"/>
      <c r="Z291" s="447"/>
      <c r="AA291" s="447"/>
      <c r="AB291" s="449"/>
      <c r="AC291" s="447"/>
      <c r="AD291" s="447"/>
      <c r="AE291" s="447"/>
      <c r="AF291" s="447"/>
      <c r="AG291" s="447"/>
      <c r="AH291" s="447"/>
      <c r="AI291" s="447"/>
      <c r="AJ291" s="447"/>
      <c r="AK291" s="447"/>
      <c r="AL291" s="447"/>
      <c r="AM291" s="447"/>
      <c r="AN291" s="447"/>
      <c r="AO291" s="447"/>
      <c r="AP291" s="442"/>
      <c r="AQ291" s="423"/>
      <c r="AR291" s="411"/>
      <c r="AS291" s="411"/>
      <c r="AT291" s="411"/>
    </row>
    <row r="292" spans="1:46" outlineLevel="2" collapsed="1" x14ac:dyDescent="0.25">
      <c r="A292" s="411"/>
      <c r="B292" s="420"/>
      <c r="C292" s="413">
        <f>INT($C$241)+2</f>
        <v>3</v>
      </c>
      <c r="D292" s="442"/>
      <c r="E292" s="500">
        <v>1</v>
      </c>
      <c r="F292" s="500"/>
      <c r="G292" s="442"/>
      <c r="H292" s="463" t="str">
        <f>H$260</f>
        <v>Aut</v>
      </c>
      <c r="I292" s="447">
        <v>0</v>
      </c>
      <c r="J292" s="447" t="s">
        <v>629</v>
      </c>
      <c r="K292" s="447"/>
      <c r="L292" s="447"/>
      <c r="M292" s="447"/>
      <c r="N292" s="555">
        <v>2.5000000000000001E-2</v>
      </c>
      <c r="O292" s="555">
        <v>2.5000000000000001E-2</v>
      </c>
      <c r="P292" s="555">
        <v>2.5000000000000001E-2</v>
      </c>
      <c r="Q292" s="555">
        <v>2.5000000000000001E-2</v>
      </c>
      <c r="R292" s="556">
        <f t="shared" ref="R292:R315" si="129">N266-150</f>
        <v>43863</v>
      </c>
      <c r="S292" s="556">
        <f t="shared" ref="S292:S315" si="130">O266-150</f>
        <v>43863</v>
      </c>
      <c r="T292" s="556">
        <f t="shared" ref="T292:T315" si="131">P266-150</f>
        <v>43863</v>
      </c>
      <c r="U292" s="556">
        <f t="shared" ref="U292:U315" si="132">Q266-150</f>
        <v>43863</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INT($C$241)+3</f>
        <v>4</v>
      </c>
      <c r="D293" s="442"/>
      <c r="E293" s="500">
        <v>1</v>
      </c>
      <c r="F293" s="500"/>
      <c r="G293" s="442"/>
      <c r="H293" s="447"/>
      <c r="I293" s="447">
        <v>1</v>
      </c>
      <c r="J293" s="447" t="s">
        <v>630</v>
      </c>
      <c r="K293" s="447"/>
      <c r="L293" s="447"/>
      <c r="M293" s="447"/>
      <c r="N293" s="555">
        <v>2.5000000000000001E-2</v>
      </c>
      <c r="O293" s="555">
        <v>2.5000000000000001E-2</v>
      </c>
      <c r="P293" s="555">
        <v>2.5000000000000001E-2</v>
      </c>
      <c r="Q293" s="555">
        <v>2.5000000000000001E-2</v>
      </c>
      <c r="R293" s="556">
        <f t="shared" si="129"/>
        <v>44181</v>
      </c>
      <c r="S293" s="556">
        <f t="shared" si="130"/>
        <v>44181</v>
      </c>
      <c r="T293" s="556">
        <f t="shared" si="131"/>
        <v>44181</v>
      </c>
      <c r="U293" s="556">
        <f t="shared" si="132"/>
        <v>44181</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INT($C$241+3)</f>
        <v>4</v>
      </c>
      <c r="D294" s="442"/>
      <c r="E294" s="500">
        <v>1</v>
      </c>
      <c r="F294" s="500"/>
      <c r="G294" s="442"/>
      <c r="H294" s="447"/>
      <c r="I294" s="447">
        <v>2</v>
      </c>
      <c r="J294" s="447" t="s">
        <v>631</v>
      </c>
      <c r="K294" s="447"/>
      <c r="L294" s="447"/>
      <c r="M294" s="447"/>
      <c r="N294" s="555">
        <v>1.4999999999999999E-2</v>
      </c>
      <c r="O294" s="555">
        <v>1.4999999999999999E-2</v>
      </c>
      <c r="P294" s="555">
        <v>1.4999999999999999E-2</v>
      </c>
      <c r="Q294" s="555">
        <v>1.4999999999999999E-2</v>
      </c>
      <c r="R294" s="556">
        <f t="shared" si="129"/>
        <v>44546</v>
      </c>
      <c r="S294" s="556">
        <f t="shared" si="130"/>
        <v>44546</v>
      </c>
      <c r="T294" s="556">
        <f t="shared" si="131"/>
        <v>44546</v>
      </c>
      <c r="U294" s="556">
        <f t="shared" si="132"/>
        <v>44546</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1</v>
      </c>
      <c r="F295" s="500"/>
      <c r="G295" s="442"/>
      <c r="H295" s="447"/>
      <c r="I295" s="447">
        <v>3</v>
      </c>
      <c r="J295" s="447" t="s">
        <v>616</v>
      </c>
      <c r="K295" s="447"/>
      <c r="L295" s="447"/>
      <c r="M295" s="447"/>
      <c r="N295" s="555">
        <v>1.4999999999999999E-2</v>
      </c>
      <c r="O295" s="555">
        <v>1.4999999999999999E-2</v>
      </c>
      <c r="P295" s="555">
        <v>1.4999999999999999E-2</v>
      </c>
      <c r="Q295" s="555">
        <v>1.4999999999999999E-2</v>
      </c>
      <c r="R295" s="556">
        <f t="shared" si="129"/>
        <v>44911</v>
      </c>
      <c r="S295" s="556">
        <f t="shared" si="130"/>
        <v>44911</v>
      </c>
      <c r="T295" s="556">
        <f t="shared" si="131"/>
        <v>44911</v>
      </c>
      <c r="U295" s="556">
        <f t="shared" si="132"/>
        <v>44911</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1</v>
      </c>
      <c r="F296" s="500"/>
      <c r="G296" s="442"/>
      <c r="H296" s="447"/>
      <c r="I296" s="447">
        <v>4</v>
      </c>
      <c r="J296" s="447" t="s">
        <v>617</v>
      </c>
      <c r="K296" s="447"/>
      <c r="L296" s="447"/>
      <c r="M296" s="447"/>
      <c r="N296" s="555">
        <v>1.4999999999999999E-2</v>
      </c>
      <c r="O296" s="555">
        <v>1.4999999999999999E-2</v>
      </c>
      <c r="P296" s="555">
        <v>1.4999999999999999E-2</v>
      </c>
      <c r="Q296" s="555">
        <v>1.4999999999999999E-2</v>
      </c>
      <c r="R296" s="556">
        <f t="shared" si="129"/>
        <v>45277</v>
      </c>
      <c r="S296" s="556">
        <f t="shared" si="130"/>
        <v>45277</v>
      </c>
      <c r="T296" s="556">
        <f t="shared" si="131"/>
        <v>45277</v>
      </c>
      <c r="U296" s="556">
        <f t="shared" si="132"/>
        <v>45277</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1</v>
      </c>
      <c r="F297" s="500"/>
      <c r="G297" s="442"/>
      <c r="H297" s="447"/>
      <c r="I297" s="447">
        <v>5</v>
      </c>
      <c r="J297" s="447" t="s">
        <v>618</v>
      </c>
      <c r="K297" s="447"/>
      <c r="L297" s="447"/>
      <c r="M297" s="447"/>
      <c r="N297" s="555">
        <v>1.4999999999999999E-2</v>
      </c>
      <c r="O297" s="555">
        <v>1.4999999999999999E-2</v>
      </c>
      <c r="P297" s="555">
        <v>1.4999999999999999E-2</v>
      </c>
      <c r="Q297" s="555">
        <v>1.4999999999999999E-2</v>
      </c>
      <c r="R297" s="556">
        <f t="shared" si="129"/>
        <v>45642</v>
      </c>
      <c r="S297" s="556">
        <f t="shared" si="130"/>
        <v>45642</v>
      </c>
      <c r="T297" s="556">
        <f t="shared" si="131"/>
        <v>45642</v>
      </c>
      <c r="U297" s="556">
        <f t="shared" si="132"/>
        <v>45642</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1</v>
      </c>
      <c r="F298" s="500"/>
      <c r="G298" s="442"/>
      <c r="H298" s="447"/>
      <c r="I298" s="447">
        <v>6</v>
      </c>
      <c r="J298" s="447" t="s">
        <v>619</v>
      </c>
      <c r="K298" s="447"/>
      <c r="L298" s="447"/>
      <c r="M298" s="447"/>
      <c r="N298" s="555">
        <v>1.4999999999999999E-2</v>
      </c>
      <c r="O298" s="555">
        <v>1.4999999999999999E-2</v>
      </c>
      <c r="P298" s="555">
        <v>1.4999999999999999E-2</v>
      </c>
      <c r="Q298" s="555">
        <v>1.4999999999999999E-2</v>
      </c>
      <c r="R298" s="556">
        <f t="shared" si="129"/>
        <v>46007</v>
      </c>
      <c r="S298" s="556">
        <f t="shared" si="130"/>
        <v>46007</v>
      </c>
      <c r="T298" s="556">
        <f t="shared" si="131"/>
        <v>46007</v>
      </c>
      <c r="U298" s="556">
        <f t="shared" si="132"/>
        <v>46007</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1</v>
      </c>
      <c r="F299" s="500"/>
      <c r="G299" s="442"/>
      <c r="H299" s="447"/>
      <c r="I299" s="447">
        <v>7</v>
      </c>
      <c r="J299" s="447" t="s">
        <v>620</v>
      </c>
      <c r="K299" s="447"/>
      <c r="L299" s="447"/>
      <c r="M299" s="447"/>
      <c r="N299" s="555">
        <v>1.4999999999999999E-2</v>
      </c>
      <c r="O299" s="555">
        <v>1.4999999999999999E-2</v>
      </c>
      <c r="P299" s="555">
        <v>1.4999999999999999E-2</v>
      </c>
      <c r="Q299" s="555">
        <v>1.4999999999999999E-2</v>
      </c>
      <c r="R299" s="556">
        <f t="shared" si="129"/>
        <v>46372</v>
      </c>
      <c r="S299" s="556">
        <f t="shared" si="130"/>
        <v>46372</v>
      </c>
      <c r="T299" s="556">
        <f t="shared" si="131"/>
        <v>46372</v>
      </c>
      <c r="U299" s="556">
        <f t="shared" si="132"/>
        <v>46372</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outlineLevel="2" collapsed="1" x14ac:dyDescent="0.25">
      <c r="A300" s="411"/>
      <c r="B300" s="420"/>
      <c r="C300" s="413">
        <f>INT($C$241)+2</f>
        <v>3</v>
      </c>
      <c r="D300" s="442"/>
      <c r="E300" s="500">
        <v>2</v>
      </c>
      <c r="F300" s="500"/>
      <c r="G300" s="442"/>
      <c r="H300" s="463" t="str">
        <f>H$261</f>
        <v>Win</v>
      </c>
      <c r="I300" s="447">
        <v>0</v>
      </c>
      <c r="J300" s="447" t="s">
        <v>629</v>
      </c>
      <c r="K300" s="447"/>
      <c r="L300" s="447"/>
      <c r="M300" s="447"/>
      <c r="N300" s="555">
        <v>2.5000000000000001E-2</v>
      </c>
      <c r="O300" s="555">
        <v>2.5000000000000001E-2</v>
      </c>
      <c r="P300" s="555">
        <v>2.5000000000000001E-2</v>
      </c>
      <c r="Q300" s="555">
        <v>2.5000000000000001E-2</v>
      </c>
      <c r="R300" s="556">
        <f t="shared" si="129"/>
        <v>43882</v>
      </c>
      <c r="S300" s="556">
        <f t="shared" si="130"/>
        <v>43882</v>
      </c>
      <c r="T300" s="556">
        <f t="shared" si="131"/>
        <v>43882</v>
      </c>
      <c r="U300" s="556">
        <f t="shared" si="132"/>
        <v>43882</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INT($C$241)+3</f>
        <v>4</v>
      </c>
      <c r="D301" s="442"/>
      <c r="E301" s="500">
        <v>2</v>
      </c>
      <c r="F301" s="500"/>
      <c r="G301" s="442"/>
      <c r="H301" s="447"/>
      <c r="I301" s="447">
        <v>1</v>
      </c>
      <c r="J301" s="447" t="s">
        <v>630</v>
      </c>
      <c r="K301" s="447"/>
      <c r="L301" s="447"/>
      <c r="M301" s="447"/>
      <c r="N301" s="555">
        <v>2.5000000000000001E-2</v>
      </c>
      <c r="O301" s="555">
        <v>2.5000000000000001E-2</v>
      </c>
      <c r="P301" s="555">
        <v>2.5000000000000001E-2</v>
      </c>
      <c r="Q301" s="555">
        <v>2.5000000000000001E-2</v>
      </c>
      <c r="R301" s="556">
        <f t="shared" si="129"/>
        <v>44215</v>
      </c>
      <c r="S301" s="556">
        <f t="shared" si="130"/>
        <v>44215</v>
      </c>
      <c r="T301" s="556">
        <f t="shared" si="131"/>
        <v>44215</v>
      </c>
      <c r="U301" s="556">
        <f t="shared" si="132"/>
        <v>44215</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INT($C$241+3)</f>
        <v>4</v>
      </c>
      <c r="D302" s="442"/>
      <c r="E302" s="500">
        <v>2</v>
      </c>
      <c r="F302" s="500"/>
      <c r="G302" s="442"/>
      <c r="H302" s="447"/>
      <c r="I302" s="447">
        <v>2</v>
      </c>
      <c r="J302" s="447" t="s">
        <v>631</v>
      </c>
      <c r="K302" s="447"/>
      <c r="L302" s="447"/>
      <c r="M302" s="447"/>
      <c r="N302" s="555">
        <v>1.4999999999999999E-2</v>
      </c>
      <c r="O302" s="555">
        <v>1.4999999999999999E-2</v>
      </c>
      <c r="P302" s="555">
        <v>1.4999999999999999E-2</v>
      </c>
      <c r="Q302" s="555">
        <v>1.4999999999999999E-2</v>
      </c>
      <c r="R302" s="556">
        <f t="shared" si="129"/>
        <v>44580</v>
      </c>
      <c r="S302" s="556">
        <f t="shared" si="130"/>
        <v>44580</v>
      </c>
      <c r="T302" s="556">
        <f t="shared" si="131"/>
        <v>44580</v>
      </c>
      <c r="U302" s="556">
        <f t="shared" si="132"/>
        <v>44580</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2</v>
      </c>
      <c r="F303" s="500"/>
      <c r="G303" s="442"/>
      <c r="H303" s="447"/>
      <c r="I303" s="447">
        <v>3</v>
      </c>
      <c r="J303" s="447" t="s">
        <v>616</v>
      </c>
      <c r="K303" s="447"/>
      <c r="L303" s="447"/>
      <c r="M303" s="447"/>
      <c r="N303" s="555">
        <v>1.4999999999999999E-2</v>
      </c>
      <c r="O303" s="555">
        <v>1.4999999999999999E-2</v>
      </c>
      <c r="P303" s="555">
        <v>1.4999999999999999E-2</v>
      </c>
      <c r="Q303" s="555">
        <v>1.4999999999999999E-2</v>
      </c>
      <c r="R303" s="556">
        <f t="shared" si="129"/>
        <v>44945</v>
      </c>
      <c r="S303" s="556">
        <f t="shared" si="130"/>
        <v>44945</v>
      </c>
      <c r="T303" s="556">
        <f t="shared" si="131"/>
        <v>44945</v>
      </c>
      <c r="U303" s="556">
        <f t="shared" si="132"/>
        <v>44945</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2</v>
      </c>
      <c r="F304" s="500"/>
      <c r="G304" s="442"/>
      <c r="H304" s="447"/>
      <c r="I304" s="447">
        <v>4</v>
      </c>
      <c r="J304" s="447" t="s">
        <v>617</v>
      </c>
      <c r="K304" s="447"/>
      <c r="L304" s="447"/>
      <c r="M304" s="447"/>
      <c r="N304" s="555">
        <v>1.4999999999999999E-2</v>
      </c>
      <c r="O304" s="555">
        <v>1.4999999999999999E-2</v>
      </c>
      <c r="P304" s="555">
        <v>1.4999999999999999E-2</v>
      </c>
      <c r="Q304" s="555">
        <v>1.4999999999999999E-2</v>
      </c>
      <c r="R304" s="556">
        <f t="shared" si="129"/>
        <v>45311</v>
      </c>
      <c r="S304" s="556">
        <f t="shared" si="130"/>
        <v>45311</v>
      </c>
      <c r="T304" s="556">
        <f t="shared" si="131"/>
        <v>45311</v>
      </c>
      <c r="U304" s="556">
        <f t="shared" si="132"/>
        <v>45311</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2</v>
      </c>
      <c r="F305" s="500"/>
      <c r="G305" s="442"/>
      <c r="H305" s="447"/>
      <c r="I305" s="447">
        <v>5</v>
      </c>
      <c r="J305" s="447" t="s">
        <v>618</v>
      </c>
      <c r="K305" s="447"/>
      <c r="L305" s="447"/>
      <c r="M305" s="447"/>
      <c r="N305" s="555">
        <v>1.4999999999999999E-2</v>
      </c>
      <c r="O305" s="555">
        <v>1.4999999999999999E-2</v>
      </c>
      <c r="P305" s="555">
        <v>1.4999999999999999E-2</v>
      </c>
      <c r="Q305" s="555">
        <v>1.4999999999999999E-2</v>
      </c>
      <c r="R305" s="556">
        <f t="shared" si="129"/>
        <v>45676</v>
      </c>
      <c r="S305" s="556">
        <f t="shared" si="130"/>
        <v>45676</v>
      </c>
      <c r="T305" s="556">
        <f t="shared" si="131"/>
        <v>45676</v>
      </c>
      <c r="U305" s="556">
        <f t="shared" si="132"/>
        <v>45676</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2</v>
      </c>
      <c r="F306" s="500"/>
      <c r="G306" s="442"/>
      <c r="H306" s="447"/>
      <c r="I306" s="447">
        <v>6</v>
      </c>
      <c r="J306" s="447" t="s">
        <v>619</v>
      </c>
      <c r="K306" s="447"/>
      <c r="L306" s="447"/>
      <c r="M306" s="447"/>
      <c r="N306" s="555">
        <v>1.4999999999999999E-2</v>
      </c>
      <c r="O306" s="555">
        <v>1.4999999999999999E-2</v>
      </c>
      <c r="P306" s="555">
        <v>1.4999999999999999E-2</v>
      </c>
      <c r="Q306" s="555">
        <v>1.4999999999999999E-2</v>
      </c>
      <c r="R306" s="556">
        <f t="shared" si="129"/>
        <v>46041</v>
      </c>
      <c r="S306" s="556">
        <f t="shared" si="130"/>
        <v>46041</v>
      </c>
      <c r="T306" s="556">
        <f t="shared" si="131"/>
        <v>46041</v>
      </c>
      <c r="U306" s="556">
        <f t="shared" si="132"/>
        <v>46041</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2</v>
      </c>
      <c r="F307" s="500"/>
      <c r="G307" s="442"/>
      <c r="H307" s="447"/>
      <c r="I307" s="447">
        <v>7</v>
      </c>
      <c r="J307" s="447" t="s">
        <v>620</v>
      </c>
      <c r="K307" s="447"/>
      <c r="L307" s="447"/>
      <c r="M307" s="447"/>
      <c r="N307" s="555">
        <v>1.4999999999999999E-2</v>
      </c>
      <c r="O307" s="555">
        <v>1.4999999999999999E-2</v>
      </c>
      <c r="P307" s="555">
        <v>1.4999999999999999E-2</v>
      </c>
      <c r="Q307" s="555">
        <v>1.4999999999999999E-2</v>
      </c>
      <c r="R307" s="556">
        <f t="shared" si="129"/>
        <v>46406</v>
      </c>
      <c r="S307" s="556">
        <f t="shared" si="130"/>
        <v>46406</v>
      </c>
      <c r="T307" s="556">
        <f t="shared" si="131"/>
        <v>46406</v>
      </c>
      <c r="U307" s="556">
        <f t="shared" si="132"/>
        <v>46406</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outlineLevel="2" collapsed="1" x14ac:dyDescent="0.25">
      <c r="A308" s="411"/>
      <c r="B308" s="420"/>
      <c r="C308" s="413">
        <f>INT($C$241)+2</f>
        <v>3</v>
      </c>
      <c r="D308" s="442"/>
      <c r="E308" s="500">
        <v>3</v>
      </c>
      <c r="F308" s="500"/>
      <c r="G308" s="442"/>
      <c r="H308" s="463" t="str">
        <f>H$262</f>
        <v>Spr</v>
      </c>
      <c r="I308" s="447">
        <v>0</v>
      </c>
      <c r="J308" s="447" t="s">
        <v>629</v>
      </c>
      <c r="K308" s="447"/>
      <c r="L308" s="447"/>
      <c r="M308" s="447"/>
      <c r="N308" s="555">
        <v>2.5000000000000001E-2</v>
      </c>
      <c r="O308" s="555">
        <v>2.5000000000000001E-2</v>
      </c>
      <c r="P308" s="555">
        <v>2.5000000000000001E-2</v>
      </c>
      <c r="Q308" s="555">
        <v>2.5000000000000001E-2</v>
      </c>
      <c r="R308" s="556">
        <f t="shared" si="129"/>
        <v>43885</v>
      </c>
      <c r="S308" s="556">
        <f t="shared" si="130"/>
        <v>43885</v>
      </c>
      <c r="T308" s="556">
        <f t="shared" si="131"/>
        <v>43885</v>
      </c>
      <c r="U308" s="556">
        <f t="shared" si="132"/>
        <v>43885</v>
      </c>
      <c r="V308" s="447"/>
      <c r="W308" s="447"/>
      <c r="X308" s="447"/>
      <c r="Y308" s="447"/>
      <c r="Z308" s="447"/>
      <c r="AA308" s="447"/>
      <c r="AB308" s="447"/>
      <c r="AC308" s="447"/>
      <c r="AD308" s="447"/>
      <c r="AE308" s="447"/>
      <c r="AF308" s="447"/>
      <c r="AG308" s="447"/>
      <c r="AH308" s="447"/>
      <c r="AI308" s="447"/>
      <c r="AJ308" s="447"/>
      <c r="AK308" s="447"/>
      <c r="AL308" s="447"/>
      <c r="AM308" s="447"/>
      <c r="AN308" s="447"/>
      <c r="AO308" s="447"/>
      <c r="AP308" s="442"/>
      <c r="AQ308" s="423"/>
      <c r="AR308" s="411"/>
      <c r="AS308" s="411"/>
      <c r="AT308" s="411"/>
    </row>
    <row r="309" spans="1:46" hidden="1" outlineLevel="3" x14ac:dyDescent="0.25">
      <c r="A309" s="411"/>
      <c r="B309" s="420"/>
      <c r="C309" s="413">
        <f>INT($C$241)+3</f>
        <v>4</v>
      </c>
      <c r="D309" s="442"/>
      <c r="E309" s="500">
        <v>3</v>
      </c>
      <c r="F309" s="500"/>
      <c r="G309" s="442"/>
      <c r="H309" s="447"/>
      <c r="I309" s="447">
        <v>1</v>
      </c>
      <c r="J309" s="447" t="s">
        <v>630</v>
      </c>
      <c r="K309" s="447"/>
      <c r="L309" s="447"/>
      <c r="M309" s="447"/>
      <c r="N309" s="555">
        <v>2.5000000000000001E-2</v>
      </c>
      <c r="O309" s="555">
        <v>2.5000000000000001E-2</v>
      </c>
      <c r="P309" s="555">
        <v>2.5000000000000001E-2</v>
      </c>
      <c r="Q309" s="555">
        <v>2.5000000000000001E-2</v>
      </c>
      <c r="R309" s="556">
        <f t="shared" si="129"/>
        <v>44250</v>
      </c>
      <c r="S309" s="556">
        <f t="shared" si="130"/>
        <v>44250</v>
      </c>
      <c r="T309" s="556">
        <f t="shared" si="131"/>
        <v>44250</v>
      </c>
      <c r="U309" s="556">
        <f t="shared" si="132"/>
        <v>44250</v>
      </c>
      <c r="V309" s="447"/>
      <c r="W309" s="447"/>
      <c r="X309" s="447"/>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 t="shared" ref="C310:C315" si="135">INT($C$241+3)</f>
        <v>4</v>
      </c>
      <c r="D310" s="442"/>
      <c r="E310" s="500">
        <v>3</v>
      </c>
      <c r="F310" s="500"/>
      <c r="G310" s="442"/>
      <c r="H310" s="447"/>
      <c r="I310" s="447">
        <v>2</v>
      </c>
      <c r="J310" s="447" t="s">
        <v>631</v>
      </c>
      <c r="K310" s="447"/>
      <c r="L310" s="447"/>
      <c r="M310" s="447"/>
      <c r="N310" s="555">
        <v>1.4999999999999999E-2</v>
      </c>
      <c r="O310" s="555">
        <v>1.4999999999999999E-2</v>
      </c>
      <c r="P310" s="555">
        <v>1.4999999999999999E-2</v>
      </c>
      <c r="Q310" s="555">
        <v>1.4999999999999999E-2</v>
      </c>
      <c r="R310" s="556">
        <f t="shared" si="129"/>
        <v>44615</v>
      </c>
      <c r="S310" s="556">
        <f t="shared" si="130"/>
        <v>44615</v>
      </c>
      <c r="T310" s="556">
        <f t="shared" si="131"/>
        <v>44615</v>
      </c>
      <c r="U310" s="556">
        <f t="shared" si="132"/>
        <v>44615</v>
      </c>
      <c r="V310" s="447"/>
      <c r="W310" s="447"/>
      <c r="X310" s="44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 t="shared" si="135"/>
        <v>4</v>
      </c>
      <c r="D311" s="442"/>
      <c r="E311" s="500">
        <v>3</v>
      </c>
      <c r="F311" s="500"/>
      <c r="G311" s="442"/>
      <c r="H311" s="447"/>
      <c r="I311" s="447">
        <v>3</v>
      </c>
      <c r="J311" s="447" t="s">
        <v>616</v>
      </c>
      <c r="K311" s="447"/>
      <c r="L311" s="447"/>
      <c r="M311" s="447"/>
      <c r="N311" s="555">
        <v>1.4999999999999999E-2</v>
      </c>
      <c r="O311" s="555">
        <v>1.4999999999999999E-2</v>
      </c>
      <c r="P311" s="555">
        <v>1.4999999999999999E-2</v>
      </c>
      <c r="Q311" s="555">
        <v>1.4999999999999999E-2</v>
      </c>
      <c r="R311" s="556">
        <f t="shared" si="129"/>
        <v>44980</v>
      </c>
      <c r="S311" s="556">
        <f t="shared" si="130"/>
        <v>44980</v>
      </c>
      <c r="T311" s="556">
        <f t="shared" si="131"/>
        <v>44980</v>
      </c>
      <c r="U311" s="556">
        <f t="shared" si="132"/>
        <v>44980</v>
      </c>
      <c r="V311" s="447"/>
      <c r="W311" s="447"/>
      <c r="X311" s="44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 t="shared" si="135"/>
        <v>4</v>
      </c>
      <c r="D312" s="442"/>
      <c r="E312" s="500">
        <v>3</v>
      </c>
      <c r="F312" s="500"/>
      <c r="G312" s="442"/>
      <c r="H312" s="447"/>
      <c r="I312" s="447">
        <v>4</v>
      </c>
      <c r="J312" s="447" t="s">
        <v>617</v>
      </c>
      <c r="K312" s="447"/>
      <c r="L312" s="447"/>
      <c r="M312" s="447"/>
      <c r="N312" s="555">
        <v>1.4999999999999999E-2</v>
      </c>
      <c r="O312" s="555">
        <v>1.4999999999999999E-2</v>
      </c>
      <c r="P312" s="555">
        <v>1.4999999999999999E-2</v>
      </c>
      <c r="Q312" s="555">
        <v>1.4999999999999999E-2</v>
      </c>
      <c r="R312" s="556">
        <f t="shared" si="129"/>
        <v>45346</v>
      </c>
      <c r="S312" s="556">
        <f t="shared" si="130"/>
        <v>45346</v>
      </c>
      <c r="T312" s="556">
        <f t="shared" si="131"/>
        <v>45346</v>
      </c>
      <c r="U312" s="556">
        <f t="shared" si="132"/>
        <v>45346</v>
      </c>
      <c r="V312" s="447"/>
      <c r="W312" s="447"/>
      <c r="X312" s="447"/>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idden="1" outlineLevel="3" x14ac:dyDescent="0.25">
      <c r="A313" s="411"/>
      <c r="B313" s="420"/>
      <c r="C313" s="413">
        <f t="shared" si="135"/>
        <v>4</v>
      </c>
      <c r="D313" s="442"/>
      <c r="E313" s="500">
        <v>3</v>
      </c>
      <c r="F313" s="500"/>
      <c r="G313" s="442"/>
      <c r="H313" s="447"/>
      <c r="I313" s="447">
        <v>5</v>
      </c>
      <c r="J313" s="447" t="s">
        <v>618</v>
      </c>
      <c r="K313" s="447"/>
      <c r="L313" s="447"/>
      <c r="M313" s="447"/>
      <c r="N313" s="555">
        <v>1.4999999999999999E-2</v>
      </c>
      <c r="O313" s="555">
        <v>1.4999999999999999E-2</v>
      </c>
      <c r="P313" s="555">
        <v>1.4999999999999999E-2</v>
      </c>
      <c r="Q313" s="555">
        <v>1.4999999999999999E-2</v>
      </c>
      <c r="R313" s="556">
        <f t="shared" si="129"/>
        <v>45711</v>
      </c>
      <c r="S313" s="556">
        <f t="shared" si="130"/>
        <v>45711</v>
      </c>
      <c r="T313" s="556">
        <f t="shared" si="131"/>
        <v>45711</v>
      </c>
      <c r="U313" s="556">
        <f t="shared" si="132"/>
        <v>45711</v>
      </c>
      <c r="V313" s="447"/>
      <c r="W313" s="447"/>
      <c r="X313" s="447"/>
      <c r="Y313" s="447"/>
      <c r="Z313" s="447"/>
      <c r="AA313" s="447"/>
      <c r="AB313" s="447"/>
      <c r="AC313" s="447"/>
      <c r="AD313" s="447"/>
      <c r="AE313" s="447"/>
      <c r="AF313" s="447"/>
      <c r="AG313" s="447"/>
      <c r="AH313" s="447"/>
      <c r="AI313" s="447"/>
      <c r="AJ313" s="447"/>
      <c r="AK313" s="447"/>
      <c r="AL313" s="447"/>
      <c r="AM313" s="447"/>
      <c r="AN313" s="447"/>
      <c r="AO313" s="447"/>
      <c r="AP313" s="442"/>
      <c r="AQ313" s="423"/>
      <c r="AR313" s="411"/>
      <c r="AS313" s="411"/>
      <c r="AT313" s="411"/>
    </row>
    <row r="314" spans="1:46" hidden="1" outlineLevel="3" x14ac:dyDescent="0.25">
      <c r="A314" s="411"/>
      <c r="B314" s="420"/>
      <c r="C314" s="413">
        <f t="shared" si="135"/>
        <v>4</v>
      </c>
      <c r="D314" s="442"/>
      <c r="E314" s="500">
        <v>3</v>
      </c>
      <c r="F314" s="500"/>
      <c r="G314" s="442"/>
      <c r="H314" s="447"/>
      <c r="I314" s="447">
        <v>6</v>
      </c>
      <c r="J314" s="447" t="s">
        <v>619</v>
      </c>
      <c r="K314" s="447"/>
      <c r="L314" s="447"/>
      <c r="M314" s="447"/>
      <c r="N314" s="555">
        <v>1.4999999999999999E-2</v>
      </c>
      <c r="O314" s="555">
        <v>1.4999999999999999E-2</v>
      </c>
      <c r="P314" s="555">
        <v>1.4999999999999999E-2</v>
      </c>
      <c r="Q314" s="555">
        <v>1.4999999999999999E-2</v>
      </c>
      <c r="R314" s="556">
        <f t="shared" si="129"/>
        <v>46076</v>
      </c>
      <c r="S314" s="556">
        <f t="shared" si="130"/>
        <v>46076</v>
      </c>
      <c r="T314" s="556">
        <f t="shared" si="131"/>
        <v>46076</v>
      </c>
      <c r="U314" s="556">
        <f t="shared" si="132"/>
        <v>46076</v>
      </c>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 t="shared" si="135"/>
        <v>4</v>
      </c>
      <c r="D315" s="442"/>
      <c r="E315" s="500">
        <v>3</v>
      </c>
      <c r="F315" s="500"/>
      <c r="G315" s="442"/>
      <c r="H315" s="447"/>
      <c r="I315" s="447">
        <v>7</v>
      </c>
      <c r="J315" s="447" t="s">
        <v>620</v>
      </c>
      <c r="K315" s="447"/>
      <c r="L315" s="447"/>
      <c r="M315" s="447"/>
      <c r="N315" s="555">
        <v>1.4999999999999999E-2</v>
      </c>
      <c r="O315" s="555">
        <v>1.4999999999999999E-2</v>
      </c>
      <c r="P315" s="555">
        <v>1.4999999999999999E-2</v>
      </c>
      <c r="Q315" s="555">
        <v>1.4999999999999999E-2</v>
      </c>
      <c r="R315" s="556">
        <f t="shared" si="129"/>
        <v>46441</v>
      </c>
      <c r="S315" s="556">
        <f t="shared" si="130"/>
        <v>46441</v>
      </c>
      <c r="T315" s="556">
        <f t="shared" si="131"/>
        <v>46441</v>
      </c>
      <c r="U315" s="556">
        <f t="shared" si="132"/>
        <v>46441</v>
      </c>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t="5.0999999999999996" customHeight="1" outlineLevel="2" x14ac:dyDescent="0.25">
      <c r="A316" s="411"/>
      <c r="B316" s="420"/>
      <c r="C316" s="413">
        <f>INT($C$241)+2.005</f>
        <v>3.0049999999999999</v>
      </c>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c r="Z316" s="442"/>
      <c r="AA316" s="442"/>
      <c r="AB316" s="442"/>
      <c r="AC316" s="442"/>
      <c r="AD316" s="442"/>
      <c r="AE316" s="442"/>
      <c r="AF316" s="442"/>
      <c r="AG316" s="442"/>
      <c r="AH316" s="442"/>
      <c r="AI316" s="442"/>
      <c r="AJ316" s="442"/>
      <c r="AK316" s="442"/>
      <c r="AL316" s="442"/>
      <c r="AM316" s="442"/>
      <c r="AN316" s="442"/>
      <c r="AO316" s="442"/>
      <c r="AP316" s="442" t="s">
        <v>484</v>
      </c>
      <c r="AQ316" s="423"/>
      <c r="AR316" s="411"/>
      <c r="AS316" s="411"/>
      <c r="AT316" s="411"/>
    </row>
    <row r="317" spans="1:46" outlineLevel="2" collapsed="1" x14ac:dyDescent="0.25">
      <c r="A317" s="411"/>
      <c r="B317" s="420"/>
      <c r="C317" s="413">
        <f>INT($C$241+3)</f>
        <v>4</v>
      </c>
      <c r="D317" s="442"/>
      <c r="E317" s="500"/>
      <c r="F317" s="500"/>
      <c r="G317" s="442"/>
      <c r="H317" s="516" t="s">
        <v>632</v>
      </c>
      <c r="I317" s="470" t="s">
        <v>633</v>
      </c>
      <c r="J317" s="469"/>
      <c r="K317" s="447"/>
      <c r="L317" s="447"/>
      <c r="M317" s="447"/>
      <c r="N317" s="447"/>
      <c r="O317" s="972" t="s">
        <v>634</v>
      </c>
      <c r="P317" s="973"/>
      <c r="Q317" s="973"/>
      <c r="R317" s="973"/>
      <c r="S317" s="973"/>
      <c r="T317" s="973"/>
      <c r="U317" s="973"/>
      <c r="V317" s="973"/>
      <c r="W317" s="973"/>
      <c r="X317" s="974"/>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idden="1" outlineLevel="3" x14ac:dyDescent="0.25">
      <c r="A318" s="411"/>
      <c r="B318" s="420"/>
      <c r="C318" s="413">
        <f>INT($C$241+3)</f>
        <v>4</v>
      </c>
      <c r="D318" s="442"/>
      <c r="E318" s="500"/>
      <c r="F318" s="500"/>
      <c r="G318" s="442"/>
      <c r="H318" s="490">
        <v>365</v>
      </c>
      <c r="I318" s="447">
        <v>0</v>
      </c>
      <c r="J318" s="447" t="b">
        <f>COUNTA(K318:M318)&gt;0</f>
        <v>1</v>
      </c>
      <c r="K318" s="557">
        <f>DATE(i_startyear,1,1)</f>
        <v>43466</v>
      </c>
      <c r="L318" s="557">
        <f>K318</f>
        <v>43466</v>
      </c>
      <c r="M318" s="557">
        <f>K318</f>
        <v>43466</v>
      </c>
      <c r="N318" s="447"/>
      <c r="O318" s="975"/>
      <c r="P318" s="976"/>
      <c r="Q318" s="976"/>
      <c r="R318" s="976"/>
      <c r="S318" s="976"/>
      <c r="T318" s="976"/>
      <c r="U318" s="976"/>
      <c r="V318" s="976"/>
      <c r="W318" s="976"/>
      <c r="X318" s="977"/>
      <c r="Y318" s="447"/>
      <c r="Z318" s="447"/>
      <c r="AA318" s="447"/>
      <c r="AB318" s="447"/>
      <c r="AC318" s="447"/>
      <c r="AD318" s="447"/>
      <c r="AE318" s="447"/>
      <c r="AF318" s="447"/>
      <c r="AG318" s="447"/>
      <c r="AH318" s="447"/>
      <c r="AI318" s="447"/>
      <c r="AJ318" s="447"/>
      <c r="AK318" s="447"/>
      <c r="AL318" s="447"/>
      <c r="AM318" s="447"/>
      <c r="AN318" s="447"/>
      <c r="AO318" s="447"/>
      <c r="AP318" s="442"/>
      <c r="AQ318" s="423"/>
      <c r="AR318" s="411"/>
      <c r="AS318" s="411"/>
      <c r="AT318" s="411"/>
    </row>
    <row r="319" spans="1:46" hidden="1" outlineLevel="3" x14ac:dyDescent="0.25">
      <c r="A319" s="411"/>
      <c r="B319" s="420"/>
      <c r="C319" s="413">
        <f>INT($C$241+3)</f>
        <v>4</v>
      </c>
      <c r="D319" s="442"/>
      <c r="E319" s="500"/>
      <c r="F319" s="500"/>
      <c r="G319" s="442"/>
      <c r="H319" s="558" t="s">
        <v>635</v>
      </c>
      <c r="I319" s="447">
        <v>1</v>
      </c>
      <c r="J319" s="447" t="b">
        <f>COUNTA(K319:M319)&gt;0</f>
        <v>0</v>
      </c>
      <c r="K319" s="464"/>
      <c r="L319" s="464"/>
      <c r="M319" s="464"/>
      <c r="N319" s="447"/>
      <c r="O319" s="975"/>
      <c r="P319" s="976"/>
      <c r="Q319" s="976"/>
      <c r="R319" s="976"/>
      <c r="S319" s="976"/>
      <c r="T319" s="976"/>
      <c r="U319" s="976"/>
      <c r="V319" s="976"/>
      <c r="W319" s="976"/>
      <c r="X319" s="977"/>
      <c r="Y319" s="447"/>
      <c r="Z319" s="447"/>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INT($C$241+3)</f>
        <v>4</v>
      </c>
      <c r="D320" s="442"/>
      <c r="E320" s="500"/>
      <c r="F320" s="500"/>
      <c r="G320" s="442"/>
      <c r="H320" s="463"/>
      <c r="I320" s="447">
        <v>2</v>
      </c>
      <c r="J320" s="447" t="b">
        <f>COUNTA(K320:M320)&gt;0</f>
        <v>0</v>
      </c>
      <c r="K320" s="464"/>
      <c r="L320" s="464"/>
      <c r="M320" s="464"/>
      <c r="N320" s="447"/>
      <c r="O320" s="978"/>
      <c r="P320" s="979"/>
      <c r="Q320" s="979"/>
      <c r="R320" s="979"/>
      <c r="S320" s="979"/>
      <c r="T320" s="979"/>
      <c r="U320" s="979"/>
      <c r="V320" s="979"/>
      <c r="W320" s="979"/>
      <c r="X320" s="980"/>
      <c r="Y320" s="447"/>
      <c r="Z320" s="447"/>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t="5.0999999999999996" customHeight="1" outlineLevel="2" x14ac:dyDescent="0.25">
      <c r="A321" s="411"/>
      <c r="B321" s="420"/>
      <c r="C321" s="413">
        <f>INT($C$241)+2.005</f>
        <v>3.0049999999999999</v>
      </c>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c r="Z321" s="442"/>
      <c r="AA321" s="442"/>
      <c r="AB321" s="442"/>
      <c r="AC321" s="442"/>
      <c r="AD321" s="442"/>
      <c r="AE321" s="442"/>
      <c r="AF321" s="442"/>
      <c r="AG321" s="442"/>
      <c r="AH321" s="442"/>
      <c r="AI321" s="442"/>
      <c r="AJ321" s="442"/>
      <c r="AK321" s="442"/>
      <c r="AL321" s="442"/>
      <c r="AM321" s="442"/>
      <c r="AN321" s="442"/>
      <c r="AO321" s="442"/>
      <c r="AP321" s="442" t="s">
        <v>484</v>
      </c>
      <c r="AQ321" s="423"/>
      <c r="AR321" s="411"/>
      <c r="AS321" s="411"/>
      <c r="AT321" s="411"/>
    </row>
    <row r="322" spans="1:46" outlineLevel="2" collapsed="1" x14ac:dyDescent="0.25">
      <c r="A322" s="411"/>
      <c r="B322" s="420"/>
      <c r="C322" s="413">
        <f>INT($C$241+3)</f>
        <v>4</v>
      </c>
      <c r="D322" s="442"/>
      <c r="E322" s="500"/>
      <c r="F322" s="500"/>
      <c r="G322" s="442"/>
      <c r="H322" s="516" t="s">
        <v>606</v>
      </c>
      <c r="I322" s="447" t="s">
        <v>636</v>
      </c>
      <c r="J322" s="447"/>
      <c r="K322" s="447"/>
      <c r="L322" s="447"/>
      <c r="M322" s="447"/>
      <c r="N322" s="470" t="s">
        <v>637</v>
      </c>
      <c r="O322" s="470"/>
      <c r="P322" s="470"/>
      <c r="Q322" s="470"/>
      <c r="R322" s="447"/>
      <c r="S322" s="447"/>
      <c r="T322" s="447"/>
      <c r="U322" s="447"/>
      <c r="V322" s="447"/>
      <c r="W322" s="447"/>
      <c r="X322" s="447"/>
      <c r="Y322" s="447"/>
      <c r="Z322" s="447"/>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idden="1" outlineLevel="3" x14ac:dyDescent="0.25">
      <c r="A323" s="411"/>
      <c r="B323" s="420"/>
      <c r="C323" s="413">
        <f>INT($C$241+3)</f>
        <v>4</v>
      </c>
      <c r="D323" s="442"/>
      <c r="E323" s="500"/>
      <c r="F323" s="500"/>
      <c r="G323" s="442"/>
      <c r="H323" s="463" t="str">
        <f>H$260</f>
        <v>Aut</v>
      </c>
      <c r="I323" s="481">
        <v>0.7</v>
      </c>
      <c r="J323" s="447"/>
      <c r="K323" s="447"/>
      <c r="L323" s="449" t="s">
        <v>638</v>
      </c>
      <c r="M323" s="463">
        <f>$L$452-1</f>
        <v>3</v>
      </c>
      <c r="N323" s="490">
        <v>2</v>
      </c>
      <c r="O323" s="490">
        <v>2</v>
      </c>
      <c r="P323" s="490">
        <v>2</v>
      </c>
      <c r="Q323" s="490">
        <v>2</v>
      </c>
      <c r="R323" s="447"/>
      <c r="S323" s="447"/>
      <c r="T323" s="447"/>
      <c r="U323" s="447"/>
      <c r="V323" s="447"/>
      <c r="W323" s="447"/>
      <c r="X323" s="447"/>
      <c r="Y323" s="447"/>
      <c r="Z323" s="447"/>
      <c r="AA323" s="447"/>
      <c r="AB323" s="447"/>
      <c r="AC323" s="447"/>
      <c r="AD323" s="447"/>
      <c r="AE323" s="447"/>
      <c r="AF323" s="447"/>
      <c r="AG323" s="447"/>
      <c r="AH323" s="447"/>
      <c r="AI323" s="447"/>
      <c r="AJ323" s="447"/>
      <c r="AK323" s="447"/>
      <c r="AL323" s="447"/>
      <c r="AM323" s="447"/>
      <c r="AN323" s="447"/>
      <c r="AO323" s="447"/>
      <c r="AP323" s="442"/>
      <c r="AQ323" s="423"/>
      <c r="AR323" s="411"/>
      <c r="AS323" s="411"/>
      <c r="AT323" s="411"/>
    </row>
    <row r="324" spans="1:46" hidden="1" outlineLevel="3" x14ac:dyDescent="0.25">
      <c r="A324" s="411"/>
      <c r="B324" s="420"/>
      <c r="C324" s="413">
        <f>INT($C$241+3)</f>
        <v>4</v>
      </c>
      <c r="D324" s="442"/>
      <c r="E324" s="500"/>
      <c r="F324" s="500"/>
      <c r="G324" s="442"/>
      <c r="H324" s="463" t="str">
        <f>H$261</f>
        <v>Win</v>
      </c>
      <c r="I324" s="481">
        <v>0.75</v>
      </c>
      <c r="J324" s="447"/>
      <c r="K324" s="447"/>
      <c r="L324" s="447"/>
      <c r="M324" s="447"/>
      <c r="N324" s="490">
        <v>2</v>
      </c>
      <c r="O324" s="490">
        <v>2</v>
      </c>
      <c r="P324" s="490">
        <v>2</v>
      </c>
      <c r="Q324" s="490">
        <v>2</v>
      </c>
      <c r="R324" s="447"/>
      <c r="S324" s="447"/>
      <c r="T324" s="447"/>
      <c r="U324" s="447"/>
      <c r="V324" s="447"/>
      <c r="W324" s="447"/>
      <c r="X324" s="447"/>
      <c r="Y324" s="447"/>
      <c r="Z324" s="447"/>
      <c r="AA324" s="447"/>
      <c r="AB324" s="447"/>
      <c r="AC324" s="447"/>
      <c r="AD324" s="447"/>
      <c r="AE324" s="447"/>
      <c r="AF324" s="447"/>
      <c r="AG324" s="447"/>
      <c r="AH324" s="447"/>
      <c r="AI324" s="447"/>
      <c r="AJ324" s="447"/>
      <c r="AK324" s="447"/>
      <c r="AL324" s="447"/>
      <c r="AM324" s="447"/>
      <c r="AN324" s="447"/>
      <c r="AO324" s="447"/>
      <c r="AP324" s="442"/>
      <c r="AQ324" s="423"/>
      <c r="AR324" s="411"/>
      <c r="AS324" s="411"/>
      <c r="AT324" s="411"/>
    </row>
    <row r="325" spans="1:46" hidden="1" outlineLevel="3" x14ac:dyDescent="0.25">
      <c r="A325" s="411"/>
      <c r="B325" s="420"/>
      <c r="C325" s="413">
        <f>INT($C$241+3)</f>
        <v>4</v>
      </c>
      <c r="D325" s="442"/>
      <c r="E325" s="500"/>
      <c r="F325" s="500"/>
      <c r="G325" s="442"/>
      <c r="H325" s="463" t="str">
        <f>H$262</f>
        <v>Spr</v>
      </c>
      <c r="I325" s="481">
        <v>0.75</v>
      </c>
      <c r="J325" s="447"/>
      <c r="K325" s="447"/>
      <c r="L325" s="447"/>
      <c r="M325" s="447"/>
      <c r="N325" s="490">
        <v>2</v>
      </c>
      <c r="O325" s="490">
        <v>2</v>
      </c>
      <c r="P325" s="490">
        <v>2</v>
      </c>
      <c r="Q325" s="490">
        <v>2</v>
      </c>
      <c r="R325" s="447"/>
      <c r="S325" s="447"/>
      <c r="T325" s="447"/>
      <c r="U325" s="447"/>
      <c r="V325" s="447"/>
      <c r="W325" s="447"/>
      <c r="X325" s="447"/>
      <c r="Y325" s="447"/>
      <c r="Z325" s="447"/>
      <c r="AA325" s="447"/>
      <c r="AB325" s="447"/>
      <c r="AC325" s="447"/>
      <c r="AD325" s="447"/>
      <c r="AE325" s="447"/>
      <c r="AF325" s="447"/>
      <c r="AG325" s="447"/>
      <c r="AH325" s="447"/>
      <c r="AI325" s="447"/>
      <c r="AJ325" s="447"/>
      <c r="AK325" s="447"/>
      <c r="AL325" s="447"/>
      <c r="AM325" s="447"/>
      <c r="AN325" s="447"/>
      <c r="AO325" s="447"/>
      <c r="AP325" s="442"/>
      <c r="AQ325" s="423"/>
      <c r="AR325" s="411"/>
      <c r="AS325" s="411"/>
      <c r="AT325" s="411"/>
    </row>
    <row r="326" spans="1:46" ht="5.0999999999999996" customHeight="1" outlineLevel="2" x14ac:dyDescent="0.25">
      <c r="A326" s="411"/>
      <c r="B326" s="420"/>
      <c r="C326" s="413">
        <f>INT($C$241)+2.005</f>
        <v>3.0049999999999999</v>
      </c>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c r="Z326" s="442"/>
      <c r="AA326" s="442"/>
      <c r="AB326" s="442"/>
      <c r="AC326" s="442"/>
      <c r="AD326" s="442"/>
      <c r="AE326" s="442"/>
      <c r="AF326" s="442"/>
      <c r="AG326" s="442"/>
      <c r="AH326" s="442"/>
      <c r="AI326" s="442"/>
      <c r="AJ326" s="442"/>
      <c r="AK326" s="442"/>
      <c r="AL326" s="442"/>
      <c r="AM326" s="442"/>
      <c r="AN326" s="442"/>
      <c r="AO326" s="442"/>
      <c r="AP326" s="442" t="s">
        <v>484</v>
      </c>
      <c r="AQ326" s="423"/>
      <c r="AR326" s="411"/>
      <c r="AS326" s="411"/>
      <c r="AT326" s="411"/>
    </row>
    <row r="327" spans="1:46" outlineLevel="2" collapsed="1" x14ac:dyDescent="0.25">
      <c r="A327" s="411"/>
      <c r="B327" s="420"/>
      <c r="C327" s="413">
        <f>INT($C$241+3)</f>
        <v>4</v>
      </c>
      <c r="D327" s="442"/>
      <c r="E327" s="500"/>
      <c r="F327" s="500"/>
      <c r="G327" s="442"/>
      <c r="H327" s="559" t="s">
        <v>639</v>
      </c>
      <c r="I327" s="463" t="s">
        <v>583</v>
      </c>
      <c r="J327" s="447"/>
      <c r="K327" s="449" t="s">
        <v>640</v>
      </c>
      <c r="L327" s="463">
        <f>COUNTA($H$328:$H$331)</f>
        <v>3</v>
      </c>
      <c r="M327" s="450">
        <v>-6</v>
      </c>
      <c r="N327" s="447"/>
      <c r="O327" s="447"/>
      <c r="P327" s="447"/>
      <c r="Q327" s="447"/>
      <c r="R327" s="470" t="s">
        <v>641</v>
      </c>
      <c r="S327" s="469"/>
      <c r="T327" s="469"/>
      <c r="U327" s="469"/>
      <c r="V327" s="447"/>
      <c r="W327" s="447" t="s">
        <v>642</v>
      </c>
      <c r="X327" s="447" t="s">
        <v>643</v>
      </c>
      <c r="Y327" s="447" t="s">
        <v>644</v>
      </c>
      <c r="Z327" s="447" t="s">
        <v>645</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hidden="1" outlineLevel="3" x14ac:dyDescent="0.25">
      <c r="A328" s="411"/>
      <c r="B328" s="420"/>
      <c r="C328" s="413">
        <f>INT($C$241+3)</f>
        <v>4</v>
      </c>
      <c r="D328" s="442"/>
      <c r="E328" s="500"/>
      <c r="F328" s="500"/>
      <c r="G328" s="442"/>
      <c r="H328" s="560" t="s">
        <v>646</v>
      </c>
      <c r="I328" s="508" t="b">
        <v>1</v>
      </c>
      <c r="J328" s="463">
        <f>MAX(0.0001,IF(COUNTIF(i_mask_a,TRUE)=1,1,1-SUM(J329:J330)))</f>
        <v>1</v>
      </c>
      <c r="K328" s="447"/>
      <c r="L328" s="447"/>
      <c r="M328" s="447"/>
      <c r="N328" s="447"/>
      <c r="O328" s="447"/>
      <c r="P328" s="447"/>
      <c r="Q328" s="524"/>
      <c r="R328" s="490">
        <f>56+35</f>
        <v>91</v>
      </c>
      <c r="S328" s="490">
        <v>91</v>
      </c>
      <c r="T328" s="490">
        <v>91</v>
      </c>
      <c r="U328" s="490">
        <v>91</v>
      </c>
      <c r="V328" s="447"/>
      <c r="W328" s="491">
        <v>0</v>
      </c>
      <c r="X328" s="491">
        <v>0</v>
      </c>
      <c r="Y328" s="491">
        <v>0</v>
      </c>
      <c r="Z328" s="491">
        <v>0</v>
      </c>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hidden="1" outlineLevel="3" x14ac:dyDescent="0.25">
      <c r="A329" s="411"/>
      <c r="B329" s="420"/>
      <c r="C329" s="413">
        <f>INT($C$241)+3</f>
        <v>4</v>
      </c>
      <c r="D329" s="442"/>
      <c r="E329" s="500"/>
      <c r="F329" s="500"/>
      <c r="G329" s="442"/>
      <c r="H329" s="561" t="s">
        <v>934</v>
      </c>
      <c r="I329" s="508" t="b">
        <v>0</v>
      </c>
      <c r="J329" s="450">
        <v>1E-3</v>
      </c>
      <c r="K329" s="447"/>
      <c r="L329" s="447">
        <f>SUMPRODUCT(--i_mask_a)</f>
        <v>1</v>
      </c>
      <c r="M329" s="447"/>
      <c r="N329" s="447"/>
      <c r="O329" s="447"/>
      <c r="P329" s="447"/>
      <c r="Q329" s="447"/>
      <c r="R329" s="490">
        <f t="shared" ref="R329:R330" si="136">R328+30</f>
        <v>121</v>
      </c>
      <c r="S329" s="490">
        <v>121</v>
      </c>
      <c r="T329" s="490">
        <v>121</v>
      </c>
      <c r="U329" s="490">
        <v>121</v>
      </c>
      <c r="V329" s="447"/>
      <c r="W329" s="491">
        <v>0</v>
      </c>
      <c r="X329" s="491">
        <v>0</v>
      </c>
      <c r="Y329" s="491">
        <v>0</v>
      </c>
      <c r="Z329" s="491">
        <v>0</v>
      </c>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hidden="1" outlineLevel="3" x14ac:dyDescent="0.25">
      <c r="A330" s="411"/>
      <c r="B330" s="420"/>
      <c r="C330" s="413">
        <f>INT($C$241)+3</f>
        <v>4</v>
      </c>
      <c r="D330" s="442"/>
      <c r="E330" s="500"/>
      <c r="F330" s="500"/>
      <c r="G330" s="442"/>
      <c r="H330" s="562" t="s">
        <v>935</v>
      </c>
      <c r="I330" s="508" t="b">
        <v>0</v>
      </c>
      <c r="J330" s="450">
        <v>1E-3</v>
      </c>
      <c r="K330" s="447"/>
      <c r="L330" s="447">
        <f>COUNTIF(i_mask_a,TRUE)</f>
        <v>1</v>
      </c>
      <c r="M330" s="447"/>
      <c r="N330" s="447"/>
      <c r="O330" s="447"/>
      <c r="P330" s="447"/>
      <c r="Q330" s="524"/>
      <c r="R330" s="490">
        <f t="shared" si="136"/>
        <v>151</v>
      </c>
      <c r="S330" s="490">
        <v>151</v>
      </c>
      <c r="T330" s="490">
        <v>151</v>
      </c>
      <c r="U330" s="490">
        <v>151</v>
      </c>
      <c r="V330" s="447"/>
      <c r="W330" s="491">
        <v>0</v>
      </c>
      <c r="X330" s="491">
        <v>0</v>
      </c>
      <c r="Y330" s="491">
        <v>0</v>
      </c>
      <c r="Z330" s="491">
        <v>0</v>
      </c>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ht="5.0999999999999996" customHeight="1" outlineLevel="2" x14ac:dyDescent="0.25">
      <c r="A331" s="411"/>
      <c r="B331" s="420"/>
      <c r="C331" s="413">
        <f>INT($C$241)+2.005</f>
        <v>3.0049999999999999</v>
      </c>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c r="Z331" s="442"/>
      <c r="AA331" s="442"/>
      <c r="AB331" s="442"/>
      <c r="AC331" s="442"/>
      <c r="AD331" s="442"/>
      <c r="AE331" s="442"/>
      <c r="AF331" s="442"/>
      <c r="AG331" s="442"/>
      <c r="AH331" s="442"/>
      <c r="AI331" s="442"/>
      <c r="AJ331" s="442"/>
      <c r="AK331" s="442"/>
      <c r="AL331" s="442"/>
      <c r="AM331" s="442"/>
      <c r="AN331" s="442"/>
      <c r="AO331" s="442"/>
      <c r="AP331" s="442" t="s">
        <v>484</v>
      </c>
      <c r="AQ331" s="423"/>
      <c r="AR331" s="411"/>
      <c r="AS331" s="411"/>
      <c r="AT331" s="411"/>
    </row>
    <row r="332" spans="1:46" outlineLevel="1" x14ac:dyDescent="0.25">
      <c r="A332" s="411"/>
      <c r="B332" s="420"/>
      <c r="C332" s="413">
        <f>INT($C$241)+1</f>
        <v>2</v>
      </c>
      <c r="D332" s="442"/>
      <c r="E332" s="500"/>
      <c r="F332" s="500"/>
      <c r="G332" s="442"/>
      <c r="H332" s="503" t="s">
        <v>647</v>
      </c>
      <c r="I332" s="460"/>
      <c r="J332" s="460"/>
      <c r="K332" s="429"/>
      <c r="L332" s="429"/>
      <c r="M332" s="429"/>
      <c r="N332" s="429"/>
      <c r="O332" s="429"/>
      <c r="P332" s="429"/>
      <c r="Q332" s="429"/>
      <c r="R332" s="429"/>
      <c r="S332" s="429"/>
      <c r="T332" s="429"/>
      <c r="U332" s="429"/>
      <c r="V332" s="429"/>
      <c r="W332" s="429"/>
      <c r="X332" s="429"/>
      <c r="Y332" s="429"/>
      <c r="Z332" s="492"/>
      <c r="AA332" s="492"/>
      <c r="AB332" s="492"/>
      <c r="AC332" s="492"/>
      <c r="AD332" s="492"/>
      <c r="AE332" s="492"/>
      <c r="AF332" s="492"/>
      <c r="AG332" s="492"/>
      <c r="AH332" s="492"/>
      <c r="AI332" s="492"/>
      <c r="AJ332" s="492"/>
      <c r="AK332" s="492"/>
      <c r="AL332" s="492"/>
      <c r="AM332" s="492"/>
      <c r="AN332" s="492"/>
      <c r="AO332" s="492"/>
      <c r="AP332" s="442"/>
      <c r="AQ332" s="423"/>
      <c r="AR332" s="411"/>
      <c r="AS332" s="411"/>
      <c r="AT332" s="411"/>
    </row>
    <row r="333" spans="1:46" ht="5.0999999999999996" hidden="1" customHeight="1" outlineLevel="3" x14ac:dyDescent="0.25">
      <c r="A333" s="411"/>
      <c r="B333" s="420"/>
      <c r="C333" s="413">
        <f>INT($C$241)+3.005</f>
        <v>4.0049999999999999</v>
      </c>
      <c r="D333" s="442" t="s">
        <v>480</v>
      </c>
      <c r="E333" s="442"/>
      <c r="F333" s="442"/>
      <c r="G333" s="442"/>
      <c r="H333" s="442"/>
      <c r="I333" s="442"/>
      <c r="J333" s="442"/>
      <c r="K333" s="442"/>
      <c r="L333" s="442"/>
      <c r="M333" s="442"/>
      <c r="N333" s="442"/>
      <c r="O333" s="442"/>
      <c r="P333" s="442"/>
      <c r="Q333" s="442"/>
      <c r="R333" s="442"/>
      <c r="S333" s="442"/>
      <c r="T333" s="442"/>
      <c r="U333" s="442"/>
      <c r="V333" s="442"/>
      <c r="W333" s="442"/>
      <c r="X333" s="442"/>
      <c r="Y333" s="442"/>
      <c r="Z333" s="442"/>
      <c r="AA333" s="442"/>
      <c r="AB333" s="442"/>
      <c r="AC333" s="442"/>
      <c r="AD333" s="442"/>
      <c r="AE333" s="442"/>
      <c r="AF333" s="442"/>
      <c r="AG333" s="442"/>
      <c r="AH333" s="442"/>
      <c r="AI333" s="442"/>
      <c r="AJ333" s="442"/>
      <c r="AK333" s="442"/>
      <c r="AL333" s="442"/>
      <c r="AM333" s="442"/>
      <c r="AN333" s="442"/>
      <c r="AO333" s="442"/>
      <c r="AP333" s="442"/>
      <c r="AQ333" s="423"/>
      <c r="AR333" s="411"/>
      <c r="AS333" s="411"/>
      <c r="AT333" s="411"/>
    </row>
    <row r="334" spans="1:46" outlineLevel="2" collapsed="1" x14ac:dyDescent="0.25">
      <c r="A334" s="411"/>
      <c r="B334" s="420"/>
      <c r="C334" s="413">
        <f>INT($C$241+3)</f>
        <v>4</v>
      </c>
      <c r="D334" s="442"/>
      <c r="E334" s="500"/>
      <c r="F334" s="500"/>
      <c r="G334" s="442"/>
      <c r="H334" s="516"/>
      <c r="I334" s="470" t="s">
        <v>607</v>
      </c>
      <c r="J334" s="470"/>
      <c r="K334" s="447"/>
      <c r="L334" s="447"/>
      <c r="M334" s="447"/>
      <c r="N334" s="470" t="s">
        <v>648</v>
      </c>
      <c r="O334" s="470"/>
      <c r="P334" s="470"/>
      <c r="Q334" s="470"/>
      <c r="R334" s="447"/>
      <c r="S334" s="447"/>
      <c r="T334" s="447"/>
      <c r="U334" s="447"/>
      <c r="V334" s="447" t="s">
        <v>649</v>
      </c>
      <c r="W334" s="447"/>
      <c r="X334" s="447"/>
      <c r="Y334" s="447"/>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idden="1" outlineLevel="3" x14ac:dyDescent="0.25">
      <c r="A335" s="411"/>
      <c r="B335" s="420"/>
      <c r="C335" s="413">
        <f t="shared" ref="C335:C342" si="137">INT($C$241)+3</f>
        <v>4</v>
      </c>
      <c r="D335" s="442"/>
      <c r="E335" s="500"/>
      <c r="F335" s="500"/>
      <c r="G335" s="442"/>
      <c r="H335" s="447"/>
      <c r="I335" s="447">
        <v>0</v>
      </c>
      <c r="J335" s="447" t="s">
        <v>629</v>
      </c>
      <c r="K335" s="447"/>
      <c r="L335" s="447"/>
      <c r="M335" s="447"/>
      <c r="N335" s="464">
        <v>1</v>
      </c>
      <c r="O335" s="464">
        <v>1</v>
      </c>
      <c r="P335" s="464">
        <v>1</v>
      </c>
      <c r="Q335" s="464">
        <v>1</v>
      </c>
      <c r="R335" s="447"/>
      <c r="S335" s="447"/>
      <c r="T335" s="447"/>
      <c r="U335" s="447"/>
      <c r="V335" s="447">
        <f t="shared" ref="V335:Y342" si="138">INDEX(i_scan_day,N335+1,0)+17*N$323</f>
        <v>69</v>
      </c>
      <c r="W335" s="447">
        <f t="shared" si="138"/>
        <v>69</v>
      </c>
      <c r="X335" s="447">
        <f t="shared" si="138"/>
        <v>69</v>
      </c>
      <c r="Y335" s="447">
        <f t="shared" si="138"/>
        <v>69</v>
      </c>
      <c r="Z335" s="524">
        <f>R292+V335</f>
        <v>43932</v>
      </c>
      <c r="AA335" s="447"/>
      <c r="AB335" s="447"/>
      <c r="AC335" s="447"/>
      <c r="AD335" s="447"/>
      <c r="AE335" s="447"/>
      <c r="AF335" s="447"/>
      <c r="AG335" s="447"/>
      <c r="AH335" s="447"/>
      <c r="AI335" s="447"/>
      <c r="AJ335" s="447"/>
      <c r="AK335" s="447"/>
      <c r="AL335" s="447"/>
      <c r="AM335" s="447"/>
      <c r="AN335" s="447"/>
      <c r="AO335" s="447"/>
      <c r="AP335" s="442"/>
      <c r="AQ335" s="423"/>
      <c r="AR335" s="411"/>
      <c r="AS335" s="411"/>
      <c r="AT335" s="411"/>
    </row>
    <row r="336" spans="1:46" hidden="1" outlineLevel="3" x14ac:dyDescent="0.25">
      <c r="A336" s="411"/>
      <c r="B336" s="420"/>
      <c r="C336" s="413">
        <f t="shared" si="137"/>
        <v>4</v>
      </c>
      <c r="D336" s="442"/>
      <c r="E336" s="500"/>
      <c r="F336" s="500"/>
      <c r="G336" s="442"/>
      <c r="H336" s="447"/>
      <c r="I336" s="447">
        <v>1</v>
      </c>
      <c r="J336" s="447" t="s">
        <v>630</v>
      </c>
      <c r="K336" s="447"/>
      <c r="L336" s="447"/>
      <c r="M336" s="447"/>
      <c r="N336" s="464">
        <v>1</v>
      </c>
      <c r="O336" s="464">
        <v>1</v>
      </c>
      <c r="P336" s="464">
        <v>1</v>
      </c>
      <c r="Q336" s="464">
        <v>1</v>
      </c>
      <c r="R336" s="447"/>
      <c r="S336" s="447"/>
      <c r="T336" s="447"/>
      <c r="U336" s="447"/>
      <c r="V336" s="447">
        <f t="shared" si="138"/>
        <v>69</v>
      </c>
      <c r="W336" s="447">
        <f t="shared" si="138"/>
        <v>69</v>
      </c>
      <c r="X336" s="447">
        <f t="shared" si="138"/>
        <v>69</v>
      </c>
      <c r="Y336" s="447">
        <f t="shared" si="138"/>
        <v>69</v>
      </c>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hidden="1" outlineLevel="3" x14ac:dyDescent="0.25">
      <c r="A337" s="411"/>
      <c r="B337" s="420"/>
      <c r="C337" s="413">
        <f t="shared" si="137"/>
        <v>4</v>
      </c>
      <c r="D337" s="442"/>
      <c r="E337" s="500"/>
      <c r="F337" s="500"/>
      <c r="G337" s="442"/>
      <c r="H337" s="447"/>
      <c r="I337" s="447">
        <v>2</v>
      </c>
      <c r="J337" s="447" t="s">
        <v>631</v>
      </c>
      <c r="K337" s="447"/>
      <c r="L337" s="447"/>
      <c r="M337" s="447"/>
      <c r="N337" s="464">
        <v>1</v>
      </c>
      <c r="O337" s="464">
        <v>1</v>
      </c>
      <c r="P337" s="464">
        <v>1</v>
      </c>
      <c r="Q337" s="464">
        <v>1</v>
      </c>
      <c r="R337" s="447"/>
      <c r="S337" s="447"/>
      <c r="T337" s="447"/>
      <c r="U337" s="447"/>
      <c r="V337" s="447">
        <f t="shared" si="138"/>
        <v>69</v>
      </c>
      <c r="W337" s="447">
        <f t="shared" si="138"/>
        <v>69</v>
      </c>
      <c r="X337" s="447">
        <f t="shared" si="138"/>
        <v>69</v>
      </c>
      <c r="Y337" s="447">
        <f t="shared" si="138"/>
        <v>69</v>
      </c>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hidden="1" outlineLevel="3" x14ac:dyDescent="0.25">
      <c r="A338" s="411"/>
      <c r="B338" s="420"/>
      <c r="C338" s="413">
        <f t="shared" si="137"/>
        <v>4</v>
      </c>
      <c r="D338" s="442"/>
      <c r="E338" s="500"/>
      <c r="F338" s="500"/>
      <c r="G338" s="442"/>
      <c r="H338" s="447"/>
      <c r="I338" s="447">
        <v>3</v>
      </c>
      <c r="J338" s="447" t="s">
        <v>616</v>
      </c>
      <c r="K338" s="447"/>
      <c r="L338" s="447"/>
      <c r="M338" s="447"/>
      <c r="N338" s="464">
        <v>1</v>
      </c>
      <c r="O338" s="464">
        <v>1</v>
      </c>
      <c r="P338" s="464">
        <v>1</v>
      </c>
      <c r="Q338" s="464">
        <v>1</v>
      </c>
      <c r="R338" s="447"/>
      <c r="S338" s="447"/>
      <c r="T338" s="447"/>
      <c r="U338" s="447"/>
      <c r="V338" s="447">
        <f t="shared" si="138"/>
        <v>69</v>
      </c>
      <c r="W338" s="447">
        <f t="shared" si="138"/>
        <v>69</v>
      </c>
      <c r="X338" s="447">
        <f t="shared" si="138"/>
        <v>69</v>
      </c>
      <c r="Y338" s="447">
        <f t="shared" si="138"/>
        <v>69</v>
      </c>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hidden="1" outlineLevel="3" x14ac:dyDescent="0.25">
      <c r="A339" s="411"/>
      <c r="B339" s="420"/>
      <c r="C339" s="413">
        <f t="shared" si="137"/>
        <v>4</v>
      </c>
      <c r="D339" s="442"/>
      <c r="E339" s="500"/>
      <c r="F339" s="500"/>
      <c r="G339" s="442"/>
      <c r="H339" s="447"/>
      <c r="I339" s="447">
        <v>4</v>
      </c>
      <c r="J339" s="447" t="s">
        <v>617</v>
      </c>
      <c r="K339" s="447"/>
      <c r="L339" s="447"/>
      <c r="M339" s="447"/>
      <c r="N339" s="464">
        <v>1</v>
      </c>
      <c r="O339" s="464">
        <v>1</v>
      </c>
      <c r="P339" s="464">
        <v>1</v>
      </c>
      <c r="Q339" s="464">
        <v>1</v>
      </c>
      <c r="R339" s="447"/>
      <c r="S339" s="447"/>
      <c r="T339" s="447"/>
      <c r="U339" s="447"/>
      <c r="V339" s="447">
        <f t="shared" si="138"/>
        <v>69</v>
      </c>
      <c r="W339" s="447">
        <f t="shared" si="138"/>
        <v>69</v>
      </c>
      <c r="X339" s="447">
        <f t="shared" si="138"/>
        <v>69</v>
      </c>
      <c r="Y339" s="447">
        <f t="shared" si="138"/>
        <v>69</v>
      </c>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hidden="1" outlineLevel="3" x14ac:dyDescent="0.25">
      <c r="A340" s="411"/>
      <c r="B340" s="420"/>
      <c r="C340" s="413">
        <f t="shared" si="137"/>
        <v>4</v>
      </c>
      <c r="D340" s="442"/>
      <c r="E340" s="500"/>
      <c r="F340" s="500"/>
      <c r="G340" s="442"/>
      <c r="H340" s="447"/>
      <c r="I340" s="447">
        <v>5</v>
      </c>
      <c r="J340" s="447" t="s">
        <v>618</v>
      </c>
      <c r="K340" s="447"/>
      <c r="L340" s="447"/>
      <c r="M340" s="447"/>
      <c r="N340" s="464">
        <v>1</v>
      </c>
      <c r="O340" s="464">
        <v>1</v>
      </c>
      <c r="P340" s="464">
        <v>1</v>
      </c>
      <c r="Q340" s="464">
        <v>1</v>
      </c>
      <c r="R340" s="447"/>
      <c r="S340" s="447"/>
      <c r="T340" s="447"/>
      <c r="U340" s="447"/>
      <c r="V340" s="447">
        <f t="shared" si="138"/>
        <v>69</v>
      </c>
      <c r="W340" s="447">
        <f t="shared" si="138"/>
        <v>69</v>
      </c>
      <c r="X340" s="447">
        <f t="shared" si="138"/>
        <v>69</v>
      </c>
      <c r="Y340" s="447">
        <f t="shared" si="138"/>
        <v>69</v>
      </c>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hidden="1" outlineLevel="3" x14ac:dyDescent="0.25">
      <c r="A341" s="411"/>
      <c r="B341" s="420"/>
      <c r="C341" s="413">
        <f t="shared" si="137"/>
        <v>4</v>
      </c>
      <c r="D341" s="442"/>
      <c r="E341" s="500"/>
      <c r="F341" s="500"/>
      <c r="G341" s="442"/>
      <c r="H341" s="447"/>
      <c r="I341" s="447">
        <v>6</v>
      </c>
      <c r="J341" s="447" t="s">
        <v>619</v>
      </c>
      <c r="K341" s="447"/>
      <c r="L341" s="447"/>
      <c r="M341" s="447"/>
      <c r="N341" s="464">
        <v>1</v>
      </c>
      <c r="O341" s="464">
        <v>1</v>
      </c>
      <c r="P341" s="464">
        <v>1</v>
      </c>
      <c r="Q341" s="464">
        <v>1</v>
      </c>
      <c r="R341" s="447"/>
      <c r="S341" s="447"/>
      <c r="T341" s="447"/>
      <c r="U341" s="447"/>
      <c r="V341" s="447">
        <f t="shared" si="138"/>
        <v>69</v>
      </c>
      <c r="W341" s="447">
        <f t="shared" si="138"/>
        <v>69</v>
      </c>
      <c r="X341" s="447">
        <f t="shared" si="138"/>
        <v>69</v>
      </c>
      <c r="Y341" s="447">
        <f t="shared" si="138"/>
        <v>69</v>
      </c>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hidden="1" outlineLevel="3" x14ac:dyDescent="0.25">
      <c r="A342" s="411"/>
      <c r="B342" s="420"/>
      <c r="C342" s="413">
        <f t="shared" si="137"/>
        <v>4</v>
      </c>
      <c r="D342" s="442"/>
      <c r="E342" s="500"/>
      <c r="F342" s="500"/>
      <c r="G342" s="442"/>
      <c r="H342" s="447"/>
      <c r="I342" s="447">
        <v>7</v>
      </c>
      <c r="J342" s="447" t="s">
        <v>620</v>
      </c>
      <c r="K342" s="447"/>
      <c r="L342" s="447"/>
      <c r="M342" s="447"/>
      <c r="N342" s="464">
        <v>1</v>
      </c>
      <c r="O342" s="464">
        <v>1</v>
      </c>
      <c r="P342" s="464">
        <v>1</v>
      </c>
      <c r="Q342" s="464">
        <v>1</v>
      </c>
      <c r="R342" s="447"/>
      <c r="S342" s="447"/>
      <c r="T342" s="447"/>
      <c r="U342" s="447"/>
      <c r="V342" s="447">
        <f t="shared" si="138"/>
        <v>69</v>
      </c>
      <c r="W342" s="447">
        <f t="shared" si="138"/>
        <v>69</v>
      </c>
      <c r="X342" s="447">
        <f t="shared" si="138"/>
        <v>69</v>
      </c>
      <c r="Y342" s="447">
        <f t="shared" si="138"/>
        <v>69</v>
      </c>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ht="5.0999999999999996" customHeight="1" outlineLevel="2" x14ac:dyDescent="0.25">
      <c r="A343" s="411"/>
      <c r="B343" s="420"/>
      <c r="C343" s="413">
        <f>INT($C$241)+2.005</f>
        <v>3.0049999999999999</v>
      </c>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c r="Z343" s="442"/>
      <c r="AA343" s="442"/>
      <c r="AB343" s="442"/>
      <c r="AC343" s="442"/>
      <c r="AD343" s="442"/>
      <c r="AE343" s="442"/>
      <c r="AF343" s="442"/>
      <c r="AG343" s="442"/>
      <c r="AH343" s="442"/>
      <c r="AI343" s="442"/>
      <c r="AJ343" s="442"/>
      <c r="AK343" s="442"/>
      <c r="AL343" s="442"/>
      <c r="AM343" s="442"/>
      <c r="AN343" s="442"/>
      <c r="AO343" s="442"/>
      <c r="AP343" s="442" t="s">
        <v>484</v>
      </c>
      <c r="AQ343" s="423"/>
      <c r="AR343" s="411"/>
      <c r="AS343" s="411"/>
      <c r="AT343" s="411"/>
    </row>
    <row r="344" spans="1:46" outlineLevel="2" collapsed="1" x14ac:dyDescent="0.25">
      <c r="A344" s="411"/>
      <c r="B344" s="420"/>
      <c r="C344" s="413">
        <f>INT($C$241+3)</f>
        <v>4</v>
      </c>
      <c r="D344" s="442"/>
      <c r="E344" s="500"/>
      <c r="F344" s="500"/>
      <c r="G344" s="442"/>
      <c r="H344" s="516"/>
      <c r="I344" s="470" t="s">
        <v>607</v>
      </c>
      <c r="J344" s="470"/>
      <c r="K344" s="447"/>
      <c r="L344" s="447"/>
      <c r="M344" s="447"/>
      <c r="N344" s="470" t="s">
        <v>939</v>
      </c>
      <c r="O344" s="470"/>
      <c r="P344" s="470"/>
      <c r="Q344" s="470"/>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idden="1" outlineLevel="3" x14ac:dyDescent="0.25">
      <c r="A345" s="411"/>
      <c r="B345" s="420"/>
      <c r="C345" s="413">
        <f t="shared" ref="C345:C352" si="139">INT($C$241)+3</f>
        <v>4</v>
      </c>
      <c r="D345" s="442"/>
      <c r="E345" s="500"/>
      <c r="F345" s="500"/>
      <c r="G345" s="442"/>
      <c r="H345" s="447"/>
      <c r="I345" s="447">
        <v>0</v>
      </c>
      <c r="J345" s="447" t="s">
        <v>629</v>
      </c>
      <c r="K345" s="447"/>
      <c r="L345" s="447"/>
      <c r="M345" s="447"/>
      <c r="N345" s="464">
        <v>1</v>
      </c>
      <c r="O345" s="464">
        <v>1</v>
      </c>
      <c r="P345" s="464">
        <v>1</v>
      </c>
      <c r="Q345" s="464">
        <v>1</v>
      </c>
      <c r="R345" s="447"/>
      <c r="S345" s="447"/>
      <c r="T345" s="447"/>
      <c r="U345" s="447"/>
      <c r="V345" s="447"/>
      <c r="W345" s="447"/>
      <c r="X345" s="447"/>
      <c r="Y345" s="447"/>
      <c r="Z345" s="447"/>
      <c r="AA345" s="447"/>
      <c r="AB345" s="447"/>
      <c r="AC345" s="447"/>
      <c r="AD345" s="447"/>
      <c r="AE345" s="447"/>
      <c r="AF345" s="447"/>
      <c r="AG345" s="447"/>
      <c r="AH345" s="447"/>
      <c r="AI345" s="447"/>
      <c r="AJ345" s="447"/>
      <c r="AK345" s="447"/>
      <c r="AL345" s="447"/>
      <c r="AM345" s="447"/>
      <c r="AN345" s="447"/>
      <c r="AO345" s="447"/>
      <c r="AP345" s="442"/>
      <c r="AQ345" s="423"/>
      <c r="AR345" s="411"/>
      <c r="AS345" s="411"/>
      <c r="AT345" s="411"/>
    </row>
    <row r="346" spans="1:46" hidden="1" outlineLevel="3" x14ac:dyDescent="0.25">
      <c r="A346" s="411"/>
      <c r="B346" s="420"/>
      <c r="C346" s="413">
        <f t="shared" si="139"/>
        <v>4</v>
      </c>
      <c r="D346" s="442"/>
      <c r="E346" s="500"/>
      <c r="F346" s="500"/>
      <c r="G346" s="442"/>
      <c r="H346" s="447"/>
      <c r="I346" s="447">
        <v>1</v>
      </c>
      <c r="J346" s="447" t="s">
        <v>630</v>
      </c>
      <c r="K346" s="447"/>
      <c r="L346" s="447"/>
      <c r="M346" s="447"/>
      <c r="N346" s="464">
        <v>1</v>
      </c>
      <c r="O346" s="464">
        <v>1</v>
      </c>
      <c r="P346" s="464">
        <v>1</v>
      </c>
      <c r="Q346" s="464">
        <v>1</v>
      </c>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hidden="1" outlineLevel="3" x14ac:dyDescent="0.25">
      <c r="A347" s="411"/>
      <c r="B347" s="420"/>
      <c r="C347" s="413">
        <f t="shared" si="139"/>
        <v>4</v>
      </c>
      <c r="D347" s="442"/>
      <c r="E347" s="500"/>
      <c r="F347" s="500"/>
      <c r="G347" s="442"/>
      <c r="H347" s="447"/>
      <c r="I347" s="447">
        <v>2</v>
      </c>
      <c r="J347" s="447" t="s">
        <v>631</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hidden="1" outlineLevel="3" x14ac:dyDescent="0.25">
      <c r="A348" s="411"/>
      <c r="B348" s="420"/>
      <c r="C348" s="413">
        <f t="shared" si="139"/>
        <v>4</v>
      </c>
      <c r="D348" s="442"/>
      <c r="E348" s="500"/>
      <c r="F348" s="500"/>
      <c r="G348" s="442"/>
      <c r="H348" s="447"/>
      <c r="I348" s="447">
        <v>3</v>
      </c>
      <c r="J348" s="447" t="s">
        <v>616</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hidden="1" outlineLevel="3" x14ac:dyDescent="0.25">
      <c r="A349" s="411"/>
      <c r="B349" s="420"/>
      <c r="C349" s="413">
        <f t="shared" si="139"/>
        <v>4</v>
      </c>
      <c r="D349" s="442"/>
      <c r="E349" s="500"/>
      <c r="F349" s="500"/>
      <c r="G349" s="442"/>
      <c r="H349" s="447"/>
      <c r="I349" s="447">
        <v>4</v>
      </c>
      <c r="J349" s="447" t="s">
        <v>617</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hidden="1" outlineLevel="3" x14ac:dyDescent="0.25">
      <c r="A350" s="411"/>
      <c r="B350" s="420"/>
      <c r="C350" s="413">
        <f t="shared" si="139"/>
        <v>4</v>
      </c>
      <c r="D350" s="442"/>
      <c r="E350" s="500"/>
      <c r="F350" s="500"/>
      <c r="G350" s="442"/>
      <c r="H350" s="447"/>
      <c r="I350" s="447">
        <v>5</v>
      </c>
      <c r="J350" s="447" t="s">
        <v>618</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hidden="1" outlineLevel="3" x14ac:dyDescent="0.25">
      <c r="A351" s="411"/>
      <c r="B351" s="420"/>
      <c r="C351" s="413">
        <f t="shared" si="139"/>
        <v>4</v>
      </c>
      <c r="D351" s="442"/>
      <c r="E351" s="500"/>
      <c r="F351" s="500"/>
      <c r="G351" s="442"/>
      <c r="H351" s="447"/>
      <c r="I351" s="447">
        <v>6</v>
      </c>
      <c r="J351" s="447" t="s">
        <v>619</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hidden="1" outlineLevel="3" x14ac:dyDescent="0.25">
      <c r="A352" s="411"/>
      <c r="B352" s="420"/>
      <c r="C352" s="413">
        <f t="shared" si="139"/>
        <v>4</v>
      </c>
      <c r="D352" s="442"/>
      <c r="E352" s="500"/>
      <c r="F352" s="500"/>
      <c r="G352" s="442"/>
      <c r="H352" s="447"/>
      <c r="I352" s="447">
        <v>7</v>
      </c>
      <c r="J352" s="447" t="s">
        <v>620</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ht="5.0999999999999996" customHeight="1" outlineLevel="2" x14ac:dyDescent="0.25">
      <c r="A353" s="411"/>
      <c r="B353" s="420"/>
      <c r="C353" s="413">
        <f>INT($C$241)+2.005</f>
        <v>3.0049999999999999</v>
      </c>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c r="Z353" s="442"/>
      <c r="AA353" s="442"/>
      <c r="AB353" s="442"/>
      <c r="AC353" s="442"/>
      <c r="AD353" s="442"/>
      <c r="AE353" s="442"/>
      <c r="AF353" s="442"/>
      <c r="AG353" s="442"/>
      <c r="AH353" s="442"/>
      <c r="AI353" s="442"/>
      <c r="AJ353" s="442"/>
      <c r="AK353" s="442"/>
      <c r="AL353" s="442"/>
      <c r="AM353" s="442"/>
      <c r="AN353" s="442"/>
      <c r="AO353" s="442"/>
      <c r="AP353" s="442" t="s">
        <v>484</v>
      </c>
      <c r="AQ353" s="423"/>
      <c r="AR353" s="411"/>
      <c r="AS353" s="411"/>
      <c r="AT353" s="411"/>
    </row>
    <row r="354" spans="1:46" outlineLevel="2" collapsed="1" x14ac:dyDescent="0.25">
      <c r="A354" s="411"/>
      <c r="B354" s="420"/>
      <c r="C354" s="413">
        <f>INT($C$241+3)</f>
        <v>4</v>
      </c>
      <c r="D354" s="442"/>
      <c r="E354" s="500"/>
      <c r="F354" s="500"/>
      <c r="G354" s="442"/>
      <c r="H354" s="516"/>
      <c r="I354" s="470" t="s">
        <v>607</v>
      </c>
      <c r="J354" s="470"/>
      <c r="K354" s="447"/>
      <c r="L354" s="447"/>
      <c r="M354" s="447"/>
      <c r="N354" s="470" t="s">
        <v>650</v>
      </c>
      <c r="O354" s="470"/>
      <c r="P354" s="470"/>
      <c r="Q354" s="470"/>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idden="1" outlineLevel="3" x14ac:dyDescent="0.25">
      <c r="A355" s="411"/>
      <c r="B355" s="420"/>
      <c r="C355" s="413">
        <f t="shared" ref="C355:C362" si="140">INT($C$241)+3</f>
        <v>4</v>
      </c>
      <c r="D355" s="442"/>
      <c r="E355" s="500"/>
      <c r="F355" s="500"/>
      <c r="G355" s="442"/>
      <c r="H355" s="447"/>
      <c r="I355" s="447">
        <v>0</v>
      </c>
      <c r="J355" s="447" t="s">
        <v>629</v>
      </c>
      <c r="K355" s="447"/>
      <c r="L355" s="447"/>
      <c r="M355" s="447"/>
      <c r="N355" s="464">
        <v>1</v>
      </c>
      <c r="O355" s="464">
        <v>1</v>
      </c>
      <c r="P355" s="464">
        <v>1</v>
      </c>
      <c r="Q355" s="464">
        <v>1</v>
      </c>
      <c r="R355" s="447"/>
      <c r="S355" s="447"/>
      <c r="T355" s="447"/>
      <c r="U355" s="447"/>
      <c r="V355" s="447"/>
      <c r="W355" s="447"/>
      <c r="X355" s="447"/>
      <c r="Y355" s="447"/>
      <c r="Z355" s="447"/>
      <c r="AA355" s="447"/>
      <c r="AB355" s="447"/>
      <c r="AC355" s="447"/>
      <c r="AD355" s="447"/>
      <c r="AE355" s="447"/>
      <c r="AF355" s="447"/>
      <c r="AG355" s="447"/>
      <c r="AH355" s="447"/>
      <c r="AI355" s="447"/>
      <c r="AJ355" s="447"/>
      <c r="AK355" s="447"/>
      <c r="AL355" s="447"/>
      <c r="AM355" s="447"/>
      <c r="AN355" s="447"/>
      <c r="AO355" s="447"/>
      <c r="AP355" s="442"/>
      <c r="AQ355" s="423"/>
      <c r="AR355" s="411"/>
      <c r="AS355" s="411"/>
      <c r="AT355" s="411"/>
    </row>
    <row r="356" spans="1:46" hidden="1" outlineLevel="3" x14ac:dyDescent="0.25">
      <c r="A356" s="411"/>
      <c r="B356" s="420"/>
      <c r="C356" s="413">
        <f t="shared" si="140"/>
        <v>4</v>
      </c>
      <c r="D356" s="442"/>
      <c r="E356" s="500"/>
      <c r="F356" s="500"/>
      <c r="G356" s="442"/>
      <c r="H356" s="447"/>
      <c r="I356" s="447">
        <v>1</v>
      </c>
      <c r="J356" s="447" t="s">
        <v>630</v>
      </c>
      <c r="K356" s="447"/>
      <c r="L356" s="447"/>
      <c r="M356" s="447"/>
      <c r="N356" s="464">
        <v>1</v>
      </c>
      <c r="O356" s="464">
        <v>1</v>
      </c>
      <c r="P356" s="464">
        <v>1</v>
      </c>
      <c r="Q356" s="464">
        <v>1</v>
      </c>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hidden="1" outlineLevel="3" x14ac:dyDescent="0.25">
      <c r="A357" s="411"/>
      <c r="B357" s="420"/>
      <c r="C357" s="413">
        <f t="shared" si="140"/>
        <v>4</v>
      </c>
      <c r="D357" s="442"/>
      <c r="E357" s="500"/>
      <c r="F357" s="500"/>
      <c r="G357" s="442"/>
      <c r="H357" s="447"/>
      <c r="I357" s="447">
        <v>2</v>
      </c>
      <c r="J357" s="447" t="s">
        <v>631</v>
      </c>
      <c r="K357" s="447"/>
      <c r="L357" s="447"/>
      <c r="M357" s="447"/>
      <c r="N357" s="464">
        <v>1</v>
      </c>
      <c r="O357" s="464">
        <v>1</v>
      </c>
      <c r="P357" s="464">
        <v>1</v>
      </c>
      <c r="Q357" s="464">
        <v>1</v>
      </c>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hidden="1" outlineLevel="3" x14ac:dyDescent="0.25">
      <c r="A358" s="411"/>
      <c r="B358" s="420"/>
      <c r="C358" s="413">
        <f t="shared" si="140"/>
        <v>4</v>
      </c>
      <c r="D358" s="442"/>
      <c r="E358" s="500"/>
      <c r="F358" s="500"/>
      <c r="G358" s="442"/>
      <c r="H358" s="447"/>
      <c r="I358" s="447">
        <v>3</v>
      </c>
      <c r="J358" s="447" t="s">
        <v>616</v>
      </c>
      <c r="K358" s="447"/>
      <c r="L358" s="447"/>
      <c r="M358" s="447"/>
      <c r="N358" s="464">
        <v>1</v>
      </c>
      <c r="O358" s="464">
        <v>1</v>
      </c>
      <c r="P358" s="464">
        <v>1</v>
      </c>
      <c r="Q358" s="464">
        <v>1</v>
      </c>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hidden="1" outlineLevel="3" x14ac:dyDescent="0.25">
      <c r="A359" s="411"/>
      <c r="B359" s="420"/>
      <c r="C359" s="413">
        <f t="shared" si="140"/>
        <v>4</v>
      </c>
      <c r="D359" s="442"/>
      <c r="E359" s="500"/>
      <c r="F359" s="500"/>
      <c r="G359" s="442"/>
      <c r="H359" s="447"/>
      <c r="I359" s="447">
        <v>4</v>
      </c>
      <c r="J359" s="447" t="s">
        <v>617</v>
      </c>
      <c r="K359" s="447"/>
      <c r="L359" s="447"/>
      <c r="M359" s="447"/>
      <c r="N359" s="464">
        <v>1</v>
      </c>
      <c r="O359" s="464">
        <v>1</v>
      </c>
      <c r="P359" s="464">
        <v>1</v>
      </c>
      <c r="Q359" s="464">
        <v>1</v>
      </c>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hidden="1" outlineLevel="3" x14ac:dyDescent="0.25">
      <c r="A360" s="411"/>
      <c r="B360" s="420"/>
      <c r="C360" s="413">
        <f t="shared" si="140"/>
        <v>4</v>
      </c>
      <c r="D360" s="442"/>
      <c r="E360" s="500"/>
      <c r="F360" s="500"/>
      <c r="G360" s="442"/>
      <c r="H360" s="447"/>
      <c r="I360" s="447">
        <v>5</v>
      </c>
      <c r="J360" s="447" t="s">
        <v>618</v>
      </c>
      <c r="K360" s="447"/>
      <c r="L360" s="447"/>
      <c r="M360" s="447"/>
      <c r="N360" s="464">
        <v>1</v>
      </c>
      <c r="O360" s="464">
        <v>1</v>
      </c>
      <c r="P360" s="464">
        <v>1</v>
      </c>
      <c r="Q360" s="464">
        <v>1</v>
      </c>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hidden="1" outlineLevel="3" x14ac:dyDescent="0.25">
      <c r="A361" s="411"/>
      <c r="B361" s="420"/>
      <c r="C361" s="413">
        <f t="shared" si="140"/>
        <v>4</v>
      </c>
      <c r="D361" s="442"/>
      <c r="E361" s="500"/>
      <c r="F361" s="500"/>
      <c r="G361" s="442"/>
      <c r="H361" s="447"/>
      <c r="I361" s="447">
        <v>6</v>
      </c>
      <c r="J361" s="447" t="s">
        <v>619</v>
      </c>
      <c r="K361" s="447"/>
      <c r="L361" s="447"/>
      <c r="M361" s="447"/>
      <c r="N361" s="464">
        <v>1</v>
      </c>
      <c r="O361" s="464">
        <v>1</v>
      </c>
      <c r="P361" s="464">
        <v>1</v>
      </c>
      <c r="Q361" s="464">
        <v>1</v>
      </c>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hidden="1" outlineLevel="3" x14ac:dyDescent="0.25">
      <c r="A362" s="411"/>
      <c r="B362" s="420"/>
      <c r="C362" s="413">
        <f t="shared" si="140"/>
        <v>4</v>
      </c>
      <c r="D362" s="442"/>
      <c r="E362" s="500"/>
      <c r="F362" s="500"/>
      <c r="G362" s="442"/>
      <c r="H362" s="447"/>
      <c r="I362" s="447">
        <v>7</v>
      </c>
      <c r="J362" s="447" t="s">
        <v>620</v>
      </c>
      <c r="K362" s="447"/>
      <c r="L362" s="447"/>
      <c r="M362" s="447"/>
      <c r="N362" s="464">
        <v>1</v>
      </c>
      <c r="O362" s="464">
        <v>1</v>
      </c>
      <c r="P362" s="464">
        <v>1</v>
      </c>
      <c r="Q362" s="464">
        <v>1</v>
      </c>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ht="5.0999999999999996" customHeight="1" outlineLevel="2" x14ac:dyDescent="0.25">
      <c r="A363" s="411"/>
      <c r="B363" s="420"/>
      <c r="C363" s="413">
        <f>INT($C$241)+2.005</f>
        <v>3.0049999999999999</v>
      </c>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c r="Z363" s="442"/>
      <c r="AA363" s="442"/>
      <c r="AB363" s="442"/>
      <c r="AC363" s="442"/>
      <c r="AD363" s="442"/>
      <c r="AE363" s="442"/>
      <c r="AF363" s="442"/>
      <c r="AG363" s="442"/>
      <c r="AH363" s="442"/>
      <c r="AI363" s="442"/>
      <c r="AJ363" s="442"/>
      <c r="AK363" s="442"/>
      <c r="AL363" s="442"/>
      <c r="AM363" s="442"/>
      <c r="AN363" s="442"/>
      <c r="AO363" s="442"/>
      <c r="AP363" s="442" t="s">
        <v>484</v>
      </c>
      <c r="AQ363" s="423"/>
      <c r="AR363" s="411"/>
      <c r="AS363" s="411"/>
      <c r="AT363" s="411"/>
    </row>
    <row r="364" spans="1:46" outlineLevel="2" x14ac:dyDescent="0.25">
      <c r="A364" s="411"/>
      <c r="B364" s="420"/>
      <c r="C364" s="413">
        <f t="shared" ref="C364:C369" si="141">INT($C$241)+3</f>
        <v>4</v>
      </c>
      <c r="D364" s="442"/>
      <c r="E364" s="500"/>
      <c r="F364" s="500"/>
      <c r="G364" s="442"/>
      <c r="H364" s="447" t="s">
        <v>651</v>
      </c>
      <c r="I364" s="447"/>
      <c r="J364" s="447"/>
      <c r="K364" s="447"/>
      <c r="L364" s="447"/>
      <c r="M364" s="447"/>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outlineLevel="2" collapsed="1" x14ac:dyDescent="0.25">
      <c r="A365" s="411"/>
      <c r="B365" s="420"/>
      <c r="C365" s="413">
        <f t="shared" si="141"/>
        <v>4</v>
      </c>
      <c r="D365" s="442"/>
      <c r="E365" s="500"/>
      <c r="F365" s="500"/>
      <c r="G365" s="442"/>
      <c r="H365" s="447" t="s">
        <v>652</v>
      </c>
      <c r="I365" s="447">
        <v>55</v>
      </c>
      <c r="J365" s="447" t="s">
        <v>653</v>
      </c>
      <c r="K365" s="447"/>
      <c r="L365" s="447"/>
      <c r="M365" s="447"/>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idden="1" outlineLevel="3" x14ac:dyDescent="0.25">
      <c r="A366" s="411"/>
      <c r="B366" s="420"/>
      <c r="C366" s="413">
        <f t="shared" si="141"/>
        <v>4</v>
      </c>
      <c r="D366" s="442"/>
      <c r="E366" s="500"/>
      <c r="F366" s="500"/>
      <c r="G366" s="442"/>
      <c r="H366" s="447" t="s">
        <v>654</v>
      </c>
      <c r="I366" s="464">
        <v>35</v>
      </c>
      <c r="J366" s="447"/>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idden="1" outlineLevel="3" x14ac:dyDescent="0.25">
      <c r="A367" s="411"/>
      <c r="B367" s="420"/>
      <c r="C367" s="413">
        <f t="shared" si="141"/>
        <v>4</v>
      </c>
      <c r="D367" s="442"/>
      <c r="E367" s="500"/>
      <c r="F367" s="500"/>
      <c r="G367" s="442"/>
      <c r="H367" s="447" t="s">
        <v>655</v>
      </c>
      <c r="I367" s="464">
        <v>50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idden="1" outlineLevel="3" x14ac:dyDescent="0.25">
      <c r="A368" s="411"/>
      <c r="B368" s="420"/>
      <c r="C368" s="413">
        <f t="shared" si="141"/>
        <v>4</v>
      </c>
      <c r="D368" s="442"/>
      <c r="E368" s="500"/>
      <c r="F368" s="500"/>
      <c r="G368" s="442"/>
      <c r="H368" s="447" t="s">
        <v>656</v>
      </c>
      <c r="I368" s="464">
        <v>50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idden="1" outlineLevel="3" x14ac:dyDescent="0.25">
      <c r="A369" s="411"/>
      <c r="B369" s="420"/>
      <c r="C369" s="413">
        <f t="shared" si="141"/>
        <v>4</v>
      </c>
      <c r="D369" s="442"/>
      <c r="E369" s="500"/>
      <c r="F369" s="500"/>
      <c r="G369" s="442"/>
      <c r="H369" s="447" t="s">
        <v>657</v>
      </c>
      <c r="I369" s="464">
        <v>50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idden="1" outlineLevel="3" x14ac:dyDescent="0.25">
      <c r="A370" s="411"/>
      <c r="B370" s="420"/>
      <c r="C370" s="413">
        <v>4</v>
      </c>
      <c r="D370" s="442"/>
      <c r="E370" s="500"/>
      <c r="F370" s="500"/>
      <c r="G370" s="442"/>
      <c r="H370" s="447"/>
      <c r="I370" s="447"/>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idden="1" outlineLevel="3" x14ac:dyDescent="0.25">
      <c r="A371" s="411"/>
      <c r="B371" s="420"/>
      <c r="C371" s="413">
        <v>4</v>
      </c>
      <c r="D371" s="442"/>
      <c r="E371" s="500"/>
      <c r="F371" s="500"/>
      <c r="G371" s="442"/>
      <c r="H371" s="447" t="s">
        <v>658</v>
      </c>
      <c r="I371" s="447"/>
      <c r="J371" s="447"/>
      <c r="K371" s="447"/>
      <c r="L371" s="447"/>
      <c r="M371" s="447"/>
      <c r="N371" s="447"/>
      <c r="O371" s="447"/>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hidden="1" customHeight="1" outlineLevel="3" x14ac:dyDescent="0.25">
      <c r="A372" s="411"/>
      <c r="B372" s="420"/>
      <c r="C372" s="413">
        <v>4</v>
      </c>
      <c r="D372" s="442"/>
      <c r="E372" s="500"/>
      <c r="F372" s="500"/>
      <c r="G372" s="442"/>
      <c r="H372" s="563" t="s">
        <v>659</v>
      </c>
      <c r="I372" s="481">
        <v>1</v>
      </c>
      <c r="J372" s="447"/>
      <c r="K372" s="981" t="s">
        <v>660</v>
      </c>
      <c r="L372" s="982"/>
      <c r="M372" s="983"/>
      <c r="N372" s="447"/>
      <c r="O372" s="447"/>
      <c r="P372" s="447"/>
      <c r="Q372" s="447"/>
      <c r="R372" s="447"/>
      <c r="S372" s="447"/>
      <c r="T372" s="447"/>
      <c r="U372" s="447"/>
      <c r="V372" s="447"/>
      <c r="W372" s="447"/>
      <c r="X372" s="447"/>
      <c r="Y372" s="447"/>
      <c r="Z372" s="447"/>
      <c r="AA372" s="447"/>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26.25" hidden="1" customHeight="1" outlineLevel="3" x14ac:dyDescent="0.25">
      <c r="A373" s="411"/>
      <c r="B373" s="420"/>
      <c r="C373" s="413">
        <f t="shared" ref="C373:C387" si="142">INT($C$241)+3</f>
        <v>4</v>
      </c>
      <c r="D373" s="442"/>
      <c r="E373" s="500"/>
      <c r="F373" s="500"/>
      <c r="G373" s="442"/>
      <c r="H373" s="563" t="s">
        <v>661</v>
      </c>
      <c r="I373" s="481">
        <v>1</v>
      </c>
      <c r="J373" s="447"/>
      <c r="K373" s="984"/>
      <c r="L373" s="985"/>
      <c r="M373" s="986"/>
      <c r="N373" s="447"/>
      <c r="O373" s="447"/>
      <c r="P373" s="447"/>
      <c r="Q373" s="447"/>
      <c r="R373" s="447"/>
      <c r="S373" s="447"/>
      <c r="T373" s="447"/>
      <c r="U373" s="447"/>
      <c r="V373" s="447"/>
      <c r="W373" s="447"/>
      <c r="X373" s="447"/>
      <c r="Y373" s="447"/>
      <c r="Z373" s="447"/>
      <c r="AA373" s="447"/>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hidden="1" customHeight="1" outlineLevel="3" x14ac:dyDescent="0.25">
      <c r="A374" s="411"/>
      <c r="B374" s="420"/>
      <c r="C374" s="413">
        <f t="shared" si="142"/>
        <v>4</v>
      </c>
      <c r="D374" s="442"/>
      <c r="E374" s="500"/>
      <c r="F374" s="500"/>
      <c r="G374" s="442"/>
      <c r="H374" s="447" t="s">
        <v>1054</v>
      </c>
      <c r="I374" s="564" t="b">
        <v>0</v>
      </c>
      <c r="J374" s="447" t="s">
        <v>663</v>
      </c>
      <c r="K374" s="447"/>
      <c r="L374" s="447"/>
      <c r="M374" s="447"/>
      <c r="N374" s="447"/>
      <c r="O374" s="447"/>
      <c r="P374" s="447"/>
      <c r="Q374" s="447"/>
      <c r="R374" s="447"/>
      <c r="S374" s="447"/>
      <c r="T374" s="447"/>
      <c r="U374" s="447"/>
      <c r="V374" s="447"/>
      <c r="W374" s="447"/>
      <c r="X374" s="447"/>
      <c r="Y374" s="447"/>
      <c r="Z374" s="447"/>
      <c r="AA374" s="447"/>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hidden="1" customHeight="1" outlineLevel="3" x14ac:dyDescent="0.25">
      <c r="A375" s="411"/>
      <c r="B375" s="420"/>
      <c r="C375" s="413">
        <f t="shared" si="142"/>
        <v>4</v>
      </c>
      <c r="D375" s="442"/>
      <c r="E375" s="500"/>
      <c r="F375" s="500"/>
      <c r="G375" s="442"/>
      <c r="H375" s="449" t="s">
        <v>630</v>
      </c>
      <c r="I375" s="564" t="b">
        <v>0</v>
      </c>
      <c r="J375" s="447"/>
      <c r="K375" s="447"/>
      <c r="L375" s="447"/>
      <c r="M375" s="447"/>
      <c r="N375" s="447"/>
      <c r="O375" s="447"/>
      <c r="P375" s="447"/>
      <c r="Q375" s="447"/>
      <c r="R375" s="447"/>
      <c r="S375" s="447"/>
      <c r="T375" s="447"/>
      <c r="U375" s="447"/>
      <c r="V375" s="447"/>
      <c r="W375" s="447"/>
      <c r="X375" s="447"/>
      <c r="Y375" s="447"/>
      <c r="Z375" s="447"/>
      <c r="AA375" s="447"/>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ht="15" hidden="1" customHeight="1" outlineLevel="3" x14ac:dyDescent="0.25">
      <c r="A376" s="411"/>
      <c r="B376" s="420"/>
      <c r="C376" s="413">
        <f t="shared" si="142"/>
        <v>4</v>
      </c>
      <c r="D376" s="442"/>
      <c r="E376" s="500"/>
      <c r="F376" s="500"/>
      <c r="G376" s="442"/>
      <c r="H376" s="449" t="s">
        <v>631</v>
      </c>
      <c r="I376" s="564" t="b">
        <v>0</v>
      </c>
      <c r="J376" s="447"/>
      <c r="K376" s="447"/>
      <c r="L376" s="447"/>
      <c r="M376" s="447"/>
      <c r="N376" s="447"/>
      <c r="O376" s="447"/>
      <c r="P376" s="447"/>
      <c r="Q376" s="447"/>
      <c r="R376" s="447"/>
      <c r="S376" s="447"/>
      <c r="T376" s="447"/>
      <c r="U376" s="447"/>
      <c r="V376" s="447"/>
      <c r="W376" s="447"/>
      <c r="X376" s="447"/>
      <c r="Y376" s="447"/>
      <c r="Z376" s="447"/>
      <c r="AA376" s="447"/>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ht="15" hidden="1" customHeight="1" outlineLevel="3" x14ac:dyDescent="0.25">
      <c r="A377" s="411"/>
      <c r="B377" s="420"/>
      <c r="C377" s="413">
        <f t="shared" si="142"/>
        <v>4</v>
      </c>
      <c r="D377" s="442"/>
      <c r="E377" s="500"/>
      <c r="F377" s="500"/>
      <c r="G377" s="442"/>
      <c r="H377" s="449" t="s">
        <v>616</v>
      </c>
      <c r="I377" s="564" t="b">
        <v>0</v>
      </c>
      <c r="J377" s="447"/>
      <c r="K377" s="447"/>
      <c r="L377" s="447"/>
      <c r="M377" s="447"/>
      <c r="N377" s="447"/>
      <c r="O377" s="447"/>
      <c r="P377" s="447"/>
      <c r="Q377" s="447"/>
      <c r="R377" s="447"/>
      <c r="S377" s="447"/>
      <c r="T377" s="447"/>
      <c r="U377" s="447"/>
      <c r="V377" s="447"/>
      <c r="W377" s="447"/>
      <c r="X377" s="447"/>
      <c r="Y377" s="447"/>
      <c r="Z377" s="447"/>
      <c r="AA377" s="447"/>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ht="15" hidden="1" customHeight="1" outlineLevel="3" x14ac:dyDescent="0.25">
      <c r="A378" s="411"/>
      <c r="B378" s="420"/>
      <c r="C378" s="413">
        <f t="shared" si="142"/>
        <v>4</v>
      </c>
      <c r="D378" s="442"/>
      <c r="E378" s="500"/>
      <c r="F378" s="500"/>
      <c r="G378" s="442"/>
      <c r="H378" s="449" t="s">
        <v>617</v>
      </c>
      <c r="I378" s="564" t="b">
        <v>0</v>
      </c>
      <c r="J378" s="447"/>
      <c r="K378" s="447"/>
      <c r="L378" s="447"/>
      <c r="M378" s="447"/>
      <c r="N378" s="447"/>
      <c r="O378" s="447"/>
      <c r="P378" s="447"/>
      <c r="Q378" s="447"/>
      <c r="R378" s="447"/>
      <c r="S378" s="447"/>
      <c r="T378" s="447"/>
      <c r="U378" s="447"/>
      <c r="V378" s="447"/>
      <c r="W378" s="447"/>
      <c r="X378" s="447"/>
      <c r="Y378" s="447"/>
      <c r="Z378" s="447"/>
      <c r="AA378" s="447"/>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ht="15" hidden="1" customHeight="1" outlineLevel="3" x14ac:dyDescent="0.25">
      <c r="A379" s="411"/>
      <c r="B379" s="420"/>
      <c r="C379" s="413">
        <f t="shared" si="142"/>
        <v>4</v>
      </c>
      <c r="D379" s="442"/>
      <c r="E379" s="500"/>
      <c r="F379" s="500"/>
      <c r="G379" s="442"/>
      <c r="H379" s="449" t="s">
        <v>618</v>
      </c>
      <c r="I379" s="564" t="b">
        <v>0</v>
      </c>
      <c r="J379" s="447"/>
      <c r="K379" s="447"/>
      <c r="L379" s="447"/>
      <c r="M379" s="447"/>
      <c r="N379" s="447"/>
      <c r="O379" s="520"/>
      <c r="P379" s="447"/>
      <c r="Q379" s="447"/>
      <c r="R379" s="447"/>
      <c r="S379" s="447"/>
      <c r="T379" s="447"/>
      <c r="U379" s="447"/>
      <c r="V379" s="447"/>
      <c r="W379" s="447"/>
      <c r="X379" s="447"/>
      <c r="Y379" s="447"/>
      <c r="Z379" s="447"/>
      <c r="AA379" s="447"/>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15" hidden="1" customHeight="1" outlineLevel="3" x14ac:dyDescent="0.25">
      <c r="A380" s="411"/>
      <c r="B380" s="420"/>
      <c r="C380" s="413">
        <f t="shared" si="142"/>
        <v>4</v>
      </c>
      <c r="D380" s="442"/>
      <c r="E380" s="500"/>
      <c r="F380" s="500"/>
      <c r="G380" s="442"/>
      <c r="H380" s="449" t="s">
        <v>619</v>
      </c>
      <c r="I380" s="564" t="b">
        <v>0</v>
      </c>
      <c r="J380" s="447"/>
      <c r="K380" s="447"/>
      <c r="L380" s="447"/>
      <c r="M380" s="447"/>
      <c r="N380" s="522"/>
      <c r="O380" s="890"/>
      <c r="P380" s="999" t="s">
        <v>1055</v>
      </c>
      <c r="Q380" s="999"/>
      <c r="R380" s="999"/>
      <c r="S380" s="999"/>
      <c r="T380" s="999"/>
      <c r="U380" s="999"/>
      <c r="V380" s="999"/>
      <c r="W380" s="999"/>
      <c r="X380" s="999"/>
      <c r="Y380" s="999"/>
      <c r="Z380" s="1000"/>
      <c r="AA380" s="545"/>
      <c r="AB380" s="447"/>
      <c r="AC380" s="447"/>
      <c r="AD380" s="447"/>
      <c r="AE380" s="447"/>
      <c r="AF380" s="447"/>
      <c r="AG380" s="447"/>
      <c r="AH380" s="447"/>
      <c r="AI380" s="447"/>
      <c r="AJ380" s="447"/>
      <c r="AK380" s="447"/>
      <c r="AL380" s="447"/>
      <c r="AM380" s="447"/>
      <c r="AN380" s="447"/>
      <c r="AO380" s="447"/>
      <c r="AP380" s="442"/>
      <c r="AQ380" s="423"/>
      <c r="AR380" s="411"/>
      <c r="AS380" s="411"/>
      <c r="AT380" s="411"/>
    </row>
    <row r="381" spans="1:46" ht="15" hidden="1" customHeight="1" outlineLevel="3" x14ac:dyDescent="0.25">
      <c r="A381" s="411"/>
      <c r="B381" s="420"/>
      <c r="C381" s="413">
        <f t="shared" si="142"/>
        <v>4</v>
      </c>
      <c r="D381" s="442"/>
      <c r="E381" s="500"/>
      <c r="F381" s="500"/>
      <c r="G381" s="442"/>
      <c r="H381" s="449" t="s">
        <v>620</v>
      </c>
      <c r="I381" s="564" t="b">
        <v>0</v>
      </c>
      <c r="J381" s="447"/>
      <c r="K381" s="447"/>
      <c r="L381" s="447"/>
      <c r="M381" s="447"/>
      <c r="N381" s="522"/>
      <c r="O381" s="890"/>
      <c r="P381" s="1001"/>
      <c r="Q381" s="1001"/>
      <c r="R381" s="1001"/>
      <c r="S381" s="1001"/>
      <c r="T381" s="1001"/>
      <c r="U381" s="1001"/>
      <c r="V381" s="1001"/>
      <c r="W381" s="1001"/>
      <c r="X381" s="1001"/>
      <c r="Y381" s="1001"/>
      <c r="Z381" s="1002"/>
      <c r="AA381" s="545"/>
      <c r="AB381" s="447"/>
      <c r="AC381" s="447"/>
      <c r="AD381" s="447"/>
      <c r="AE381" s="447"/>
      <c r="AF381" s="447"/>
      <c r="AG381" s="447"/>
      <c r="AH381" s="447"/>
      <c r="AI381" s="447"/>
      <c r="AJ381" s="447"/>
      <c r="AK381" s="447"/>
      <c r="AL381" s="447"/>
      <c r="AM381" s="447"/>
      <c r="AN381" s="447"/>
      <c r="AO381" s="447"/>
      <c r="AP381" s="442"/>
      <c r="AQ381" s="423"/>
      <c r="AR381" s="411"/>
      <c r="AS381" s="411"/>
      <c r="AT381" s="411"/>
    </row>
    <row r="382" spans="1:46" ht="15" hidden="1" customHeight="1" outlineLevel="3" x14ac:dyDescent="0.25">
      <c r="A382" s="411"/>
      <c r="B382" s="420"/>
      <c r="C382" s="413">
        <f t="shared" si="142"/>
        <v>4</v>
      </c>
      <c r="D382" s="442"/>
      <c r="E382" s="500"/>
      <c r="F382" s="500"/>
      <c r="G382" s="442"/>
      <c r="H382" s="520" t="s">
        <v>664</v>
      </c>
      <c r="I382" s="464" t="b">
        <v>0</v>
      </c>
      <c r="J382" s="520" t="s">
        <v>665</v>
      </c>
      <c r="K382" s="520"/>
      <c r="L382" s="520"/>
      <c r="M382" s="520"/>
      <c r="N382" s="764"/>
      <c r="O382" s="891"/>
      <c r="P382" s="1001"/>
      <c r="Q382" s="1001"/>
      <c r="R382" s="1001"/>
      <c r="S382" s="1001"/>
      <c r="T382" s="1001"/>
      <c r="U382" s="1001"/>
      <c r="V382" s="1001"/>
      <c r="W382" s="1001"/>
      <c r="X382" s="1001"/>
      <c r="Y382" s="1001"/>
      <c r="Z382" s="1002"/>
      <c r="AA382" s="545"/>
      <c r="AB382" s="447"/>
      <c r="AC382" s="447"/>
      <c r="AD382" s="447"/>
      <c r="AE382" s="447"/>
      <c r="AF382" s="447"/>
      <c r="AG382" s="447"/>
      <c r="AH382" s="447"/>
      <c r="AI382" s="447"/>
      <c r="AJ382" s="447"/>
      <c r="AK382" s="447"/>
      <c r="AL382" s="447"/>
      <c r="AM382" s="447"/>
      <c r="AN382" s="447"/>
      <c r="AO382" s="447"/>
      <c r="AP382" s="442"/>
      <c r="AQ382" s="423"/>
      <c r="AR382" s="411"/>
      <c r="AS382" s="411"/>
      <c r="AT382" s="411"/>
    </row>
    <row r="383" spans="1:46" ht="15" hidden="1" customHeight="1" outlineLevel="3" x14ac:dyDescent="0.25">
      <c r="A383" s="411"/>
      <c r="B383" s="420"/>
      <c r="C383" s="413">
        <f t="shared" si="142"/>
        <v>4</v>
      </c>
      <c r="D383" s="442"/>
      <c r="E383" s="500"/>
      <c r="F383" s="500"/>
      <c r="G383" s="442"/>
      <c r="H383" s="614" t="s">
        <v>662</v>
      </c>
      <c r="I383" s="614"/>
      <c r="J383" s="614"/>
      <c r="K383" s="614"/>
      <c r="L383" s="614"/>
      <c r="M383" s="614"/>
      <c r="N383" s="614"/>
      <c r="O383" s="889"/>
      <c r="P383" s="1001"/>
      <c r="Q383" s="1001"/>
      <c r="R383" s="1001"/>
      <c r="S383" s="1001"/>
      <c r="T383" s="1001"/>
      <c r="U383" s="1001"/>
      <c r="V383" s="1001"/>
      <c r="W383" s="1001"/>
      <c r="X383" s="1001"/>
      <c r="Y383" s="1001"/>
      <c r="Z383" s="1002"/>
      <c r="AA383" s="545"/>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si="142"/>
        <v>4</v>
      </c>
      <c r="D384" s="442"/>
      <c r="E384" s="500"/>
      <c r="F384" s="500"/>
      <c r="G384" s="442"/>
      <c r="H384" s="522"/>
      <c r="I384" s="565"/>
      <c r="J384" s="565"/>
      <c r="K384" s="566" t="s">
        <v>666</v>
      </c>
      <c r="L384" s="469"/>
      <c r="M384" s="469"/>
      <c r="N384" s="567"/>
      <c r="O384" s="887"/>
      <c r="P384" s="1001"/>
      <c r="Q384" s="1001"/>
      <c r="R384" s="1001"/>
      <c r="S384" s="1001"/>
      <c r="T384" s="1001"/>
      <c r="U384" s="1001"/>
      <c r="V384" s="1001"/>
      <c r="W384" s="1001"/>
      <c r="X384" s="1001"/>
      <c r="Y384" s="1001"/>
      <c r="Z384" s="1002"/>
      <c r="AA384" s="545"/>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522"/>
      <c r="I385" s="568" t="s">
        <v>639</v>
      </c>
      <c r="J385" s="568" t="s">
        <v>667</v>
      </c>
      <c r="K385" s="569" t="s">
        <v>668</v>
      </c>
      <c r="L385" s="463" t="s">
        <v>669</v>
      </c>
      <c r="M385" s="463" t="s">
        <v>670</v>
      </c>
      <c r="N385" s="570" t="s">
        <v>639</v>
      </c>
      <c r="O385" s="888"/>
      <c r="P385" s="1001"/>
      <c r="Q385" s="1001"/>
      <c r="R385" s="1001"/>
      <c r="S385" s="1001"/>
      <c r="T385" s="1001"/>
      <c r="U385" s="1001"/>
      <c r="V385" s="1001"/>
      <c r="W385" s="1001"/>
      <c r="X385" s="1001"/>
      <c r="Y385" s="1001"/>
      <c r="Z385" s="1002"/>
      <c r="AA385" s="545"/>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571" t="s">
        <v>516</v>
      </c>
      <c r="I386" s="564" t="b">
        <v>1</v>
      </c>
      <c r="J386" s="564" t="b">
        <v>1</v>
      </c>
      <c r="K386" s="569" t="b">
        <v>0</v>
      </c>
      <c r="L386" s="464" t="b">
        <v>1</v>
      </c>
      <c r="M386" s="464" t="b">
        <v>1</v>
      </c>
      <c r="N386" s="572" t="b">
        <v>1</v>
      </c>
      <c r="O386" s="888"/>
      <c r="P386" s="1001"/>
      <c r="Q386" s="1001"/>
      <c r="R386" s="1001"/>
      <c r="S386" s="1001"/>
      <c r="T386" s="1001"/>
      <c r="U386" s="1001"/>
      <c r="V386" s="1001"/>
      <c r="W386" s="1001"/>
      <c r="X386" s="1001"/>
      <c r="Y386" s="1001"/>
      <c r="Z386" s="1002"/>
      <c r="AA386" s="545"/>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571" t="s">
        <v>518</v>
      </c>
      <c r="I387" s="564" t="b">
        <v>1</v>
      </c>
      <c r="J387" s="564" t="b">
        <v>1</v>
      </c>
      <c r="K387" s="569" t="b">
        <v>0</v>
      </c>
      <c r="L387" s="464" t="b">
        <v>1</v>
      </c>
      <c r="M387" s="464" t="b">
        <v>1</v>
      </c>
      <c r="N387" s="572" t="b">
        <v>1</v>
      </c>
      <c r="O387" s="888"/>
      <c r="P387" s="1003"/>
      <c r="Q387" s="1003"/>
      <c r="R387" s="1003"/>
      <c r="S387" s="1003"/>
      <c r="T387" s="1003"/>
      <c r="U387" s="1003"/>
      <c r="V387" s="1003"/>
      <c r="W387" s="1003"/>
      <c r="X387" s="1003"/>
      <c r="Y387" s="1003"/>
      <c r="Z387" s="1004"/>
      <c r="AA387" s="545"/>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t="5.0999999999999996" customHeight="1" outlineLevel="2" x14ac:dyDescent="0.25">
      <c r="A388" s="411"/>
      <c r="B388" s="420"/>
      <c r="C388" s="413">
        <f>INT($C$241)+2.005</f>
        <v>3.0049999999999999</v>
      </c>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c r="Z388" s="442"/>
      <c r="AA388" s="442"/>
      <c r="AB388" s="442"/>
      <c r="AC388" s="442"/>
      <c r="AD388" s="442"/>
      <c r="AE388" s="442"/>
      <c r="AF388" s="442"/>
      <c r="AG388" s="442"/>
      <c r="AH388" s="442"/>
      <c r="AI388" s="442"/>
      <c r="AJ388" s="442"/>
      <c r="AK388" s="442"/>
      <c r="AL388" s="442"/>
      <c r="AM388" s="442"/>
      <c r="AN388" s="442"/>
      <c r="AO388" s="442"/>
      <c r="AP388" s="442" t="s">
        <v>484</v>
      </c>
      <c r="AQ388" s="423"/>
      <c r="AR388" s="411"/>
      <c r="AS388" s="411"/>
      <c r="AT388" s="411"/>
    </row>
    <row r="389" spans="1:46" outlineLevel="1" x14ac:dyDescent="0.25">
      <c r="A389" s="411"/>
      <c r="B389" s="420"/>
      <c r="C389" s="413">
        <f>INT($C$241)+1</f>
        <v>2</v>
      </c>
      <c r="D389" s="442"/>
      <c r="E389" s="500"/>
      <c r="F389" s="500"/>
      <c r="G389" s="442"/>
      <c r="H389" s="503" t="s">
        <v>1030</v>
      </c>
      <c r="I389" s="460"/>
      <c r="J389" s="460"/>
      <c r="K389" s="429"/>
      <c r="L389" s="429"/>
      <c r="M389" s="429"/>
      <c r="N389" s="429"/>
      <c r="O389" s="429"/>
      <c r="P389" s="429"/>
      <c r="Q389" s="429"/>
      <c r="R389" s="429"/>
      <c r="S389" s="429"/>
      <c r="T389" s="429"/>
      <c r="U389" s="429"/>
      <c r="V389" s="429"/>
      <c r="W389" s="429"/>
      <c r="X389" s="429"/>
      <c r="Y389" s="429"/>
      <c r="Z389" s="492"/>
      <c r="AA389" s="492"/>
      <c r="AB389" s="492"/>
      <c r="AC389" s="492"/>
      <c r="AD389" s="492"/>
      <c r="AE389" s="492"/>
      <c r="AF389" s="492"/>
      <c r="AG389" s="492"/>
      <c r="AH389" s="492"/>
      <c r="AI389" s="492"/>
      <c r="AJ389" s="492"/>
      <c r="AK389" s="492"/>
      <c r="AL389" s="492"/>
      <c r="AM389" s="492"/>
      <c r="AN389" s="492"/>
      <c r="AO389" s="492"/>
      <c r="AP389" s="442"/>
      <c r="AQ389" s="423"/>
      <c r="AR389" s="411"/>
      <c r="AS389" s="411"/>
      <c r="AT389" s="411"/>
    </row>
    <row r="390" spans="1:46" ht="5.0999999999999996" hidden="1" customHeight="1" outlineLevel="3" x14ac:dyDescent="0.25">
      <c r="A390" s="411"/>
      <c r="B390" s="420"/>
      <c r="C390" s="413">
        <f>INT($C$241)+3.005</f>
        <v>4.0049999999999999</v>
      </c>
      <c r="D390" s="442" t="s">
        <v>480</v>
      </c>
      <c r="E390" s="442"/>
      <c r="F390" s="442"/>
      <c r="G390" s="442"/>
      <c r="H390" s="442"/>
      <c r="I390" s="442"/>
      <c r="J390" s="442"/>
      <c r="K390" s="442"/>
      <c r="L390" s="442"/>
      <c r="M390" s="442"/>
      <c r="N390" s="442"/>
      <c r="O390" s="442"/>
      <c r="P390" s="442"/>
      <c r="Q390" s="442"/>
      <c r="R390" s="442"/>
      <c r="S390" s="442"/>
      <c r="T390" s="442"/>
      <c r="U390" s="442"/>
      <c r="V390" s="442"/>
      <c r="W390" s="442"/>
      <c r="X390" s="442"/>
      <c r="Y390" s="442"/>
      <c r="Z390" s="442"/>
      <c r="AA390" s="442"/>
      <c r="AB390" s="442"/>
      <c r="AC390" s="442"/>
      <c r="AD390" s="442"/>
      <c r="AE390" s="442"/>
      <c r="AF390" s="442"/>
      <c r="AG390" s="442"/>
      <c r="AH390" s="442"/>
      <c r="AI390" s="442"/>
      <c r="AJ390" s="442"/>
      <c r="AK390" s="442"/>
      <c r="AL390" s="442"/>
      <c r="AM390" s="442"/>
      <c r="AN390" s="442"/>
      <c r="AO390" s="442"/>
      <c r="AP390" s="442"/>
      <c r="AQ390" s="423"/>
      <c r="AR390" s="411"/>
      <c r="AS390" s="411"/>
      <c r="AT390" s="411"/>
    </row>
    <row r="391" spans="1:46" outlineLevel="2" collapsed="1" x14ac:dyDescent="0.25">
      <c r="A391" s="411"/>
      <c r="B391" s="420"/>
      <c r="C391" s="413">
        <f>INT($C$241)+2</f>
        <v>3</v>
      </c>
      <c r="D391" s="442"/>
      <c r="E391" s="500"/>
      <c r="F391" s="500"/>
      <c r="G391" s="442"/>
      <c r="H391" s="516" t="s">
        <v>672</v>
      </c>
      <c r="I391" s="470" t="s">
        <v>673</v>
      </c>
      <c r="J391" s="573"/>
      <c r="K391" s="470" t="s">
        <v>922</v>
      </c>
      <c r="L391" s="470"/>
      <c r="M391" s="470"/>
      <c r="N391" s="470" t="s">
        <v>923</v>
      </c>
      <c r="O391" s="470"/>
      <c r="P391" s="470"/>
      <c r="Q391" s="470"/>
      <c r="R391" s="470" t="s">
        <v>924</v>
      </c>
      <c r="S391" s="470"/>
      <c r="T391" s="470"/>
      <c r="U391" s="470"/>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ref="C392:C402" si="143">INT($C$241)+3</f>
        <v>4</v>
      </c>
      <c r="D392" s="442"/>
      <c r="E392" s="500"/>
      <c r="F392" s="500"/>
      <c r="G392" s="442"/>
      <c r="H392" s="463" t="str">
        <f>H$260</f>
        <v>Aut</v>
      </c>
      <c r="I392" s="469">
        <v>0</v>
      </c>
      <c r="J392" s="469"/>
      <c r="K392" s="447"/>
      <c r="L392" s="447"/>
      <c r="M392" s="463"/>
      <c r="N392" s="447"/>
      <c r="O392" s="447"/>
      <c r="P392" s="447"/>
      <c r="Q392" s="447"/>
      <c r="R392" s="464">
        <v>14</v>
      </c>
      <c r="S392" s="464">
        <v>14</v>
      </c>
      <c r="T392" s="464">
        <v>14</v>
      </c>
      <c r="U392" s="464">
        <v>14</v>
      </c>
      <c r="V392" s="447" t="s">
        <v>925</v>
      </c>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3"/>
        <v>4</v>
      </c>
      <c r="D393" s="442"/>
      <c r="E393" s="500"/>
      <c r="F393" s="500"/>
      <c r="G393" s="442"/>
      <c r="H393" s="463" t="str">
        <f>H$261</f>
        <v>Win</v>
      </c>
      <c r="I393" s="469"/>
      <c r="J393" s="469"/>
      <c r="K393" s="447"/>
      <c r="L393" s="447"/>
      <c r="M393" s="447"/>
      <c r="N393" s="447"/>
      <c r="O393" s="447"/>
      <c r="P393" s="447"/>
      <c r="Q393" s="447"/>
      <c r="R393" s="464">
        <v>14</v>
      </c>
      <c r="S393" s="464">
        <v>14</v>
      </c>
      <c r="T393" s="464">
        <v>14</v>
      </c>
      <c r="U393" s="464">
        <v>14</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3"/>
        <v>4</v>
      </c>
      <c r="D394" s="442"/>
      <c r="E394" s="500"/>
      <c r="F394" s="500"/>
      <c r="G394" s="442"/>
      <c r="H394" s="463" t="str">
        <f>H$262</f>
        <v>Spr</v>
      </c>
      <c r="I394" s="469"/>
      <c r="J394" s="469"/>
      <c r="K394" s="447"/>
      <c r="L394" s="447"/>
      <c r="M394" s="447"/>
      <c r="N394" s="447"/>
      <c r="O394" s="447"/>
      <c r="P394" s="447"/>
      <c r="Q394" s="447"/>
      <c r="R394" s="464">
        <v>14</v>
      </c>
      <c r="S394" s="464">
        <v>14</v>
      </c>
      <c r="T394" s="464">
        <v>14</v>
      </c>
      <c r="U394" s="464">
        <v>14</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idden="1" outlineLevel="3" x14ac:dyDescent="0.25">
      <c r="A395" s="411"/>
      <c r="B395" s="420"/>
      <c r="C395" s="413">
        <f t="shared" si="143"/>
        <v>4</v>
      </c>
      <c r="D395" s="442"/>
      <c r="E395" s="500"/>
      <c r="F395" s="500"/>
      <c r="G395" s="442"/>
      <c r="H395" s="463"/>
      <c r="I395" s="469"/>
      <c r="J395" s="469"/>
      <c r="K395" s="447"/>
      <c r="L395" s="447"/>
      <c r="M395" s="447"/>
      <c r="N395" s="447"/>
      <c r="O395" s="447"/>
      <c r="P395" s="447"/>
      <c r="Q395" s="447"/>
      <c r="R395" s="447"/>
      <c r="S395" s="447"/>
      <c r="T395" s="447"/>
      <c r="U395" s="447"/>
      <c r="V395" s="447"/>
      <c r="W395" s="447"/>
      <c r="X395" s="447"/>
      <c r="Y395" s="447"/>
      <c r="Z395" s="447"/>
      <c r="AA395" s="447"/>
      <c r="AB395" s="447"/>
      <c r="AC395" s="447"/>
      <c r="AD395" s="447"/>
      <c r="AE395" s="447"/>
      <c r="AF395" s="447"/>
      <c r="AG395" s="447"/>
      <c r="AH395" s="447"/>
      <c r="AI395" s="447"/>
      <c r="AJ395" s="447"/>
      <c r="AK395" s="447"/>
      <c r="AL395" s="447"/>
      <c r="AM395" s="447"/>
      <c r="AN395" s="447"/>
      <c r="AO395" s="447"/>
      <c r="AP395" s="442"/>
      <c r="AQ395" s="423"/>
      <c r="AR395" s="411"/>
      <c r="AS395" s="411"/>
      <c r="AT395" s="411"/>
    </row>
    <row r="396" spans="1:46" hidden="1" outlineLevel="3" x14ac:dyDescent="0.25">
      <c r="A396" s="411"/>
      <c r="B396" s="420"/>
      <c r="C396" s="413">
        <f t="shared" si="143"/>
        <v>4</v>
      </c>
      <c r="D396" s="442"/>
      <c r="E396" s="500"/>
      <c r="F396" s="500"/>
      <c r="G396" s="442"/>
      <c r="H396" s="463" t="str">
        <f>H$260</f>
        <v>Aut</v>
      </c>
      <c r="I396" s="469">
        <v>1</v>
      </c>
      <c r="J396" s="469"/>
      <c r="K396" s="447"/>
      <c r="L396" s="447"/>
      <c r="M396" s="447"/>
      <c r="N396" s="447"/>
      <c r="O396" s="447"/>
      <c r="P396" s="447"/>
      <c r="Q396" s="447"/>
      <c r="R396" s="464">
        <f>134-28</f>
        <v>106</v>
      </c>
      <c r="S396" s="464">
        <f t="shared" ref="S396:U398" si="144">134-28</f>
        <v>106</v>
      </c>
      <c r="T396" s="464">
        <f t="shared" si="144"/>
        <v>106</v>
      </c>
      <c r="U396" s="464">
        <f t="shared" si="144"/>
        <v>106</v>
      </c>
      <c r="V396" s="447"/>
      <c r="W396" s="447"/>
      <c r="X396" s="447"/>
      <c r="Y396" s="447"/>
      <c r="Z396" s="447"/>
      <c r="AA396" s="447"/>
      <c r="AB396" s="447"/>
      <c r="AC396" s="447"/>
      <c r="AD396" s="447"/>
      <c r="AE396" s="447"/>
      <c r="AF396" s="447"/>
      <c r="AG396" s="447"/>
      <c r="AH396" s="447"/>
      <c r="AI396" s="447"/>
      <c r="AJ396" s="447"/>
      <c r="AK396" s="447"/>
      <c r="AL396" s="447"/>
      <c r="AM396" s="447"/>
      <c r="AN396" s="447"/>
      <c r="AO396" s="447"/>
      <c r="AP396" s="442"/>
      <c r="AQ396" s="423"/>
      <c r="AR396" s="411"/>
      <c r="AS396" s="411"/>
      <c r="AT396" s="411"/>
    </row>
    <row r="397" spans="1:46" hidden="1" outlineLevel="3" x14ac:dyDescent="0.25">
      <c r="A397" s="411"/>
      <c r="B397" s="420"/>
      <c r="C397" s="413">
        <f t="shared" si="143"/>
        <v>4</v>
      </c>
      <c r="D397" s="442"/>
      <c r="E397" s="500"/>
      <c r="F397" s="500"/>
      <c r="G397" s="442"/>
      <c r="H397" s="463" t="str">
        <f>H$261</f>
        <v>Win</v>
      </c>
      <c r="I397" s="469"/>
      <c r="J397" s="469"/>
      <c r="K397" s="447"/>
      <c r="L397" s="447"/>
      <c r="M397" s="447"/>
      <c r="N397" s="447"/>
      <c r="O397" s="447"/>
      <c r="P397" s="447"/>
      <c r="Q397" s="447"/>
      <c r="R397" s="464">
        <f t="shared" ref="R397:R398" si="145">134-28</f>
        <v>106</v>
      </c>
      <c r="S397" s="464">
        <f t="shared" si="144"/>
        <v>106</v>
      </c>
      <c r="T397" s="464">
        <f t="shared" si="144"/>
        <v>106</v>
      </c>
      <c r="U397" s="464">
        <f t="shared" si="144"/>
        <v>106</v>
      </c>
      <c r="V397" s="447"/>
      <c r="W397" s="447"/>
      <c r="X397" s="447"/>
      <c r="Y397" s="447"/>
      <c r="Z397" s="447"/>
      <c r="AA397" s="447"/>
      <c r="AB397" s="447"/>
      <c r="AC397" s="447"/>
      <c r="AD397" s="447"/>
      <c r="AE397" s="447"/>
      <c r="AF397" s="447"/>
      <c r="AG397" s="447"/>
      <c r="AH397" s="447"/>
      <c r="AI397" s="447"/>
      <c r="AJ397" s="447"/>
      <c r="AK397" s="447"/>
      <c r="AL397" s="447"/>
      <c r="AM397" s="447"/>
      <c r="AN397" s="447"/>
      <c r="AO397" s="447"/>
      <c r="AP397" s="442"/>
      <c r="AQ397" s="423"/>
      <c r="AR397" s="411"/>
      <c r="AS397" s="411"/>
      <c r="AT397" s="411"/>
    </row>
    <row r="398" spans="1:46" hidden="1" outlineLevel="3" x14ac:dyDescent="0.25">
      <c r="A398" s="411"/>
      <c r="B398" s="420"/>
      <c r="C398" s="413">
        <f t="shared" si="143"/>
        <v>4</v>
      </c>
      <c r="D398" s="442"/>
      <c r="E398" s="500"/>
      <c r="F398" s="500"/>
      <c r="G398" s="442"/>
      <c r="H398" s="463" t="str">
        <f>H$262</f>
        <v>Spr</v>
      </c>
      <c r="I398" s="469"/>
      <c r="J398" s="469"/>
      <c r="K398" s="447"/>
      <c r="L398" s="447"/>
      <c r="M398" s="447"/>
      <c r="N398" s="447"/>
      <c r="O398" s="447"/>
      <c r="P398" s="447"/>
      <c r="Q398" s="447"/>
      <c r="R398" s="464">
        <f t="shared" si="145"/>
        <v>106</v>
      </c>
      <c r="S398" s="464">
        <f t="shared" si="144"/>
        <v>106</v>
      </c>
      <c r="T398" s="464">
        <f t="shared" si="144"/>
        <v>106</v>
      </c>
      <c r="U398" s="464">
        <f t="shared" si="144"/>
        <v>106</v>
      </c>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hidden="1" outlineLevel="3" x14ac:dyDescent="0.25">
      <c r="A399" s="411"/>
      <c r="B399" s="420"/>
      <c r="C399" s="413">
        <f t="shared" si="143"/>
        <v>4</v>
      </c>
      <c r="D399" s="442"/>
      <c r="E399" s="500"/>
      <c r="F399" s="500"/>
      <c r="G399" s="442"/>
      <c r="H399" s="463"/>
      <c r="I399" s="469"/>
      <c r="J399" s="469"/>
      <c r="K399" s="447"/>
      <c r="L399" s="447"/>
      <c r="M399" s="447"/>
      <c r="N399" s="447"/>
      <c r="O399" s="447"/>
      <c r="P399" s="447"/>
      <c r="Q399" s="447"/>
      <c r="R399" s="447"/>
      <c r="S399" s="447"/>
      <c r="T399" s="447"/>
      <c r="U399" s="447"/>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hidden="1" outlineLevel="3" x14ac:dyDescent="0.25">
      <c r="A400" s="411"/>
      <c r="B400" s="420"/>
      <c r="C400" s="413">
        <f t="shared" si="143"/>
        <v>4</v>
      </c>
      <c r="D400" s="442"/>
      <c r="E400" s="500"/>
      <c r="F400" s="500"/>
      <c r="G400" s="442"/>
      <c r="H400" s="463" t="str">
        <f>H$260</f>
        <v>Aut</v>
      </c>
      <c r="I400" s="469">
        <v>2</v>
      </c>
      <c r="J400" s="469"/>
      <c r="K400" s="447"/>
      <c r="L400" s="447"/>
      <c r="M400" s="447"/>
      <c r="N400" s="447"/>
      <c r="O400" s="447"/>
      <c r="P400" s="447"/>
      <c r="Q400" s="447"/>
      <c r="R400" s="464">
        <f>254-28</f>
        <v>226</v>
      </c>
      <c r="S400" s="464">
        <f t="shared" ref="S400:U402" si="146">254-28</f>
        <v>226</v>
      </c>
      <c r="T400" s="464">
        <f t="shared" si="146"/>
        <v>226</v>
      </c>
      <c r="U400" s="464">
        <f t="shared" si="146"/>
        <v>226</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hidden="1" outlineLevel="3" x14ac:dyDescent="0.25">
      <c r="A401" s="411"/>
      <c r="B401" s="420"/>
      <c r="C401" s="413">
        <f t="shared" si="143"/>
        <v>4</v>
      </c>
      <c r="D401" s="442"/>
      <c r="E401" s="500"/>
      <c r="F401" s="500"/>
      <c r="G401" s="442"/>
      <c r="H401" s="463" t="str">
        <f>H$261</f>
        <v>Win</v>
      </c>
      <c r="I401" s="469"/>
      <c r="J401" s="469"/>
      <c r="K401" s="447"/>
      <c r="L401" s="447"/>
      <c r="M401" s="447"/>
      <c r="N401" s="447"/>
      <c r="O401" s="447"/>
      <c r="P401" s="447"/>
      <c r="Q401" s="447"/>
      <c r="R401" s="464">
        <f t="shared" ref="R401:R402" si="147">254-28</f>
        <v>226</v>
      </c>
      <c r="S401" s="464">
        <f t="shared" si="146"/>
        <v>226</v>
      </c>
      <c r="T401" s="464">
        <f t="shared" si="146"/>
        <v>226</v>
      </c>
      <c r="U401" s="464">
        <f t="shared" si="146"/>
        <v>226</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hidden="1" outlineLevel="3" x14ac:dyDescent="0.25">
      <c r="A402" s="411"/>
      <c r="B402" s="420"/>
      <c r="C402" s="413">
        <f t="shared" si="143"/>
        <v>4</v>
      </c>
      <c r="D402" s="442"/>
      <c r="E402" s="500"/>
      <c r="F402" s="500"/>
      <c r="G402" s="442"/>
      <c r="H402" s="463" t="str">
        <f>H$262</f>
        <v>Spr</v>
      </c>
      <c r="I402" s="469"/>
      <c r="J402" s="469"/>
      <c r="K402" s="447"/>
      <c r="L402" s="447"/>
      <c r="M402" s="447"/>
      <c r="N402" s="447"/>
      <c r="O402" s="447"/>
      <c r="P402" s="447"/>
      <c r="Q402" s="447"/>
      <c r="R402" s="464">
        <f t="shared" si="147"/>
        <v>226</v>
      </c>
      <c r="S402" s="464">
        <f t="shared" si="146"/>
        <v>226</v>
      </c>
      <c r="T402" s="464">
        <f t="shared" si="146"/>
        <v>226</v>
      </c>
      <c r="U402" s="464">
        <f t="shared" si="146"/>
        <v>226</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ht="5.0999999999999996" customHeight="1" outlineLevel="2" x14ac:dyDescent="0.25">
      <c r="A403" s="411"/>
      <c r="B403" s="420"/>
      <c r="C403" s="413">
        <f>INT($C$241)+2.005</f>
        <v>3.0049999999999999</v>
      </c>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c r="Z403" s="442"/>
      <c r="AA403" s="442"/>
      <c r="AB403" s="442"/>
      <c r="AC403" s="442"/>
      <c r="AD403" s="442"/>
      <c r="AE403" s="442"/>
      <c r="AF403" s="442"/>
      <c r="AG403" s="442"/>
      <c r="AH403" s="442"/>
      <c r="AI403" s="442"/>
      <c r="AJ403" s="442"/>
      <c r="AK403" s="442"/>
      <c r="AL403" s="442"/>
      <c r="AM403" s="442"/>
      <c r="AN403" s="442"/>
      <c r="AO403" s="442"/>
      <c r="AP403" s="442" t="s">
        <v>484</v>
      </c>
      <c r="AQ403" s="423"/>
      <c r="AR403" s="411"/>
      <c r="AS403" s="411"/>
      <c r="AT403" s="411"/>
    </row>
    <row r="404" spans="1:46" outlineLevel="1" x14ac:dyDescent="0.25">
      <c r="A404" s="411"/>
      <c r="B404" s="420"/>
      <c r="C404" s="413">
        <f>INT($C$241)+1</f>
        <v>2</v>
      </c>
      <c r="D404" s="442"/>
      <c r="E404" s="500"/>
      <c r="F404" s="500"/>
      <c r="G404" s="442"/>
      <c r="H404" s="503" t="s">
        <v>671</v>
      </c>
      <c r="I404" s="460"/>
      <c r="J404" s="460"/>
      <c r="K404" s="429"/>
      <c r="L404" s="429"/>
      <c r="M404" s="429"/>
      <c r="N404" s="429"/>
      <c r="O404" s="429"/>
      <c r="P404" s="429"/>
      <c r="Q404" s="429"/>
      <c r="R404" s="429"/>
      <c r="S404" s="429"/>
      <c r="T404" s="429"/>
      <c r="U404" s="429"/>
      <c r="V404" s="429"/>
      <c r="W404" s="429"/>
      <c r="X404" s="429"/>
      <c r="Y404" s="429"/>
      <c r="Z404" s="492"/>
      <c r="AA404" s="492"/>
      <c r="AB404" s="492"/>
      <c r="AC404" s="492"/>
      <c r="AD404" s="492"/>
      <c r="AE404" s="492"/>
      <c r="AF404" s="492"/>
      <c r="AG404" s="492"/>
      <c r="AH404" s="492"/>
      <c r="AI404" s="492"/>
      <c r="AJ404" s="492"/>
      <c r="AK404" s="492"/>
      <c r="AL404" s="492"/>
      <c r="AM404" s="492"/>
      <c r="AN404" s="492"/>
      <c r="AO404" s="492"/>
      <c r="AP404" s="442"/>
      <c r="AQ404" s="423"/>
      <c r="AR404" s="411"/>
      <c r="AS404" s="411"/>
      <c r="AT404" s="411"/>
    </row>
    <row r="405" spans="1:46" ht="5.0999999999999996" hidden="1" customHeight="1" outlineLevel="3" x14ac:dyDescent="0.25">
      <c r="A405" s="411"/>
      <c r="B405" s="420"/>
      <c r="C405" s="413">
        <f>INT($C$241)+3.005</f>
        <v>4.0049999999999999</v>
      </c>
      <c r="D405" s="442" t="s">
        <v>480</v>
      </c>
      <c r="E405" s="442"/>
      <c r="F405" s="442"/>
      <c r="G405" s="442"/>
      <c r="H405" s="442"/>
      <c r="I405" s="442"/>
      <c r="J405" s="442"/>
      <c r="K405" s="442"/>
      <c r="L405" s="442"/>
      <c r="M405" s="442"/>
      <c r="N405" s="442"/>
      <c r="O405" s="442"/>
      <c r="P405" s="442"/>
      <c r="Q405" s="442"/>
      <c r="R405" s="442"/>
      <c r="S405" s="442"/>
      <c r="T405" s="442"/>
      <c r="U405" s="442"/>
      <c r="V405" s="442"/>
      <c r="W405" s="442"/>
      <c r="X405" s="442"/>
      <c r="Y405" s="442"/>
      <c r="Z405" s="442"/>
      <c r="AA405" s="442"/>
      <c r="AB405" s="442"/>
      <c r="AC405" s="442"/>
      <c r="AD405" s="442"/>
      <c r="AE405" s="442"/>
      <c r="AF405" s="442"/>
      <c r="AG405" s="442"/>
      <c r="AH405" s="442"/>
      <c r="AI405" s="442"/>
      <c r="AJ405" s="442"/>
      <c r="AK405" s="442"/>
      <c r="AL405" s="442"/>
      <c r="AM405" s="442"/>
      <c r="AN405" s="442"/>
      <c r="AO405" s="442"/>
      <c r="AP405" s="442"/>
      <c r="AQ405" s="423"/>
      <c r="AR405" s="411"/>
      <c r="AS405" s="411"/>
      <c r="AT405" s="411"/>
    </row>
    <row r="406" spans="1:46" outlineLevel="2" collapsed="1" x14ac:dyDescent="0.25">
      <c r="A406" s="411"/>
      <c r="B406" s="420"/>
      <c r="C406" s="413">
        <f>INT($C$241)+2</f>
        <v>3</v>
      </c>
      <c r="D406" s="442"/>
      <c r="E406" s="500"/>
      <c r="F406" s="500"/>
      <c r="G406" s="442"/>
      <c r="H406" s="516" t="s">
        <v>672</v>
      </c>
      <c r="I406" s="470" t="s">
        <v>674</v>
      </c>
      <c r="J406" s="573"/>
      <c r="K406" s="574">
        <f>COUNTA($H407:$H$437)</f>
        <v>30</v>
      </c>
      <c r="L406" s="574">
        <f>COUNTA($I$407:$I$437)/K406</f>
        <v>1</v>
      </c>
      <c r="M406" s="450">
        <v>-9</v>
      </c>
      <c r="N406" s="470" t="s">
        <v>675</v>
      </c>
      <c r="O406" s="470"/>
      <c r="P406" s="470"/>
      <c r="Q406" s="470"/>
      <c r="R406" s="470"/>
      <c r="S406" s="575"/>
      <c r="T406" s="575"/>
      <c r="U406" s="575"/>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hidden="1" outlineLevel="3" collapsed="1" x14ac:dyDescent="0.25">
      <c r="A407" s="411"/>
      <c r="B407" s="420"/>
      <c r="C407" s="413">
        <f t="shared" ref="C407:C427" si="148">INT($C$241)+3</f>
        <v>4</v>
      </c>
      <c r="D407" s="442"/>
      <c r="E407" s="500"/>
      <c r="F407" s="500"/>
      <c r="G407" s="442"/>
      <c r="H407" s="463" t="str">
        <f t="shared" ref="H407:H416" si="149">H$260</f>
        <v>Aut</v>
      </c>
      <c r="I407" s="469" t="s">
        <v>933</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hidden="1" outlineLevel="4" x14ac:dyDescent="0.25">
      <c r="A408" s="411"/>
      <c r="B408" s="420"/>
      <c r="C408" s="413">
        <f>INT($C$241)+4</f>
        <v>5</v>
      </c>
      <c r="D408" s="442"/>
      <c r="E408" s="500"/>
      <c r="F408" s="500"/>
      <c r="G408" s="442"/>
      <c r="H408" s="463" t="str">
        <f t="shared" si="149"/>
        <v>Aut</v>
      </c>
      <c r="I408" s="469">
        <v>0</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hidden="1" outlineLevel="4" x14ac:dyDescent="0.25">
      <c r="A409" s="411"/>
      <c r="B409" s="420"/>
      <c r="C409" s="413">
        <f t="shared" ref="C409:C416" si="150">INT($C$241)+4</f>
        <v>5</v>
      </c>
      <c r="D409" s="442"/>
      <c r="E409" s="500"/>
      <c r="F409" s="500"/>
      <c r="G409" s="442"/>
      <c r="H409" s="463" t="str">
        <f t="shared" si="149"/>
        <v>Aut</v>
      </c>
      <c r="I409" s="469">
        <v>1</v>
      </c>
      <c r="J409" s="469"/>
      <c r="K409" s="464">
        <v>0</v>
      </c>
      <c r="L409" s="464">
        <v>0</v>
      </c>
      <c r="M409" s="464">
        <v>0</v>
      </c>
      <c r="N409" s="464">
        <v>1</v>
      </c>
      <c r="O409" s="464">
        <v>7</v>
      </c>
      <c r="P409" s="464">
        <v>7</v>
      </c>
      <c r="Q409" s="464">
        <v>13</v>
      </c>
      <c r="R409" s="464">
        <v>2</v>
      </c>
      <c r="S409" s="464">
        <v>8</v>
      </c>
      <c r="T409" s="464">
        <v>8</v>
      </c>
      <c r="U409" s="464">
        <v>14</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hidden="1" outlineLevel="4" x14ac:dyDescent="0.25">
      <c r="A410" s="411"/>
      <c r="B410" s="420"/>
      <c r="C410" s="413">
        <f t="shared" si="150"/>
        <v>5</v>
      </c>
      <c r="D410" s="442"/>
      <c r="E410" s="500"/>
      <c r="F410" s="500"/>
      <c r="G410" s="442"/>
      <c r="H410" s="463" t="str">
        <f t="shared" si="149"/>
        <v>Aut</v>
      </c>
      <c r="I410" s="469">
        <v>2</v>
      </c>
      <c r="J410" s="469"/>
      <c r="K410" s="464">
        <v>0</v>
      </c>
      <c r="L410" s="464">
        <v>0</v>
      </c>
      <c r="M410" s="464">
        <v>0</v>
      </c>
      <c r="N410" s="464">
        <v>1</v>
      </c>
      <c r="O410" s="464">
        <v>7</v>
      </c>
      <c r="P410" s="464">
        <v>7</v>
      </c>
      <c r="Q410" s="464">
        <v>13</v>
      </c>
      <c r="R410" s="464">
        <v>2</v>
      </c>
      <c r="S410" s="464">
        <v>8</v>
      </c>
      <c r="T410" s="464">
        <v>8</v>
      </c>
      <c r="U410" s="464">
        <v>14</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hidden="1" outlineLevel="4" x14ac:dyDescent="0.25">
      <c r="A411" s="411"/>
      <c r="B411" s="420"/>
      <c r="C411" s="413">
        <f t="shared" si="150"/>
        <v>5</v>
      </c>
      <c r="D411" s="442"/>
      <c r="E411" s="500"/>
      <c r="F411" s="500"/>
      <c r="G411" s="442"/>
      <c r="H411" s="463" t="str">
        <f t="shared" si="149"/>
        <v>Aut</v>
      </c>
      <c r="I411" s="469">
        <v>3</v>
      </c>
      <c r="J411" s="469"/>
      <c r="K411" s="464">
        <v>0</v>
      </c>
      <c r="L411" s="464">
        <v>0</v>
      </c>
      <c r="M411" s="464">
        <v>0</v>
      </c>
      <c r="N411" s="464">
        <v>1</v>
      </c>
      <c r="O411" s="464">
        <v>7</v>
      </c>
      <c r="P411" s="464">
        <v>7</v>
      </c>
      <c r="Q411" s="464">
        <v>13</v>
      </c>
      <c r="R411" s="464">
        <v>2</v>
      </c>
      <c r="S411" s="464">
        <v>8</v>
      </c>
      <c r="T411" s="464">
        <v>8</v>
      </c>
      <c r="U411" s="464">
        <v>14</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hidden="1" outlineLevel="4" x14ac:dyDescent="0.25">
      <c r="A412" s="411"/>
      <c r="B412" s="420"/>
      <c r="C412" s="413">
        <f t="shared" si="150"/>
        <v>5</v>
      </c>
      <c r="D412" s="442"/>
      <c r="E412" s="500"/>
      <c r="F412" s="500"/>
      <c r="G412" s="442"/>
      <c r="H412" s="463" t="str">
        <f t="shared" si="149"/>
        <v>Aut</v>
      </c>
      <c r="I412" s="469">
        <v>4</v>
      </c>
      <c r="J412" s="469"/>
      <c r="K412" s="464">
        <v>0</v>
      </c>
      <c r="L412" s="464">
        <v>0</v>
      </c>
      <c r="M412" s="464">
        <v>0</v>
      </c>
      <c r="N412" s="464">
        <v>1</v>
      </c>
      <c r="O412" s="464">
        <v>7</v>
      </c>
      <c r="P412" s="464">
        <v>7</v>
      </c>
      <c r="Q412" s="464">
        <v>13</v>
      </c>
      <c r="R412" s="464">
        <v>2</v>
      </c>
      <c r="S412" s="464">
        <v>8</v>
      </c>
      <c r="T412" s="464">
        <v>8</v>
      </c>
      <c r="U412" s="464">
        <v>14</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hidden="1" outlineLevel="4" x14ac:dyDescent="0.25">
      <c r="A413" s="411"/>
      <c r="B413" s="420"/>
      <c r="C413" s="413">
        <f t="shared" si="150"/>
        <v>5</v>
      </c>
      <c r="D413" s="442"/>
      <c r="E413" s="500"/>
      <c r="F413" s="500"/>
      <c r="G413" s="442"/>
      <c r="H413" s="463" t="str">
        <f t="shared" si="149"/>
        <v>Aut</v>
      </c>
      <c r="I413" s="469">
        <v>5</v>
      </c>
      <c r="J413" s="469"/>
      <c r="K413" s="464">
        <v>0</v>
      </c>
      <c r="L413" s="464">
        <v>0</v>
      </c>
      <c r="M413" s="464">
        <v>0</v>
      </c>
      <c r="N413" s="464">
        <v>1</v>
      </c>
      <c r="O413" s="464">
        <v>7</v>
      </c>
      <c r="P413" s="464">
        <v>7</v>
      </c>
      <c r="Q413" s="464">
        <v>13</v>
      </c>
      <c r="R413" s="464">
        <v>2</v>
      </c>
      <c r="S413" s="464">
        <v>8</v>
      </c>
      <c r="T413" s="464">
        <v>8</v>
      </c>
      <c r="U413" s="464">
        <v>14</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hidden="1" outlineLevel="4" x14ac:dyDescent="0.25">
      <c r="A414" s="411"/>
      <c r="B414" s="420"/>
      <c r="C414" s="413">
        <f t="shared" si="150"/>
        <v>5</v>
      </c>
      <c r="D414" s="442"/>
      <c r="E414" s="500"/>
      <c r="F414" s="500"/>
      <c r="G414" s="442"/>
      <c r="H414" s="463" t="str">
        <f t="shared" si="149"/>
        <v>Aut</v>
      </c>
      <c r="I414" s="469">
        <v>6</v>
      </c>
      <c r="J414" s="469"/>
      <c r="K414" s="464">
        <v>0</v>
      </c>
      <c r="L414" s="464">
        <v>0</v>
      </c>
      <c r="M414" s="464">
        <v>0</v>
      </c>
      <c r="N414" s="464">
        <v>1</v>
      </c>
      <c r="O414" s="464">
        <v>7</v>
      </c>
      <c r="P414" s="464">
        <v>7</v>
      </c>
      <c r="Q414" s="464">
        <v>13</v>
      </c>
      <c r="R414" s="464">
        <v>2</v>
      </c>
      <c r="S414" s="464">
        <v>8</v>
      </c>
      <c r="T414" s="464">
        <v>8</v>
      </c>
      <c r="U414" s="464">
        <v>14</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hidden="1" outlineLevel="4" x14ac:dyDescent="0.25">
      <c r="A415" s="411"/>
      <c r="B415" s="420"/>
      <c r="C415" s="413">
        <f t="shared" si="150"/>
        <v>5</v>
      </c>
      <c r="D415" s="442"/>
      <c r="E415" s="500"/>
      <c r="F415" s="500"/>
      <c r="G415" s="442"/>
      <c r="H415" s="463" t="str">
        <f t="shared" si="149"/>
        <v>Aut</v>
      </c>
      <c r="I415" s="469">
        <v>7</v>
      </c>
      <c r="J415" s="469"/>
      <c r="K415" s="464">
        <v>0</v>
      </c>
      <c r="L415" s="464">
        <v>0</v>
      </c>
      <c r="M415" s="464">
        <v>0</v>
      </c>
      <c r="N415" s="464">
        <v>1</v>
      </c>
      <c r="O415" s="464">
        <v>7</v>
      </c>
      <c r="P415" s="464">
        <v>7</v>
      </c>
      <c r="Q415" s="464">
        <v>13</v>
      </c>
      <c r="R415" s="464">
        <v>2</v>
      </c>
      <c r="S415" s="464">
        <v>8</v>
      </c>
      <c r="T415" s="464">
        <v>8</v>
      </c>
      <c r="U415" s="464">
        <v>14</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hidden="1" outlineLevel="4" x14ac:dyDescent="0.25">
      <c r="A416" s="411"/>
      <c r="B416" s="420"/>
      <c r="C416" s="413">
        <f t="shared" si="150"/>
        <v>5</v>
      </c>
      <c r="D416" s="442"/>
      <c r="E416" s="500"/>
      <c r="F416" s="500"/>
      <c r="G416" s="442"/>
      <c r="H416" s="463" t="str">
        <f t="shared" si="149"/>
        <v>Aut</v>
      </c>
      <c r="I416" s="469">
        <v>8</v>
      </c>
      <c r="J416" s="469"/>
      <c r="K416" s="464">
        <v>0</v>
      </c>
      <c r="L416" s="464">
        <v>0</v>
      </c>
      <c r="M416" s="464">
        <v>0</v>
      </c>
      <c r="N416" s="464">
        <v>1</v>
      </c>
      <c r="O416" s="464">
        <v>7</v>
      </c>
      <c r="P416" s="464">
        <v>7</v>
      </c>
      <c r="Q416" s="464">
        <v>13</v>
      </c>
      <c r="R416" s="464">
        <v>2</v>
      </c>
      <c r="S416" s="464">
        <v>8</v>
      </c>
      <c r="T416" s="464">
        <v>8</v>
      </c>
      <c r="U416" s="464">
        <v>14</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hidden="1" outlineLevel="3" collapsed="1" x14ac:dyDescent="0.25">
      <c r="A417" s="411"/>
      <c r="B417" s="420"/>
      <c r="C417" s="413">
        <f t="shared" si="148"/>
        <v>4</v>
      </c>
      <c r="D417" s="442"/>
      <c r="E417" s="500"/>
      <c r="F417" s="500"/>
      <c r="G417" s="442"/>
      <c r="H417" s="463" t="str">
        <f>H$261</f>
        <v>Win</v>
      </c>
      <c r="I417" s="469" t="s">
        <v>933</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hidden="1" outlineLevel="4" x14ac:dyDescent="0.25">
      <c r="A418" s="411"/>
      <c r="B418" s="420"/>
      <c r="C418" s="413">
        <f>INT($C$241)+4</f>
        <v>5</v>
      </c>
      <c r="D418" s="442"/>
      <c r="E418" s="500"/>
      <c r="F418" s="500"/>
      <c r="G418" s="442"/>
      <c r="H418" s="463" t="str">
        <f t="shared" ref="H418:H426" si="151">H$261</f>
        <v>Win</v>
      </c>
      <c r="I418" s="469">
        <v>0</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hidden="1" outlineLevel="4" x14ac:dyDescent="0.25">
      <c r="A419" s="411"/>
      <c r="B419" s="420"/>
      <c r="C419" s="413">
        <f t="shared" ref="C419:C426" si="152">INT($C$241)+4</f>
        <v>5</v>
      </c>
      <c r="D419" s="442"/>
      <c r="E419" s="500"/>
      <c r="F419" s="500"/>
      <c r="G419" s="442"/>
      <c r="H419" s="463" t="str">
        <f t="shared" si="151"/>
        <v>Win</v>
      </c>
      <c r="I419" s="469">
        <v>1</v>
      </c>
      <c r="J419" s="469"/>
      <c r="K419" s="464">
        <v>0</v>
      </c>
      <c r="L419" s="464">
        <v>0</v>
      </c>
      <c r="M419" s="464">
        <v>0</v>
      </c>
      <c r="N419" s="464">
        <v>3</v>
      </c>
      <c r="O419" s="464">
        <v>9</v>
      </c>
      <c r="P419" s="464">
        <v>9</v>
      </c>
      <c r="Q419" s="464">
        <v>15</v>
      </c>
      <c r="R419" s="464">
        <v>4</v>
      </c>
      <c r="S419" s="464">
        <v>10</v>
      </c>
      <c r="T419" s="464">
        <v>10</v>
      </c>
      <c r="U419" s="464">
        <v>16</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hidden="1" outlineLevel="4" x14ac:dyDescent="0.25">
      <c r="A420" s="411"/>
      <c r="B420" s="420"/>
      <c r="C420" s="413">
        <f t="shared" si="152"/>
        <v>5</v>
      </c>
      <c r="D420" s="442"/>
      <c r="E420" s="500"/>
      <c r="F420" s="500"/>
      <c r="G420" s="442"/>
      <c r="H420" s="463" t="str">
        <f t="shared" si="151"/>
        <v>Win</v>
      </c>
      <c r="I420" s="469">
        <v>2</v>
      </c>
      <c r="J420" s="469"/>
      <c r="K420" s="464">
        <v>0</v>
      </c>
      <c r="L420" s="464">
        <v>0</v>
      </c>
      <c r="M420" s="464">
        <v>0</v>
      </c>
      <c r="N420" s="464">
        <v>3</v>
      </c>
      <c r="O420" s="464">
        <v>9</v>
      </c>
      <c r="P420" s="464">
        <v>9</v>
      </c>
      <c r="Q420" s="464">
        <v>15</v>
      </c>
      <c r="R420" s="464">
        <v>4</v>
      </c>
      <c r="S420" s="464">
        <v>10</v>
      </c>
      <c r="T420" s="464">
        <v>10</v>
      </c>
      <c r="U420" s="464">
        <v>16</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hidden="1" outlineLevel="4" x14ac:dyDescent="0.25">
      <c r="A421" s="411"/>
      <c r="B421" s="420"/>
      <c r="C421" s="413">
        <f t="shared" si="152"/>
        <v>5</v>
      </c>
      <c r="D421" s="442"/>
      <c r="E421" s="500"/>
      <c r="F421" s="500"/>
      <c r="G421" s="442"/>
      <c r="H421" s="463" t="str">
        <f t="shared" si="151"/>
        <v>Win</v>
      </c>
      <c r="I421" s="469">
        <v>3</v>
      </c>
      <c r="J421" s="469"/>
      <c r="K421" s="464">
        <v>0</v>
      </c>
      <c r="L421" s="464">
        <v>0</v>
      </c>
      <c r="M421" s="464">
        <v>0</v>
      </c>
      <c r="N421" s="464">
        <v>3</v>
      </c>
      <c r="O421" s="464">
        <v>9</v>
      </c>
      <c r="P421" s="464">
        <v>9</v>
      </c>
      <c r="Q421" s="464">
        <v>15</v>
      </c>
      <c r="R421" s="464">
        <v>4</v>
      </c>
      <c r="S421" s="464">
        <v>10</v>
      </c>
      <c r="T421" s="464">
        <v>10</v>
      </c>
      <c r="U421" s="464">
        <v>16</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hidden="1" outlineLevel="4" x14ac:dyDescent="0.25">
      <c r="A422" s="411"/>
      <c r="B422" s="420"/>
      <c r="C422" s="413">
        <f t="shared" si="152"/>
        <v>5</v>
      </c>
      <c r="D422" s="442"/>
      <c r="E422" s="500"/>
      <c r="F422" s="500"/>
      <c r="G422" s="442"/>
      <c r="H422" s="463" t="str">
        <f t="shared" si="151"/>
        <v>Win</v>
      </c>
      <c r="I422" s="469">
        <v>4</v>
      </c>
      <c r="J422" s="469"/>
      <c r="K422" s="464">
        <v>0</v>
      </c>
      <c r="L422" s="464">
        <v>0</v>
      </c>
      <c r="M422" s="464">
        <v>0</v>
      </c>
      <c r="N422" s="464">
        <v>3</v>
      </c>
      <c r="O422" s="464">
        <v>9</v>
      </c>
      <c r="P422" s="464">
        <v>9</v>
      </c>
      <c r="Q422" s="464">
        <v>15</v>
      </c>
      <c r="R422" s="464">
        <v>4</v>
      </c>
      <c r="S422" s="464">
        <v>10</v>
      </c>
      <c r="T422" s="464">
        <v>10</v>
      </c>
      <c r="U422" s="464">
        <v>16</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hidden="1" outlineLevel="4" x14ac:dyDescent="0.25">
      <c r="A423" s="411"/>
      <c r="B423" s="420"/>
      <c r="C423" s="413">
        <f t="shared" si="152"/>
        <v>5</v>
      </c>
      <c r="D423" s="442"/>
      <c r="E423" s="500"/>
      <c r="F423" s="500"/>
      <c r="G423" s="442"/>
      <c r="H423" s="463" t="str">
        <f t="shared" si="151"/>
        <v>Win</v>
      </c>
      <c r="I423" s="469">
        <v>5</v>
      </c>
      <c r="J423" s="469"/>
      <c r="K423" s="464">
        <v>0</v>
      </c>
      <c r="L423" s="464">
        <v>0</v>
      </c>
      <c r="M423" s="464">
        <v>0</v>
      </c>
      <c r="N423" s="464">
        <v>3</v>
      </c>
      <c r="O423" s="464">
        <v>9</v>
      </c>
      <c r="P423" s="464">
        <v>9</v>
      </c>
      <c r="Q423" s="464">
        <v>15</v>
      </c>
      <c r="R423" s="464">
        <v>4</v>
      </c>
      <c r="S423" s="464">
        <v>10</v>
      </c>
      <c r="T423" s="464">
        <v>10</v>
      </c>
      <c r="U423" s="464">
        <v>16</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hidden="1" outlineLevel="4" x14ac:dyDescent="0.25">
      <c r="A424" s="411"/>
      <c r="B424" s="420"/>
      <c r="C424" s="413">
        <f t="shared" si="152"/>
        <v>5</v>
      </c>
      <c r="D424" s="442"/>
      <c r="E424" s="500"/>
      <c r="F424" s="500"/>
      <c r="G424" s="442"/>
      <c r="H424" s="463" t="str">
        <f t="shared" si="151"/>
        <v>Win</v>
      </c>
      <c r="I424" s="469">
        <v>6</v>
      </c>
      <c r="J424" s="469"/>
      <c r="K424" s="464">
        <v>0</v>
      </c>
      <c r="L424" s="464">
        <v>0</v>
      </c>
      <c r="M424" s="464">
        <v>0</v>
      </c>
      <c r="N424" s="464">
        <v>3</v>
      </c>
      <c r="O424" s="464">
        <v>9</v>
      </c>
      <c r="P424" s="464">
        <v>9</v>
      </c>
      <c r="Q424" s="464">
        <v>15</v>
      </c>
      <c r="R424" s="464">
        <v>4</v>
      </c>
      <c r="S424" s="464">
        <v>10</v>
      </c>
      <c r="T424" s="464">
        <v>10</v>
      </c>
      <c r="U424" s="464">
        <v>16</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hidden="1" outlineLevel="4" x14ac:dyDescent="0.25">
      <c r="A425" s="411"/>
      <c r="B425" s="420"/>
      <c r="C425" s="413">
        <f t="shared" si="152"/>
        <v>5</v>
      </c>
      <c r="D425" s="442"/>
      <c r="E425" s="500"/>
      <c r="F425" s="500"/>
      <c r="G425" s="442"/>
      <c r="H425" s="463" t="str">
        <f t="shared" si="151"/>
        <v>Win</v>
      </c>
      <c r="I425" s="469">
        <v>7</v>
      </c>
      <c r="J425" s="469"/>
      <c r="K425" s="464">
        <v>0</v>
      </c>
      <c r="L425" s="464">
        <v>0</v>
      </c>
      <c r="M425" s="464">
        <v>0</v>
      </c>
      <c r="N425" s="464">
        <v>3</v>
      </c>
      <c r="O425" s="464">
        <v>9</v>
      </c>
      <c r="P425" s="464">
        <v>9</v>
      </c>
      <c r="Q425" s="464">
        <v>15</v>
      </c>
      <c r="R425" s="464">
        <v>4</v>
      </c>
      <c r="S425" s="464">
        <v>10</v>
      </c>
      <c r="T425" s="464">
        <v>10</v>
      </c>
      <c r="U425" s="464">
        <v>16</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hidden="1" outlineLevel="4" x14ac:dyDescent="0.25">
      <c r="A426" s="411"/>
      <c r="B426" s="420"/>
      <c r="C426" s="413">
        <f t="shared" si="152"/>
        <v>5</v>
      </c>
      <c r="D426" s="442"/>
      <c r="E426" s="500"/>
      <c r="F426" s="500"/>
      <c r="G426" s="442"/>
      <c r="H426" s="463" t="str">
        <f t="shared" si="151"/>
        <v>Win</v>
      </c>
      <c r="I426" s="469">
        <v>8</v>
      </c>
      <c r="J426" s="469"/>
      <c r="K426" s="464">
        <v>0</v>
      </c>
      <c r="L426" s="464">
        <v>0</v>
      </c>
      <c r="M426" s="464">
        <v>0</v>
      </c>
      <c r="N426" s="464">
        <v>3</v>
      </c>
      <c r="O426" s="464">
        <v>9</v>
      </c>
      <c r="P426" s="464">
        <v>9</v>
      </c>
      <c r="Q426" s="464">
        <v>15</v>
      </c>
      <c r="R426" s="464">
        <v>4</v>
      </c>
      <c r="S426" s="464">
        <v>10</v>
      </c>
      <c r="T426" s="464">
        <v>10</v>
      </c>
      <c r="U426" s="464">
        <v>16</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hidden="1" outlineLevel="3" collapsed="1" x14ac:dyDescent="0.25">
      <c r="A427" s="411"/>
      <c r="B427" s="420"/>
      <c r="C427" s="413">
        <f t="shared" si="148"/>
        <v>4</v>
      </c>
      <c r="D427" s="442"/>
      <c r="E427" s="500"/>
      <c r="F427" s="500"/>
      <c r="G427" s="442"/>
      <c r="H427" s="463" t="str">
        <f t="shared" ref="H427:H436" si="153">H$262</f>
        <v>Spr</v>
      </c>
      <c r="I427" s="469" t="s">
        <v>933</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hidden="1" outlineLevel="4" x14ac:dyDescent="0.25">
      <c r="A428" s="411"/>
      <c r="B428" s="420"/>
      <c r="C428" s="413">
        <f>INT($C$241)+4</f>
        <v>5</v>
      </c>
      <c r="D428" s="442"/>
      <c r="E428" s="500"/>
      <c r="F428" s="500"/>
      <c r="G428" s="442"/>
      <c r="H428" s="463" t="str">
        <f t="shared" si="153"/>
        <v>Spr</v>
      </c>
      <c r="I428" s="469">
        <v>0</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idden="1" outlineLevel="4" x14ac:dyDescent="0.25">
      <c r="A429" s="411"/>
      <c r="B429" s="420"/>
      <c r="C429" s="413">
        <f t="shared" ref="C429:C436" si="154">INT($C$241)+4</f>
        <v>5</v>
      </c>
      <c r="D429" s="442"/>
      <c r="E429" s="500"/>
      <c r="F429" s="500"/>
      <c r="G429" s="442"/>
      <c r="H429" s="463" t="str">
        <f t="shared" si="153"/>
        <v>Spr</v>
      </c>
      <c r="I429" s="469">
        <v>1</v>
      </c>
      <c r="J429" s="469"/>
      <c r="K429" s="464">
        <v>0</v>
      </c>
      <c r="L429" s="464">
        <v>0</v>
      </c>
      <c r="M429" s="464">
        <v>0</v>
      </c>
      <c r="N429" s="464">
        <v>5</v>
      </c>
      <c r="O429" s="464">
        <v>11</v>
      </c>
      <c r="P429" s="464">
        <v>11</v>
      </c>
      <c r="Q429" s="464">
        <v>17</v>
      </c>
      <c r="R429" s="464">
        <v>6</v>
      </c>
      <c r="S429" s="464">
        <v>12</v>
      </c>
      <c r="T429" s="464">
        <v>12</v>
      </c>
      <c r="U429" s="464">
        <v>18</v>
      </c>
      <c r="V429" s="447"/>
      <c r="W429" s="447"/>
      <c r="X429" s="447"/>
      <c r="Y429" s="447"/>
      <c r="Z429" s="447"/>
      <c r="AA429" s="447"/>
      <c r="AB429" s="447"/>
      <c r="AC429" s="447"/>
      <c r="AD429" s="447"/>
      <c r="AE429" s="447"/>
      <c r="AF429" s="447"/>
      <c r="AG429" s="447"/>
      <c r="AH429" s="447"/>
      <c r="AI429" s="447"/>
      <c r="AJ429" s="447"/>
      <c r="AK429" s="447"/>
      <c r="AL429" s="447"/>
      <c r="AM429" s="447"/>
      <c r="AN429" s="447"/>
      <c r="AO429" s="447"/>
      <c r="AP429" s="442"/>
      <c r="AQ429" s="423"/>
      <c r="AR429" s="411"/>
      <c r="AS429" s="411"/>
      <c r="AT429" s="411"/>
    </row>
    <row r="430" spans="1:46" hidden="1" outlineLevel="4" x14ac:dyDescent="0.25">
      <c r="A430" s="411"/>
      <c r="B430" s="420"/>
      <c r="C430" s="413">
        <f t="shared" si="154"/>
        <v>5</v>
      </c>
      <c r="D430" s="442"/>
      <c r="E430" s="500"/>
      <c r="F430" s="500"/>
      <c r="G430" s="442"/>
      <c r="H430" s="463" t="str">
        <f t="shared" si="153"/>
        <v>Spr</v>
      </c>
      <c r="I430" s="469">
        <v>2</v>
      </c>
      <c r="J430" s="469"/>
      <c r="K430" s="464">
        <v>0</v>
      </c>
      <c r="L430" s="464">
        <v>0</v>
      </c>
      <c r="M430" s="464">
        <v>0</v>
      </c>
      <c r="N430" s="464">
        <v>5</v>
      </c>
      <c r="O430" s="464">
        <v>11</v>
      </c>
      <c r="P430" s="464">
        <v>11</v>
      </c>
      <c r="Q430" s="464">
        <v>17</v>
      </c>
      <c r="R430" s="464">
        <v>6</v>
      </c>
      <c r="S430" s="464">
        <v>12</v>
      </c>
      <c r="T430" s="464">
        <v>12</v>
      </c>
      <c r="U430" s="464">
        <v>18</v>
      </c>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hidden="1" outlineLevel="4" x14ac:dyDescent="0.25">
      <c r="A431" s="411"/>
      <c r="B431" s="420"/>
      <c r="C431" s="413">
        <f t="shared" si="154"/>
        <v>5</v>
      </c>
      <c r="D431" s="442"/>
      <c r="E431" s="500"/>
      <c r="F431" s="500"/>
      <c r="G431" s="442"/>
      <c r="H431" s="463" t="str">
        <f t="shared" si="153"/>
        <v>Spr</v>
      </c>
      <c r="I431" s="469">
        <v>3</v>
      </c>
      <c r="J431" s="469"/>
      <c r="K431" s="464">
        <v>0</v>
      </c>
      <c r="L431" s="464">
        <v>0</v>
      </c>
      <c r="M431" s="464">
        <v>0</v>
      </c>
      <c r="N431" s="464">
        <v>5</v>
      </c>
      <c r="O431" s="464">
        <v>11</v>
      </c>
      <c r="P431" s="464">
        <v>11</v>
      </c>
      <c r="Q431" s="464">
        <v>17</v>
      </c>
      <c r="R431" s="464">
        <v>6</v>
      </c>
      <c r="S431" s="464">
        <v>12</v>
      </c>
      <c r="T431" s="464">
        <v>12</v>
      </c>
      <c r="U431" s="464">
        <v>18</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hidden="1" outlineLevel="4" x14ac:dyDescent="0.25">
      <c r="A432" s="411"/>
      <c r="B432" s="420"/>
      <c r="C432" s="413">
        <f t="shared" si="154"/>
        <v>5</v>
      </c>
      <c r="D432" s="442"/>
      <c r="E432" s="500"/>
      <c r="F432" s="500"/>
      <c r="G432" s="442"/>
      <c r="H432" s="463" t="str">
        <f t="shared" si="153"/>
        <v>Spr</v>
      </c>
      <c r="I432" s="469">
        <v>4</v>
      </c>
      <c r="J432" s="469"/>
      <c r="K432" s="464">
        <v>0</v>
      </c>
      <c r="L432" s="464">
        <v>0</v>
      </c>
      <c r="M432" s="464">
        <v>0</v>
      </c>
      <c r="N432" s="464">
        <v>5</v>
      </c>
      <c r="O432" s="464">
        <v>11</v>
      </c>
      <c r="P432" s="464">
        <v>11</v>
      </c>
      <c r="Q432" s="464">
        <v>17</v>
      </c>
      <c r="R432" s="464">
        <v>6</v>
      </c>
      <c r="S432" s="464">
        <v>12</v>
      </c>
      <c r="T432" s="464">
        <v>12</v>
      </c>
      <c r="U432" s="464">
        <v>18</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hidden="1" outlineLevel="4" x14ac:dyDescent="0.25">
      <c r="A433" s="411"/>
      <c r="B433" s="420"/>
      <c r="C433" s="413">
        <f t="shared" si="154"/>
        <v>5</v>
      </c>
      <c r="D433" s="442"/>
      <c r="E433" s="500"/>
      <c r="F433" s="500"/>
      <c r="G433" s="442"/>
      <c r="H433" s="463" t="str">
        <f t="shared" si="153"/>
        <v>Spr</v>
      </c>
      <c r="I433" s="469">
        <v>5</v>
      </c>
      <c r="J433" s="469"/>
      <c r="K433" s="464">
        <v>0</v>
      </c>
      <c r="L433" s="464">
        <v>0</v>
      </c>
      <c r="M433" s="464">
        <v>0</v>
      </c>
      <c r="N433" s="464">
        <v>5</v>
      </c>
      <c r="O433" s="464">
        <v>11</v>
      </c>
      <c r="P433" s="464">
        <v>11</v>
      </c>
      <c r="Q433" s="464">
        <v>17</v>
      </c>
      <c r="R433" s="464">
        <v>6</v>
      </c>
      <c r="S433" s="464">
        <v>12</v>
      </c>
      <c r="T433" s="464">
        <v>12</v>
      </c>
      <c r="U433" s="464">
        <v>18</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hidden="1" outlineLevel="4" x14ac:dyDescent="0.25">
      <c r="A434" s="411"/>
      <c r="B434" s="420"/>
      <c r="C434" s="413">
        <f t="shared" si="154"/>
        <v>5</v>
      </c>
      <c r="D434" s="442"/>
      <c r="E434" s="500"/>
      <c r="F434" s="500"/>
      <c r="G434" s="442"/>
      <c r="H434" s="463" t="str">
        <f t="shared" si="153"/>
        <v>Spr</v>
      </c>
      <c r="I434" s="469">
        <v>6</v>
      </c>
      <c r="J434" s="469"/>
      <c r="K434" s="464">
        <v>0</v>
      </c>
      <c r="L434" s="464">
        <v>0</v>
      </c>
      <c r="M434" s="464">
        <v>0</v>
      </c>
      <c r="N434" s="464">
        <v>5</v>
      </c>
      <c r="O434" s="464">
        <v>11</v>
      </c>
      <c r="P434" s="464">
        <v>11</v>
      </c>
      <c r="Q434" s="464">
        <v>17</v>
      </c>
      <c r="R434" s="464">
        <v>6</v>
      </c>
      <c r="S434" s="464">
        <v>12</v>
      </c>
      <c r="T434" s="464">
        <v>12</v>
      </c>
      <c r="U434" s="464">
        <v>18</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hidden="1" outlineLevel="4" x14ac:dyDescent="0.25">
      <c r="A435" s="411"/>
      <c r="B435" s="420"/>
      <c r="C435" s="413">
        <f t="shared" si="154"/>
        <v>5</v>
      </c>
      <c r="D435" s="442"/>
      <c r="E435" s="500"/>
      <c r="F435" s="500"/>
      <c r="G435" s="442"/>
      <c r="H435" s="463" t="str">
        <f t="shared" si="153"/>
        <v>Spr</v>
      </c>
      <c r="I435" s="469">
        <v>7</v>
      </c>
      <c r="J435" s="469"/>
      <c r="K435" s="464">
        <v>0</v>
      </c>
      <c r="L435" s="464">
        <v>0</v>
      </c>
      <c r="M435" s="464">
        <v>0</v>
      </c>
      <c r="N435" s="464">
        <v>5</v>
      </c>
      <c r="O435" s="464">
        <v>11</v>
      </c>
      <c r="P435" s="464">
        <v>11</v>
      </c>
      <c r="Q435" s="464">
        <v>17</v>
      </c>
      <c r="R435" s="464">
        <v>6</v>
      </c>
      <c r="S435" s="464">
        <v>12</v>
      </c>
      <c r="T435" s="464">
        <v>12</v>
      </c>
      <c r="U435" s="464">
        <v>18</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hidden="1" outlineLevel="4" x14ac:dyDescent="0.25">
      <c r="A436" s="411"/>
      <c r="B436" s="420"/>
      <c r="C436" s="413">
        <f t="shared" si="154"/>
        <v>5</v>
      </c>
      <c r="D436" s="442"/>
      <c r="E436" s="500"/>
      <c r="F436" s="500"/>
      <c r="G436" s="442"/>
      <c r="H436" s="463" t="str">
        <f t="shared" si="153"/>
        <v>Spr</v>
      </c>
      <c r="I436" s="469">
        <v>8</v>
      </c>
      <c r="J436" s="469"/>
      <c r="K436" s="464">
        <v>0</v>
      </c>
      <c r="L436" s="464">
        <v>0</v>
      </c>
      <c r="M436" s="464">
        <v>0</v>
      </c>
      <c r="N436" s="464">
        <v>5</v>
      </c>
      <c r="O436" s="464">
        <v>11</v>
      </c>
      <c r="P436" s="464">
        <v>11</v>
      </c>
      <c r="Q436" s="464">
        <v>17</v>
      </c>
      <c r="R436" s="464">
        <v>6</v>
      </c>
      <c r="S436" s="464">
        <v>12</v>
      </c>
      <c r="T436" s="464">
        <v>12</v>
      </c>
      <c r="U436" s="464">
        <v>18</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ht="5.0999999999999996" customHeight="1" outlineLevel="2" x14ac:dyDescent="0.25">
      <c r="A437" s="411"/>
      <c r="B437" s="420"/>
      <c r="C437" s="413">
        <f>INT($C$241)+2.005</f>
        <v>3.0049999999999999</v>
      </c>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c r="AD437" s="442"/>
      <c r="AE437" s="442"/>
      <c r="AF437" s="442"/>
      <c r="AG437" s="442"/>
      <c r="AH437" s="442"/>
      <c r="AI437" s="442"/>
      <c r="AJ437" s="442"/>
      <c r="AK437" s="442"/>
      <c r="AL437" s="442"/>
      <c r="AM437" s="442"/>
      <c r="AN437" s="442"/>
      <c r="AO437" s="442"/>
      <c r="AP437" s="442" t="s">
        <v>484</v>
      </c>
      <c r="AQ437" s="423"/>
      <c r="AR437" s="411"/>
      <c r="AS437" s="411"/>
      <c r="AT437" s="411"/>
    </row>
    <row r="438" spans="1:46" outlineLevel="2" collapsed="1" x14ac:dyDescent="0.25">
      <c r="A438" s="411"/>
      <c r="B438" s="420"/>
      <c r="C438" s="413">
        <f>INT($C$241)+2</f>
        <v>3</v>
      </c>
      <c r="D438" s="442"/>
      <c r="E438" s="500"/>
      <c r="F438" s="500"/>
      <c r="G438" s="442"/>
      <c r="H438" s="516" t="s">
        <v>672</v>
      </c>
      <c r="I438" s="470" t="s">
        <v>676</v>
      </c>
      <c r="J438" s="470"/>
      <c r="K438" s="576">
        <f>COUNTA($H439:$H$451)</f>
        <v>3</v>
      </c>
      <c r="L438" s="574">
        <f>COUNTA($I$439:$I$451)/K438</f>
        <v>4</v>
      </c>
      <c r="M438" s="545"/>
      <c r="N438" s="447"/>
      <c r="O438" s="470" t="s">
        <v>677</v>
      </c>
      <c r="P438" s="470"/>
      <c r="Q438" s="470"/>
      <c r="R438" s="470" t="s">
        <v>678</v>
      </c>
      <c r="S438" s="470"/>
      <c r="T438" s="470"/>
      <c r="U438" s="470"/>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hidden="1" outlineLevel="3" x14ac:dyDescent="0.25">
      <c r="A439" s="411"/>
      <c r="B439" s="420"/>
      <c r="C439" s="413">
        <f t="shared" ref="C439:C450" si="155">INT($C$241)+3</f>
        <v>4</v>
      </c>
      <c r="D439" s="442"/>
      <c r="E439" s="500"/>
      <c r="F439" s="500"/>
      <c r="G439" s="442"/>
      <c r="H439" s="463" t="str">
        <f>H$260</f>
        <v>Aut</v>
      </c>
      <c r="I439" s="469" t="s">
        <v>679</v>
      </c>
      <c r="J439" s="469"/>
      <c r="K439" s="447"/>
      <c r="L439" s="446"/>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hidden="1" outlineLevel="3" x14ac:dyDescent="0.25">
      <c r="A440" s="411"/>
      <c r="B440" s="420"/>
      <c r="C440" s="413">
        <f t="shared" si="155"/>
        <v>4</v>
      </c>
      <c r="D440" s="442"/>
      <c r="E440" s="500"/>
      <c r="F440" s="500"/>
      <c r="G440" s="442"/>
      <c r="H440" s="463"/>
      <c r="I440" s="469" t="str">
        <f>H328</f>
        <v>aStd</v>
      </c>
      <c r="J440" s="469"/>
      <c r="K440" s="447"/>
      <c r="L440" s="447"/>
      <c r="M440" s="447"/>
      <c r="N440" s="464">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hidden="1" outlineLevel="3" x14ac:dyDescent="0.25">
      <c r="A441" s="411"/>
      <c r="B441" s="420"/>
      <c r="C441" s="413">
        <f t="shared" si="155"/>
        <v>4</v>
      </c>
      <c r="D441" s="442"/>
      <c r="E441" s="500"/>
      <c r="F441" s="500"/>
      <c r="G441" s="442"/>
      <c r="H441" s="463"/>
      <c r="I441" s="469" t="str">
        <f>H329</f>
        <v>a1</v>
      </c>
      <c r="J441" s="469"/>
      <c r="K441" s="447"/>
      <c r="L441" s="447"/>
      <c r="M441" s="447"/>
      <c r="N441" s="464">
        <v>19</v>
      </c>
      <c r="O441" s="863">
        <f>IF(N441=0,0,N441+72)</f>
        <v>91</v>
      </c>
      <c r="P441" s="864">
        <f t="shared" ref="P441:P442" si="156">O441</f>
        <v>91</v>
      </c>
      <c r="Q441" s="863">
        <f>IF(P441=0,0,P441+72)</f>
        <v>163</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hidden="1" outlineLevel="3" x14ac:dyDescent="0.25">
      <c r="A442" s="411"/>
      <c r="B442" s="420"/>
      <c r="C442" s="413">
        <f t="shared" si="155"/>
        <v>4</v>
      </c>
      <c r="D442" s="442"/>
      <c r="E442" s="500"/>
      <c r="F442" s="500"/>
      <c r="G442" s="442"/>
      <c r="H442" s="463"/>
      <c r="I442" s="469" t="str">
        <f>H330</f>
        <v>a2</v>
      </c>
      <c r="J442" s="469"/>
      <c r="K442" s="447"/>
      <c r="L442" s="447"/>
      <c r="M442" s="447"/>
      <c r="N442" s="464">
        <v>19</v>
      </c>
      <c r="O442" s="863">
        <f>IF(N442=0,0,N442+72)</f>
        <v>91</v>
      </c>
      <c r="P442" s="864">
        <f t="shared" si="156"/>
        <v>91</v>
      </c>
      <c r="Q442" s="863">
        <f>IF(P442=0,0,P442+72)</f>
        <v>163</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idden="1" outlineLevel="3" x14ac:dyDescent="0.25">
      <c r="A443" s="411"/>
      <c r="B443" s="420"/>
      <c r="C443" s="413">
        <f t="shared" si="155"/>
        <v>4</v>
      </c>
      <c r="D443" s="442"/>
      <c r="E443" s="500"/>
      <c r="F443" s="500"/>
      <c r="G443" s="442"/>
      <c r="H443" s="463" t="str">
        <f>H$261</f>
        <v>Win</v>
      </c>
      <c r="I443" s="469" t="str">
        <f>I439</f>
        <v>Not differentiated</v>
      </c>
      <c r="J443" s="469"/>
      <c r="K443" s="447"/>
      <c r="L443" s="447"/>
      <c r="M443" s="447"/>
      <c r="N443" s="447">
        <v>0</v>
      </c>
      <c r="O443" s="447">
        <v>0</v>
      </c>
      <c r="P443" s="447">
        <v>0</v>
      </c>
      <c r="Q443" s="447">
        <v>0</v>
      </c>
      <c r="R443" s="447">
        <v>0</v>
      </c>
      <c r="S443" s="447">
        <v>0</v>
      </c>
      <c r="T443" s="447">
        <v>0</v>
      </c>
      <c r="U443" s="447">
        <v>0</v>
      </c>
      <c r="V443" s="447"/>
      <c r="W443" s="447"/>
      <c r="X443" s="447"/>
      <c r="Y443" s="447"/>
      <c r="Z443" s="447"/>
      <c r="AA443" s="447"/>
      <c r="AB443" s="447"/>
      <c r="AC443" s="447"/>
      <c r="AD443" s="447"/>
      <c r="AE443" s="447"/>
      <c r="AF443" s="447"/>
      <c r="AG443" s="447"/>
      <c r="AH443" s="447"/>
      <c r="AI443" s="447"/>
      <c r="AJ443" s="447"/>
      <c r="AK443" s="447"/>
      <c r="AL443" s="447"/>
      <c r="AM443" s="447"/>
      <c r="AN443" s="447"/>
      <c r="AO443" s="447"/>
      <c r="AP443" s="442"/>
      <c r="AQ443" s="423"/>
      <c r="AR443" s="411"/>
      <c r="AS443" s="411"/>
      <c r="AT443" s="411"/>
    </row>
    <row r="444" spans="1:46" hidden="1" outlineLevel="3" x14ac:dyDescent="0.25">
      <c r="A444" s="411"/>
      <c r="B444" s="420"/>
      <c r="C444" s="413">
        <f t="shared" si="155"/>
        <v>4</v>
      </c>
      <c r="D444" s="442"/>
      <c r="E444" s="500"/>
      <c r="F444" s="500"/>
      <c r="G444" s="442"/>
      <c r="H444" s="463"/>
      <c r="I444" s="469" t="str">
        <f t="shared" ref="I444:I446" si="157">I440</f>
        <v>aStd</v>
      </c>
      <c r="J444" s="469"/>
      <c r="K444" s="447"/>
      <c r="L444" s="447"/>
      <c r="M444" s="447"/>
      <c r="N444" s="865">
        <f>IF(N440=0,0,N440+24)</f>
        <v>0</v>
      </c>
      <c r="O444" s="863">
        <f>IF(N444=0,0,N444+72)</f>
        <v>0</v>
      </c>
      <c r="P444" s="864">
        <f>O444</f>
        <v>0</v>
      </c>
      <c r="Q444" s="863">
        <f>IF(P444=0,0,P444+72)</f>
        <v>0</v>
      </c>
      <c r="R444" s="464">
        <v>0</v>
      </c>
      <c r="S444" s="464">
        <v>0</v>
      </c>
      <c r="T444" s="464">
        <v>0</v>
      </c>
      <c r="U444" s="464">
        <v>0</v>
      </c>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hidden="1" outlineLevel="3" x14ac:dyDescent="0.25">
      <c r="A445" s="411"/>
      <c r="B445" s="420"/>
      <c r="C445" s="413">
        <f t="shared" si="155"/>
        <v>4</v>
      </c>
      <c r="D445" s="442"/>
      <c r="E445" s="500"/>
      <c r="F445" s="500"/>
      <c r="G445" s="442"/>
      <c r="H445" s="463"/>
      <c r="I445" s="469" t="str">
        <f t="shared" si="157"/>
        <v>a1</v>
      </c>
      <c r="J445" s="469"/>
      <c r="K445" s="447"/>
      <c r="L445" s="447"/>
      <c r="M445" s="447"/>
      <c r="N445" s="865">
        <f>IF(N441=0,0,N441+24)</f>
        <v>43</v>
      </c>
      <c r="O445" s="863">
        <f>IF(N445=0,0,N445+72)</f>
        <v>115</v>
      </c>
      <c r="P445" s="864">
        <f t="shared" ref="P445:P446" si="158">O445</f>
        <v>115</v>
      </c>
      <c r="Q445" s="863">
        <f>IF(P445=0,0,P445+72)</f>
        <v>187</v>
      </c>
      <c r="R445" s="464">
        <v>0</v>
      </c>
      <c r="S445" s="464">
        <v>0</v>
      </c>
      <c r="T445" s="464">
        <v>0</v>
      </c>
      <c r="U445" s="464">
        <v>0</v>
      </c>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hidden="1" outlineLevel="3" x14ac:dyDescent="0.25">
      <c r="A446" s="411"/>
      <c r="B446" s="420"/>
      <c r="C446" s="413">
        <f t="shared" si="155"/>
        <v>4</v>
      </c>
      <c r="D446" s="442"/>
      <c r="E446" s="500"/>
      <c r="F446" s="500"/>
      <c r="G446" s="442"/>
      <c r="H446" s="463"/>
      <c r="I446" s="469" t="str">
        <f t="shared" si="157"/>
        <v>a2</v>
      </c>
      <c r="J446" s="469"/>
      <c r="K446" s="447"/>
      <c r="L446" s="447"/>
      <c r="M446" s="447"/>
      <c r="N446" s="865">
        <f>IF(N442=0,0,N442+24)</f>
        <v>43</v>
      </c>
      <c r="O446" s="863">
        <f>IF(N446=0,0,N446+72)</f>
        <v>115</v>
      </c>
      <c r="P446" s="864">
        <f t="shared" si="158"/>
        <v>115</v>
      </c>
      <c r="Q446" s="863">
        <f>IF(P446=0,0,P446+72)</f>
        <v>187</v>
      </c>
      <c r="R446" s="464">
        <v>0</v>
      </c>
      <c r="S446" s="464">
        <v>0</v>
      </c>
      <c r="T446" s="464">
        <v>0</v>
      </c>
      <c r="U446" s="464">
        <v>0</v>
      </c>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hidden="1" outlineLevel="3" x14ac:dyDescent="0.25">
      <c r="A447" s="411"/>
      <c r="B447" s="420"/>
      <c r="C447" s="413">
        <f t="shared" si="155"/>
        <v>4</v>
      </c>
      <c r="D447" s="442"/>
      <c r="E447" s="500"/>
      <c r="F447" s="500"/>
      <c r="G447" s="442"/>
      <c r="H447" s="463" t="str">
        <f>H$262</f>
        <v>Spr</v>
      </c>
      <c r="I447" s="469" t="str">
        <f>I439</f>
        <v>Not differentiated</v>
      </c>
      <c r="J447" s="469"/>
      <c r="K447" s="447"/>
      <c r="L447" s="447"/>
      <c r="M447" s="447"/>
      <c r="N447" s="447">
        <v>0</v>
      </c>
      <c r="O447" s="447">
        <v>0</v>
      </c>
      <c r="P447" s="447">
        <v>0</v>
      </c>
      <c r="Q447" s="447">
        <v>0</v>
      </c>
      <c r="R447" s="447">
        <v>0</v>
      </c>
      <c r="S447" s="447">
        <v>0</v>
      </c>
      <c r="T447" s="447">
        <v>0</v>
      </c>
      <c r="U447" s="447">
        <v>0</v>
      </c>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hidden="1" outlineLevel="3" x14ac:dyDescent="0.25">
      <c r="A448" s="411"/>
      <c r="B448" s="420"/>
      <c r="C448" s="413">
        <f t="shared" si="155"/>
        <v>4</v>
      </c>
      <c r="D448" s="442"/>
      <c r="E448" s="500"/>
      <c r="F448" s="500"/>
      <c r="G448" s="442"/>
      <c r="H448" s="463"/>
      <c r="I448" s="469" t="str">
        <f>I440</f>
        <v>aStd</v>
      </c>
      <c r="J448" s="469"/>
      <c r="K448" s="447"/>
      <c r="L448" s="447"/>
      <c r="M448" s="447"/>
      <c r="N448" s="865">
        <f>IF(N444=0,0,N444+24)</f>
        <v>0</v>
      </c>
      <c r="O448" s="863">
        <f>IF(N448=0,0,N448+72)</f>
        <v>0</v>
      </c>
      <c r="P448" s="864">
        <f>O448</f>
        <v>0</v>
      </c>
      <c r="Q448" s="863">
        <f>IF(P448=0,0,P448+72)</f>
        <v>0</v>
      </c>
      <c r="R448" s="464">
        <v>0</v>
      </c>
      <c r="S448" s="464">
        <v>0</v>
      </c>
      <c r="T448" s="464">
        <v>0</v>
      </c>
      <c r="U448" s="464">
        <v>0</v>
      </c>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hidden="1" outlineLevel="3" x14ac:dyDescent="0.25">
      <c r="A449" s="411"/>
      <c r="B449" s="420"/>
      <c r="C449" s="413">
        <f t="shared" si="155"/>
        <v>4</v>
      </c>
      <c r="D449" s="442"/>
      <c r="E449" s="500"/>
      <c r="F449" s="500"/>
      <c r="G449" s="442"/>
      <c r="H449" s="463"/>
      <c r="I449" s="469" t="str">
        <f>I441</f>
        <v>a1</v>
      </c>
      <c r="J449" s="469"/>
      <c r="K449" s="447"/>
      <c r="L449" s="447"/>
      <c r="M449" s="447"/>
      <c r="N449" s="865">
        <f>IF(N445=0,0,N445+24)</f>
        <v>67</v>
      </c>
      <c r="O449" s="863">
        <f>IF(N449=0,0,N449+72)</f>
        <v>139</v>
      </c>
      <c r="P449" s="864">
        <f t="shared" ref="P449:P450" si="159">O449</f>
        <v>139</v>
      </c>
      <c r="Q449" s="863">
        <f>IF(P449=0,0,P449+72)</f>
        <v>211</v>
      </c>
      <c r="R449" s="464">
        <v>0</v>
      </c>
      <c r="S449" s="464">
        <v>0</v>
      </c>
      <c r="T449" s="464">
        <v>0</v>
      </c>
      <c r="U449" s="464">
        <v>0</v>
      </c>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hidden="1" outlineLevel="3" x14ac:dyDescent="0.25">
      <c r="A450" s="411"/>
      <c r="B450" s="420"/>
      <c r="C450" s="413">
        <f t="shared" si="155"/>
        <v>4</v>
      </c>
      <c r="D450" s="442"/>
      <c r="E450" s="500"/>
      <c r="F450" s="500"/>
      <c r="G450" s="442"/>
      <c r="H450" s="463"/>
      <c r="I450" s="469" t="str">
        <f>I442</f>
        <v>a2</v>
      </c>
      <c r="J450" s="469"/>
      <c r="K450" s="447"/>
      <c r="L450" s="447"/>
      <c r="M450" s="447"/>
      <c r="N450" s="865">
        <f>IF(N446=0,0,N446+24)</f>
        <v>67</v>
      </c>
      <c r="O450" s="863">
        <f>IF(N450=0,0,N450+72)</f>
        <v>139</v>
      </c>
      <c r="P450" s="864">
        <f t="shared" si="159"/>
        <v>139</v>
      </c>
      <c r="Q450" s="863">
        <f>IF(P450=0,0,P450+72)</f>
        <v>211</v>
      </c>
      <c r="R450" s="464">
        <v>0</v>
      </c>
      <c r="S450" s="464">
        <v>0</v>
      </c>
      <c r="T450" s="464">
        <v>0</v>
      </c>
      <c r="U450" s="464">
        <v>0</v>
      </c>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ht="5.0999999999999996" customHeight="1" outlineLevel="2" x14ac:dyDescent="0.25">
      <c r="A451" s="411"/>
      <c r="B451" s="420"/>
      <c r="C451" s="413">
        <f>INT($C$241)+2.005</f>
        <v>3.0049999999999999</v>
      </c>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c r="Z451" s="442"/>
      <c r="AA451" s="442"/>
      <c r="AB451" s="442"/>
      <c r="AC451" s="442"/>
      <c r="AD451" s="442"/>
      <c r="AE451" s="442"/>
      <c r="AF451" s="442"/>
      <c r="AG451" s="442"/>
      <c r="AH451" s="442"/>
      <c r="AI451" s="442"/>
      <c r="AJ451" s="442"/>
      <c r="AK451" s="442"/>
      <c r="AL451" s="442"/>
      <c r="AM451" s="442"/>
      <c r="AN451" s="442"/>
      <c r="AO451" s="442"/>
      <c r="AP451" s="442" t="s">
        <v>484</v>
      </c>
      <c r="AQ451" s="423"/>
      <c r="AR451" s="411"/>
      <c r="AS451" s="411"/>
      <c r="AT451" s="411"/>
    </row>
    <row r="452" spans="1:46" outlineLevel="2" collapsed="1" x14ac:dyDescent="0.25">
      <c r="A452" s="411"/>
      <c r="B452" s="420"/>
      <c r="C452" s="413">
        <f>INT($C$241)+2</f>
        <v>3</v>
      </c>
      <c r="D452" s="442"/>
      <c r="E452" s="500"/>
      <c r="F452" s="500"/>
      <c r="G452" s="442"/>
      <c r="H452" s="516" t="s">
        <v>672</v>
      </c>
      <c r="I452" s="470" t="s">
        <v>680</v>
      </c>
      <c r="J452" s="470"/>
      <c r="K452" s="576"/>
      <c r="L452" s="574">
        <f>COUNTA($I453:$I$465)/COUNTA($H453:$H$465)</f>
        <v>4</v>
      </c>
      <c r="M452" s="447"/>
      <c r="N452" s="470" t="s">
        <v>681</v>
      </c>
      <c r="O452" s="470"/>
      <c r="P452" s="470"/>
      <c r="Q452" s="470"/>
      <c r="R452" s="577"/>
      <c r="S452" s="575"/>
      <c r="T452" s="575"/>
      <c r="U452" s="575"/>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hidden="1" outlineLevel="3" x14ac:dyDescent="0.25">
      <c r="A453" s="411"/>
      <c r="B453" s="420"/>
      <c r="C453" s="413">
        <f t="shared" ref="C453:C464" si="160">INT($C$241)+3</f>
        <v>4</v>
      </c>
      <c r="D453" s="442"/>
      <c r="E453" s="500"/>
      <c r="F453" s="500"/>
      <c r="G453" s="442"/>
      <c r="H453" s="463" t="str">
        <f>H$260</f>
        <v>Aut</v>
      </c>
      <c r="I453" s="469" t="s">
        <v>679</v>
      </c>
      <c r="J453" s="469"/>
      <c r="K453" s="447"/>
      <c r="L453" s="446"/>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hidden="1" outlineLevel="3" x14ac:dyDescent="0.25">
      <c r="A454" s="411"/>
      <c r="B454" s="420"/>
      <c r="C454" s="413">
        <f t="shared" si="160"/>
        <v>4</v>
      </c>
      <c r="D454" s="442"/>
      <c r="E454" s="500"/>
      <c r="F454" s="500"/>
      <c r="G454" s="442"/>
      <c r="H454" s="463"/>
      <c r="I454" s="469" t="s">
        <v>682</v>
      </c>
      <c r="J454" s="469"/>
      <c r="K454" s="447"/>
      <c r="L454" s="447"/>
      <c r="M454" s="447"/>
      <c r="N454" s="464">
        <v>15</v>
      </c>
      <c r="O454" s="863">
        <f>IF(N454=0,0,N454+72)</f>
        <v>87</v>
      </c>
      <c r="P454" s="864">
        <f t="shared" ref="P454:P456" si="161">O454</f>
        <v>87</v>
      </c>
      <c r="Q454" s="863">
        <f>IF(P454=0,0,P454+72)</f>
        <v>159</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hidden="1" outlineLevel="3" x14ac:dyDescent="0.25">
      <c r="A455" s="411"/>
      <c r="B455" s="420"/>
      <c r="C455" s="413">
        <f t="shared" si="160"/>
        <v>4</v>
      </c>
      <c r="D455" s="442"/>
      <c r="E455" s="500"/>
      <c r="F455" s="500"/>
      <c r="G455" s="442"/>
      <c r="H455" s="463"/>
      <c r="I455" s="469" t="s">
        <v>683</v>
      </c>
      <c r="J455" s="469"/>
      <c r="K455" s="447"/>
      <c r="L455" s="447"/>
      <c r="M455" s="447"/>
      <c r="N455" s="464">
        <v>16</v>
      </c>
      <c r="O455" s="863">
        <f>IF(N455=0,0,N455+72)</f>
        <v>88</v>
      </c>
      <c r="P455" s="864">
        <f t="shared" si="161"/>
        <v>88</v>
      </c>
      <c r="Q455" s="863">
        <f>IF(P455=0,0,P455+72)</f>
        <v>160</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hidden="1" outlineLevel="3" x14ac:dyDescent="0.25">
      <c r="A456" s="411"/>
      <c r="B456" s="420"/>
      <c r="C456" s="413">
        <f t="shared" si="160"/>
        <v>4</v>
      </c>
      <c r="D456" s="442"/>
      <c r="E456" s="500"/>
      <c r="F456" s="500"/>
      <c r="G456" s="442"/>
      <c r="H456" s="463"/>
      <c r="I456" s="469" t="s">
        <v>684</v>
      </c>
      <c r="J456" s="469"/>
      <c r="K456" s="447"/>
      <c r="L456" s="447"/>
      <c r="M456" s="447"/>
      <c r="N456" s="464">
        <v>17</v>
      </c>
      <c r="O456" s="863">
        <f>IF(N456=0,0,N456+72)</f>
        <v>89</v>
      </c>
      <c r="P456" s="864">
        <f t="shared" si="161"/>
        <v>89</v>
      </c>
      <c r="Q456" s="863">
        <f>IF(P456=0,0,P456+72)</f>
        <v>161</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idden="1" outlineLevel="3" x14ac:dyDescent="0.25">
      <c r="A457" s="411"/>
      <c r="B457" s="420"/>
      <c r="C457" s="413">
        <f t="shared" si="160"/>
        <v>4</v>
      </c>
      <c r="D457" s="442"/>
      <c r="E457" s="500"/>
      <c r="F457" s="500"/>
      <c r="G457" s="442"/>
      <c r="H457" s="463" t="str">
        <f>H$261</f>
        <v>Win</v>
      </c>
      <c r="I457" s="469" t="s">
        <v>679</v>
      </c>
      <c r="J457" s="469"/>
      <c r="K457" s="447"/>
      <c r="L457" s="447"/>
      <c r="M457" s="447"/>
      <c r="N457" s="447">
        <v>0</v>
      </c>
      <c r="O457" s="447">
        <v>0</v>
      </c>
      <c r="P457" s="447">
        <v>0</v>
      </c>
      <c r="Q457" s="447">
        <v>0</v>
      </c>
      <c r="R457" s="447"/>
      <c r="S457" s="447"/>
      <c r="T457" s="447"/>
      <c r="U457" s="447"/>
      <c r="V457" s="447"/>
      <c r="W457" s="447"/>
      <c r="X457" s="447"/>
      <c r="Y457" s="447"/>
      <c r="Z457" s="447"/>
      <c r="AA457" s="447"/>
      <c r="AB457" s="447"/>
      <c r="AC457" s="447"/>
      <c r="AD457" s="447"/>
      <c r="AE457" s="447"/>
      <c r="AF457" s="447"/>
      <c r="AG457" s="447"/>
      <c r="AH457" s="447"/>
      <c r="AI457" s="447"/>
      <c r="AJ457" s="447"/>
      <c r="AK457" s="447"/>
      <c r="AL457" s="447"/>
      <c r="AM457" s="447"/>
      <c r="AN457" s="447"/>
      <c r="AO457" s="447"/>
      <c r="AP457" s="442"/>
      <c r="AQ457" s="423"/>
      <c r="AR457" s="411"/>
      <c r="AS457" s="411"/>
      <c r="AT457" s="411"/>
    </row>
    <row r="458" spans="1:46" hidden="1" outlineLevel="3" x14ac:dyDescent="0.25">
      <c r="A458" s="411"/>
      <c r="B458" s="420"/>
      <c r="C458" s="413">
        <f t="shared" si="160"/>
        <v>4</v>
      </c>
      <c r="D458" s="442"/>
      <c r="E458" s="500"/>
      <c r="F458" s="500"/>
      <c r="G458" s="442"/>
      <c r="H458" s="463"/>
      <c r="I458" s="469" t="s">
        <v>682</v>
      </c>
      <c r="J458" s="469"/>
      <c r="K458" s="447"/>
      <c r="L458" s="447"/>
      <c r="M458" s="447"/>
      <c r="N458" s="865">
        <f>IF(N454=0,0,N454+24)</f>
        <v>39</v>
      </c>
      <c r="O458" s="863">
        <f>IF(N458=0,0,N458+72)</f>
        <v>111</v>
      </c>
      <c r="P458" s="864">
        <f>O458</f>
        <v>111</v>
      </c>
      <c r="Q458" s="863">
        <f>IF(P458=0,0,P458+72)</f>
        <v>183</v>
      </c>
      <c r="R458" s="447"/>
      <c r="S458" s="447"/>
      <c r="T458" s="447"/>
      <c r="U458" s="447"/>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hidden="1" outlineLevel="3" x14ac:dyDescent="0.25">
      <c r="A459" s="411"/>
      <c r="B459" s="420"/>
      <c r="C459" s="413">
        <f t="shared" si="160"/>
        <v>4</v>
      </c>
      <c r="D459" s="442"/>
      <c r="E459" s="500"/>
      <c r="F459" s="500"/>
      <c r="G459" s="442"/>
      <c r="H459" s="463"/>
      <c r="I459" s="469" t="s">
        <v>683</v>
      </c>
      <c r="J459" s="469"/>
      <c r="K459" s="447"/>
      <c r="L459" s="447"/>
      <c r="M459" s="447"/>
      <c r="N459" s="865">
        <f>IF(N455=0,0,N455+24)</f>
        <v>40</v>
      </c>
      <c r="O459" s="863">
        <f>IF(N459=0,0,N459+72)</f>
        <v>112</v>
      </c>
      <c r="P459" s="864">
        <f t="shared" ref="P459:P460" si="162">O459</f>
        <v>112</v>
      </c>
      <c r="Q459" s="863">
        <f>IF(P459=0,0,P459+72)</f>
        <v>184</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hidden="1" outlineLevel="3" x14ac:dyDescent="0.25">
      <c r="A460" s="411"/>
      <c r="B460" s="420"/>
      <c r="C460" s="413">
        <f t="shared" si="160"/>
        <v>4</v>
      </c>
      <c r="D460" s="442"/>
      <c r="E460" s="500"/>
      <c r="F460" s="500"/>
      <c r="G460" s="442"/>
      <c r="H460" s="463"/>
      <c r="I460" s="469" t="s">
        <v>684</v>
      </c>
      <c r="J460" s="469"/>
      <c r="K460" s="447"/>
      <c r="L460" s="447"/>
      <c r="M460" s="447"/>
      <c r="N460" s="865">
        <f>IF(N456=0,0,N456+24)</f>
        <v>41</v>
      </c>
      <c r="O460" s="863">
        <f>IF(N460=0,0,N460+72)</f>
        <v>113</v>
      </c>
      <c r="P460" s="864">
        <f t="shared" si="162"/>
        <v>113</v>
      </c>
      <c r="Q460" s="863">
        <f>IF(P460=0,0,P460+72)</f>
        <v>185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hidden="1" outlineLevel="3" x14ac:dyDescent="0.25">
      <c r="A461" s="411"/>
      <c r="B461" s="420"/>
      <c r="C461" s="413">
        <f t="shared" si="160"/>
        <v>4</v>
      </c>
      <c r="D461" s="442"/>
      <c r="E461" s="500"/>
      <c r="F461" s="500"/>
      <c r="G461" s="442"/>
      <c r="H461" s="463" t="str">
        <f>H$262</f>
        <v>Spr</v>
      </c>
      <c r="I461" s="469" t="s">
        <v>679</v>
      </c>
      <c r="J461" s="469"/>
      <c r="K461" s="447"/>
      <c r="L461" s="447"/>
      <c r="M461" s="447"/>
      <c r="N461" s="447">
        <v>0</v>
      </c>
      <c r="O461" s="447">
        <v>0</v>
      </c>
      <c r="P461" s="447">
        <v>0</v>
      </c>
      <c r="Q461" s="447">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hidden="1" outlineLevel="3" x14ac:dyDescent="0.25">
      <c r="A462" s="411"/>
      <c r="B462" s="420"/>
      <c r="C462" s="413">
        <f t="shared" si="160"/>
        <v>4</v>
      </c>
      <c r="D462" s="442"/>
      <c r="E462" s="500"/>
      <c r="F462" s="500"/>
      <c r="G462" s="442"/>
      <c r="H462" s="463"/>
      <c r="I462" s="469" t="s">
        <v>682</v>
      </c>
      <c r="J462" s="469"/>
      <c r="K462" s="447"/>
      <c r="L462" s="447"/>
      <c r="M462" s="447"/>
      <c r="N462" s="865">
        <f>IF(N458=0,0,N458+24)</f>
        <v>63</v>
      </c>
      <c r="O462" s="863">
        <f>IF(N462=0,0,N462+72)</f>
        <v>135</v>
      </c>
      <c r="P462" s="864">
        <f>O462</f>
        <v>135</v>
      </c>
      <c r="Q462" s="863">
        <f>IF(P462=0,0,P462+72)</f>
        <v>207</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hidden="1" outlineLevel="3" x14ac:dyDescent="0.25">
      <c r="A463" s="411"/>
      <c r="B463" s="420"/>
      <c r="C463" s="413">
        <f t="shared" si="160"/>
        <v>4</v>
      </c>
      <c r="D463" s="442"/>
      <c r="E463" s="500"/>
      <c r="F463" s="500"/>
      <c r="G463" s="442"/>
      <c r="H463" s="463"/>
      <c r="I463" s="469" t="s">
        <v>683</v>
      </c>
      <c r="J463" s="469"/>
      <c r="K463" s="447"/>
      <c r="L463" s="447"/>
      <c r="M463" s="447"/>
      <c r="N463" s="865">
        <f>IF(N459=0,0,N459+24)</f>
        <v>64</v>
      </c>
      <c r="O463" s="863">
        <f>IF(N463=0,0,N463+72)</f>
        <v>136</v>
      </c>
      <c r="P463" s="864">
        <f t="shared" ref="P463:P464" si="163">O463</f>
        <v>136</v>
      </c>
      <c r="Q463" s="863">
        <f>IF(P463=0,0,P463+72)</f>
        <v>208</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hidden="1" outlineLevel="3" x14ac:dyDescent="0.25">
      <c r="A464" s="411"/>
      <c r="B464" s="420"/>
      <c r="C464" s="413">
        <f t="shared" si="160"/>
        <v>4</v>
      </c>
      <c r="D464" s="442"/>
      <c r="E464" s="500"/>
      <c r="F464" s="500"/>
      <c r="G464" s="442"/>
      <c r="H464" s="463"/>
      <c r="I464" s="469" t="s">
        <v>684</v>
      </c>
      <c r="J464" s="469"/>
      <c r="K464" s="447"/>
      <c r="L464" s="447"/>
      <c r="M464" s="447"/>
      <c r="N464" s="865">
        <f>IF(N460=0,0,N460+24)</f>
        <v>65</v>
      </c>
      <c r="O464" s="863">
        <f>IF(N464=0,0,N464+72)</f>
        <v>137</v>
      </c>
      <c r="P464" s="864">
        <f t="shared" si="163"/>
        <v>137</v>
      </c>
      <c r="Q464" s="863">
        <f>IF(P464=0,0,P464+72)</f>
        <v>209</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ht="5.0999999999999996" customHeight="1" outlineLevel="2" x14ac:dyDescent="0.25">
      <c r="A465" s="411"/>
      <c r="B465" s="420"/>
      <c r="C465" s="413">
        <f>INT($C$241)+2.005</f>
        <v>3.0049999999999999</v>
      </c>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c r="Z465" s="442"/>
      <c r="AA465" s="442"/>
      <c r="AB465" s="442"/>
      <c r="AC465" s="442"/>
      <c r="AD465" s="442"/>
      <c r="AE465" s="442"/>
      <c r="AF465" s="442"/>
      <c r="AG465" s="442"/>
      <c r="AH465" s="442"/>
      <c r="AI465" s="442"/>
      <c r="AJ465" s="442"/>
      <c r="AK465" s="442"/>
      <c r="AL465" s="442"/>
      <c r="AM465" s="442"/>
      <c r="AN465" s="442"/>
      <c r="AO465" s="442"/>
      <c r="AP465" s="442" t="s">
        <v>484</v>
      </c>
      <c r="AQ465" s="423"/>
      <c r="AR465" s="411"/>
      <c r="AS465" s="411"/>
      <c r="AT465" s="411"/>
    </row>
    <row r="466" spans="1:46" outlineLevel="2" collapsed="1" x14ac:dyDescent="0.25">
      <c r="A466" s="411"/>
      <c r="B466" s="420"/>
      <c r="C466" s="413">
        <f>INT($C$241)+2</f>
        <v>3</v>
      </c>
      <c r="D466" s="442"/>
      <c r="E466" s="500"/>
      <c r="F466" s="500"/>
      <c r="G466" s="442"/>
      <c r="H466" s="516" t="s">
        <v>672</v>
      </c>
      <c r="I466" s="516" t="s">
        <v>1018</v>
      </c>
      <c r="J466" s="470" t="s">
        <v>1033</v>
      </c>
      <c r="K466" s="470"/>
      <c r="L466" s="574">
        <f>COUNTA($J467:$J$587)/COUNTA($I467:$I$587)</f>
        <v>8</v>
      </c>
      <c r="M466" s="447"/>
      <c r="N466" s="470" t="s">
        <v>681</v>
      </c>
      <c r="O466" s="470"/>
      <c r="P466" s="470"/>
      <c r="Q466" s="470"/>
      <c r="R466" s="868" t="s">
        <v>1031</v>
      </c>
      <c r="S466" s="575"/>
      <c r="T466" s="575"/>
      <c r="U466" s="575"/>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hidden="1" outlineLevel="3" x14ac:dyDescent="0.25">
      <c r="A467" s="411"/>
      <c r="B467" s="420"/>
      <c r="C467" s="413">
        <f t="shared" ref="C467:C508" si="164">INT($C$241)+3</f>
        <v>4</v>
      </c>
      <c r="D467" s="442"/>
      <c r="E467" s="500"/>
      <c r="F467" s="500"/>
      <c r="G467" s="442"/>
      <c r="H467" s="463" t="str">
        <f>H$260</f>
        <v>Aut</v>
      </c>
      <c r="I467" s="463">
        <v>0</v>
      </c>
      <c r="J467" s="469" t="s">
        <v>1019</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hidden="1" outlineLevel="3" x14ac:dyDescent="0.25">
      <c r="A468" s="411"/>
      <c r="B468" s="420"/>
      <c r="C468" s="413">
        <f t="shared" si="164"/>
        <v>4</v>
      </c>
      <c r="D468" s="442"/>
      <c r="E468" s="500"/>
      <c r="F468" s="500"/>
      <c r="G468" s="442"/>
      <c r="H468" s="447"/>
      <c r="I468" s="463"/>
      <c r="J468" s="469" t="s">
        <v>1020</v>
      </c>
      <c r="K468" s="469"/>
      <c r="L468" s="447"/>
      <c r="M468" s="447"/>
      <c r="N468" s="464">
        <v>1</v>
      </c>
      <c r="O468" s="863">
        <f t="shared" ref="O468" si="165">IF(N468=0,0,N468+72)</f>
        <v>73</v>
      </c>
      <c r="P468" s="864">
        <f t="shared" ref="P468" si="166">O468</f>
        <v>73</v>
      </c>
      <c r="Q468" s="863">
        <f t="shared" ref="Q468" si="167">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hidden="1" outlineLevel="3" x14ac:dyDescent="0.25">
      <c r="A469" s="411"/>
      <c r="B469" s="420"/>
      <c r="C469" s="413">
        <f t="shared" si="164"/>
        <v>4</v>
      </c>
      <c r="D469" s="442"/>
      <c r="E469" s="500"/>
      <c r="F469" s="500"/>
      <c r="G469" s="442"/>
      <c r="H469" s="447"/>
      <c r="I469" s="463"/>
      <c r="J469" s="469" t="s">
        <v>160</v>
      </c>
      <c r="K469" s="469"/>
      <c r="L469" s="447"/>
      <c r="M469" s="447"/>
      <c r="N469" s="464">
        <v>0</v>
      </c>
      <c r="O469" s="863">
        <f t="shared" ref="O469:O474" si="168">IF(N469=0,0,N469+72)</f>
        <v>0</v>
      </c>
      <c r="P469" s="864">
        <f t="shared" ref="P469:P474" si="169">O469</f>
        <v>0</v>
      </c>
      <c r="Q469" s="863">
        <f t="shared" ref="Q469:Q474" si="170">IF(P469=0,0,P469+72)</f>
        <v>0</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hidden="1" outlineLevel="3" x14ac:dyDescent="0.25">
      <c r="A470" s="411"/>
      <c r="B470" s="420"/>
      <c r="C470" s="413">
        <f t="shared" si="164"/>
        <v>4</v>
      </c>
      <c r="D470" s="442"/>
      <c r="E470" s="500"/>
      <c r="F470" s="500"/>
      <c r="G470" s="442"/>
      <c r="H470" s="447"/>
      <c r="I470" s="463"/>
      <c r="J470" s="469" t="s">
        <v>685</v>
      </c>
      <c r="K470" s="469"/>
      <c r="L470" s="447"/>
      <c r="M470" s="447"/>
      <c r="N470" s="464">
        <v>0</v>
      </c>
      <c r="O470" s="863">
        <f t="shared" si="168"/>
        <v>0</v>
      </c>
      <c r="P470" s="864">
        <f t="shared" si="169"/>
        <v>0</v>
      </c>
      <c r="Q470" s="863">
        <f t="shared" si="170"/>
        <v>0</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hidden="1" outlineLevel="3" x14ac:dyDescent="0.25">
      <c r="A471" s="411"/>
      <c r="B471" s="420"/>
      <c r="C471" s="413">
        <f t="shared" si="164"/>
        <v>4</v>
      </c>
      <c r="D471" s="442"/>
      <c r="E471" s="500"/>
      <c r="F471" s="500"/>
      <c r="G471" s="442"/>
      <c r="H471" s="447"/>
      <c r="I471" s="463"/>
      <c r="J471" s="469" t="s">
        <v>686</v>
      </c>
      <c r="K471" s="469"/>
      <c r="L471" s="447"/>
      <c r="M471" s="447"/>
      <c r="N471" s="464">
        <v>0</v>
      </c>
      <c r="O471" s="863">
        <f t="shared" si="168"/>
        <v>0</v>
      </c>
      <c r="P471" s="864">
        <f t="shared" si="169"/>
        <v>0</v>
      </c>
      <c r="Q471" s="863">
        <f t="shared" si="170"/>
        <v>0</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hidden="1" outlineLevel="3" x14ac:dyDescent="0.25">
      <c r="A472" s="411"/>
      <c r="B472" s="420"/>
      <c r="C472" s="413">
        <f t="shared" si="164"/>
        <v>4</v>
      </c>
      <c r="D472" s="442"/>
      <c r="E472" s="500"/>
      <c r="F472" s="500"/>
      <c r="G472" s="442"/>
      <c r="H472" s="447"/>
      <c r="I472" s="463"/>
      <c r="J472" s="469" t="s">
        <v>687</v>
      </c>
      <c r="K472" s="469"/>
      <c r="L472" s="447"/>
      <c r="M472" s="447"/>
      <c r="N472" s="464">
        <v>0</v>
      </c>
      <c r="O472" s="863">
        <f t="shared" si="168"/>
        <v>0</v>
      </c>
      <c r="P472" s="864">
        <f t="shared" si="169"/>
        <v>0</v>
      </c>
      <c r="Q472" s="863">
        <f t="shared" si="170"/>
        <v>0</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hidden="1" outlineLevel="3" x14ac:dyDescent="0.25">
      <c r="A473" s="411"/>
      <c r="B473" s="420"/>
      <c r="C473" s="413">
        <f t="shared" si="164"/>
        <v>4</v>
      </c>
      <c r="D473" s="442"/>
      <c r="E473" s="500"/>
      <c r="F473" s="500"/>
      <c r="G473" s="442"/>
      <c r="H473" s="447"/>
      <c r="I473" s="463"/>
      <c r="J473" s="469" t="s">
        <v>688</v>
      </c>
      <c r="K473" s="469"/>
      <c r="L473" s="447"/>
      <c r="M473" s="447"/>
      <c r="N473" s="464">
        <v>0</v>
      </c>
      <c r="O473" s="863">
        <f t="shared" si="168"/>
        <v>0</v>
      </c>
      <c r="P473" s="864">
        <f t="shared" si="169"/>
        <v>0</v>
      </c>
      <c r="Q473" s="863">
        <f t="shared" si="170"/>
        <v>0</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hidden="1" outlineLevel="3" x14ac:dyDescent="0.25">
      <c r="A474" s="411"/>
      <c r="B474" s="420"/>
      <c r="C474" s="413">
        <f t="shared" si="164"/>
        <v>4</v>
      </c>
      <c r="D474" s="442"/>
      <c r="E474" s="500"/>
      <c r="F474" s="500"/>
      <c r="G474" s="442"/>
      <c r="H474" s="447"/>
      <c r="I474" s="463"/>
      <c r="J474" s="469" t="s">
        <v>656</v>
      </c>
      <c r="K474" s="469"/>
      <c r="L474" s="447"/>
      <c r="M474" s="447"/>
      <c r="N474" s="464">
        <v>0</v>
      </c>
      <c r="O474" s="863">
        <f t="shared" si="168"/>
        <v>0</v>
      </c>
      <c r="P474" s="864">
        <f t="shared" si="169"/>
        <v>0</v>
      </c>
      <c r="Q474" s="863">
        <f t="shared" si="170"/>
        <v>0</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hidden="1" outlineLevel="3" x14ac:dyDescent="0.25">
      <c r="A475" s="411"/>
      <c r="B475" s="420"/>
      <c r="C475" s="413">
        <f t="shared" si="164"/>
        <v>4</v>
      </c>
      <c r="D475" s="442"/>
      <c r="E475" s="500"/>
      <c r="F475" s="500"/>
      <c r="G475" s="442"/>
      <c r="H475" s="463"/>
      <c r="I475" s="463">
        <v>1</v>
      </c>
      <c r="J475" s="469" t="s">
        <v>1019</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hidden="1" outlineLevel="3" x14ac:dyDescent="0.25">
      <c r="A476" s="411"/>
      <c r="B476" s="420"/>
      <c r="C476" s="413">
        <f t="shared" si="164"/>
        <v>4</v>
      </c>
      <c r="D476" s="442"/>
      <c r="E476" s="500"/>
      <c r="F476" s="500"/>
      <c r="G476" s="442"/>
      <c r="H476" s="447"/>
      <c r="I476" s="463"/>
      <c r="J476" s="469" t="s">
        <v>1020</v>
      </c>
      <c r="K476" s="469"/>
      <c r="L476" s="447"/>
      <c r="M476" s="447"/>
      <c r="N476" s="464">
        <v>1</v>
      </c>
      <c r="O476" s="863">
        <f t="shared" ref="O476" si="171">IF(N476=0,0,N476+72)</f>
        <v>73</v>
      </c>
      <c r="P476" s="864">
        <f t="shared" ref="P476" si="172">O476</f>
        <v>73</v>
      </c>
      <c r="Q476" s="863">
        <f t="shared" ref="Q476" si="173">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hidden="1" outlineLevel="3" x14ac:dyDescent="0.25">
      <c r="A477" s="411"/>
      <c r="B477" s="420"/>
      <c r="C477" s="413">
        <f t="shared" si="164"/>
        <v>4</v>
      </c>
      <c r="D477" s="442"/>
      <c r="E477" s="500"/>
      <c r="F477" s="500"/>
      <c r="G477" s="442"/>
      <c r="H477" s="447"/>
      <c r="I477" s="463"/>
      <c r="J477" s="469" t="s">
        <v>160</v>
      </c>
      <c r="K477" s="469"/>
      <c r="L477" s="447"/>
      <c r="M477" s="447"/>
      <c r="N477" s="464">
        <v>2</v>
      </c>
      <c r="O477" s="863">
        <f t="shared" ref="O477:O482" si="174">IF(N477=0,0,N477+72)</f>
        <v>74</v>
      </c>
      <c r="P477" s="864">
        <f t="shared" ref="P477:P482" si="175">O477</f>
        <v>74</v>
      </c>
      <c r="Q477" s="863">
        <f t="shared" ref="Q477:Q482" si="176">IF(P477=0,0,P477+72)</f>
        <v>146</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hidden="1" outlineLevel="3" x14ac:dyDescent="0.25">
      <c r="A478" s="411"/>
      <c r="B478" s="420"/>
      <c r="C478" s="413">
        <f t="shared" si="164"/>
        <v>4</v>
      </c>
      <c r="D478" s="442"/>
      <c r="E478" s="500"/>
      <c r="F478" s="500"/>
      <c r="G478" s="442"/>
      <c r="H478" s="447"/>
      <c r="I478" s="463"/>
      <c r="J478" s="469" t="s">
        <v>685</v>
      </c>
      <c r="K478" s="469"/>
      <c r="L478" s="447"/>
      <c r="M478" s="447"/>
      <c r="N478" s="464">
        <v>3</v>
      </c>
      <c r="O478" s="863">
        <f t="shared" si="174"/>
        <v>75</v>
      </c>
      <c r="P478" s="864">
        <f t="shared" si="175"/>
        <v>75</v>
      </c>
      <c r="Q478" s="863">
        <f t="shared" si="176"/>
        <v>147</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hidden="1" outlineLevel="3" x14ac:dyDescent="0.25">
      <c r="A479" s="411"/>
      <c r="B479" s="420"/>
      <c r="C479" s="413">
        <f t="shared" si="164"/>
        <v>4</v>
      </c>
      <c r="D479" s="442"/>
      <c r="E479" s="500"/>
      <c r="F479" s="500"/>
      <c r="G479" s="442"/>
      <c r="H479" s="447"/>
      <c r="I479" s="463"/>
      <c r="J479" s="469" t="s">
        <v>686</v>
      </c>
      <c r="K479" s="469"/>
      <c r="L479" s="447"/>
      <c r="M479" s="447"/>
      <c r="N479" s="464">
        <v>3</v>
      </c>
      <c r="O479" s="863">
        <f t="shared" si="174"/>
        <v>75</v>
      </c>
      <c r="P479" s="864">
        <f t="shared" si="175"/>
        <v>75</v>
      </c>
      <c r="Q479" s="863">
        <f t="shared" si="176"/>
        <v>147</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hidden="1" outlineLevel="3" x14ac:dyDescent="0.25">
      <c r="A480" s="411"/>
      <c r="B480" s="420"/>
      <c r="C480" s="413">
        <f t="shared" si="164"/>
        <v>4</v>
      </c>
      <c r="D480" s="442"/>
      <c r="E480" s="500"/>
      <c r="F480" s="500"/>
      <c r="G480" s="442"/>
      <c r="H480" s="447"/>
      <c r="I480" s="463"/>
      <c r="J480" s="469" t="s">
        <v>687</v>
      </c>
      <c r="K480" s="469"/>
      <c r="L480" s="447"/>
      <c r="M480" s="447"/>
      <c r="N480" s="464">
        <v>3</v>
      </c>
      <c r="O480" s="863">
        <f t="shared" si="174"/>
        <v>75</v>
      </c>
      <c r="P480" s="864">
        <f t="shared" si="175"/>
        <v>75</v>
      </c>
      <c r="Q480" s="863">
        <f t="shared" si="176"/>
        <v>147</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hidden="1" outlineLevel="3" x14ac:dyDescent="0.25">
      <c r="A481" s="411"/>
      <c r="B481" s="420"/>
      <c r="C481" s="413">
        <f t="shared" si="164"/>
        <v>4</v>
      </c>
      <c r="D481" s="442"/>
      <c r="E481" s="500"/>
      <c r="F481" s="500"/>
      <c r="G481" s="442"/>
      <c r="H481" s="447"/>
      <c r="I481" s="463"/>
      <c r="J481" s="469" t="s">
        <v>688</v>
      </c>
      <c r="K481" s="469"/>
      <c r="L481" s="447"/>
      <c r="M481" s="447"/>
      <c r="N481" s="464">
        <v>3</v>
      </c>
      <c r="O481" s="863">
        <f t="shared" si="174"/>
        <v>75</v>
      </c>
      <c r="P481" s="864">
        <f t="shared" si="175"/>
        <v>75</v>
      </c>
      <c r="Q481" s="863">
        <f t="shared" si="176"/>
        <v>147</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hidden="1" outlineLevel="3" x14ac:dyDescent="0.25">
      <c r="A482" s="411"/>
      <c r="B482" s="420"/>
      <c r="C482" s="413">
        <f t="shared" si="164"/>
        <v>4</v>
      </c>
      <c r="D482" s="442"/>
      <c r="E482" s="500"/>
      <c r="F482" s="500"/>
      <c r="G482" s="442"/>
      <c r="H482" s="447"/>
      <c r="I482" s="463"/>
      <c r="J482" s="469" t="s">
        <v>656</v>
      </c>
      <c r="K482" s="469"/>
      <c r="L482" s="447"/>
      <c r="M482" s="447"/>
      <c r="N482" s="464">
        <v>3</v>
      </c>
      <c r="O482" s="863">
        <f t="shared" si="174"/>
        <v>75</v>
      </c>
      <c r="P482" s="864">
        <f t="shared" si="175"/>
        <v>75</v>
      </c>
      <c r="Q482" s="863">
        <f t="shared" si="176"/>
        <v>147</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hidden="1" outlineLevel="3" x14ac:dyDescent="0.25">
      <c r="A483" s="411"/>
      <c r="B483" s="420"/>
      <c r="C483" s="413">
        <f t="shared" si="164"/>
        <v>4</v>
      </c>
      <c r="D483" s="442"/>
      <c r="E483" s="500"/>
      <c r="F483" s="500"/>
      <c r="G483" s="442"/>
      <c r="H483" s="463"/>
      <c r="I483" s="463">
        <v>2</v>
      </c>
      <c r="J483" s="469" t="s">
        <v>1019</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hidden="1" outlineLevel="3" x14ac:dyDescent="0.25">
      <c r="A484" s="411"/>
      <c r="B484" s="420"/>
      <c r="C484" s="413">
        <f t="shared" si="164"/>
        <v>4</v>
      </c>
      <c r="D484" s="442"/>
      <c r="E484" s="500"/>
      <c r="F484" s="500"/>
      <c r="G484" s="442"/>
      <c r="H484" s="447"/>
      <c r="I484" s="463"/>
      <c r="J484" s="469" t="s">
        <v>1020</v>
      </c>
      <c r="K484" s="469"/>
      <c r="L484" s="447"/>
      <c r="M484" s="447"/>
      <c r="N484" s="464">
        <v>1</v>
      </c>
      <c r="O484" s="863">
        <f t="shared" ref="O484" si="177">IF(N484=0,0,N484+72)</f>
        <v>73</v>
      </c>
      <c r="P484" s="864">
        <f t="shared" ref="P484" si="178">O484</f>
        <v>73</v>
      </c>
      <c r="Q484" s="863">
        <f t="shared" ref="Q484" si="179">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hidden="1" outlineLevel="3" x14ac:dyDescent="0.25">
      <c r="A485" s="411"/>
      <c r="B485" s="420"/>
      <c r="C485" s="413">
        <f t="shared" si="164"/>
        <v>4</v>
      </c>
      <c r="D485" s="442"/>
      <c r="E485" s="500"/>
      <c r="F485" s="500"/>
      <c r="G485" s="442"/>
      <c r="H485" s="447"/>
      <c r="I485" s="463"/>
      <c r="J485" s="469" t="s">
        <v>160</v>
      </c>
      <c r="K485" s="469"/>
      <c r="L485" s="447"/>
      <c r="M485" s="447"/>
      <c r="N485" s="464">
        <v>4</v>
      </c>
      <c r="O485" s="863">
        <f t="shared" ref="O485:O490" si="180">IF(N485=0,0,N485+72)</f>
        <v>76</v>
      </c>
      <c r="P485" s="864">
        <f t="shared" ref="P485:P490" si="181">O485</f>
        <v>76</v>
      </c>
      <c r="Q485" s="863">
        <f t="shared" ref="Q485:Q490" si="182">IF(P485=0,0,P485+72)</f>
        <v>148</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hidden="1" outlineLevel="3" x14ac:dyDescent="0.25">
      <c r="A486" s="411"/>
      <c r="B486" s="420"/>
      <c r="C486" s="413">
        <f t="shared" si="164"/>
        <v>4</v>
      </c>
      <c r="D486" s="442"/>
      <c r="E486" s="500"/>
      <c r="F486" s="500"/>
      <c r="G486" s="442"/>
      <c r="H486" s="447"/>
      <c r="I486" s="463"/>
      <c r="J486" s="469" t="s">
        <v>685</v>
      </c>
      <c r="K486" s="469"/>
      <c r="L486" s="447"/>
      <c r="M486" s="447"/>
      <c r="N486" s="464">
        <v>5</v>
      </c>
      <c r="O486" s="863">
        <f t="shared" si="180"/>
        <v>77</v>
      </c>
      <c r="P486" s="864">
        <f t="shared" si="181"/>
        <v>77</v>
      </c>
      <c r="Q486" s="863">
        <f t="shared" si="182"/>
        <v>149</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hidden="1" outlineLevel="3" x14ac:dyDescent="0.25">
      <c r="A487" s="411"/>
      <c r="B487" s="420"/>
      <c r="C487" s="413">
        <f t="shared" si="164"/>
        <v>4</v>
      </c>
      <c r="D487" s="442"/>
      <c r="E487" s="500"/>
      <c r="F487" s="500"/>
      <c r="G487" s="442"/>
      <c r="H487" s="447"/>
      <c r="I487" s="463"/>
      <c r="J487" s="469" t="s">
        <v>686</v>
      </c>
      <c r="K487" s="469"/>
      <c r="L487" s="447"/>
      <c r="M487" s="447"/>
      <c r="N487" s="464">
        <v>5</v>
      </c>
      <c r="O487" s="863">
        <f t="shared" si="180"/>
        <v>77</v>
      </c>
      <c r="P487" s="864">
        <f t="shared" si="181"/>
        <v>77</v>
      </c>
      <c r="Q487" s="863">
        <f t="shared" si="182"/>
        <v>149</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hidden="1" outlineLevel="3" x14ac:dyDescent="0.25">
      <c r="A488" s="411"/>
      <c r="B488" s="420"/>
      <c r="C488" s="413">
        <f t="shared" si="164"/>
        <v>4</v>
      </c>
      <c r="D488" s="442"/>
      <c r="E488" s="500"/>
      <c r="F488" s="500"/>
      <c r="G488" s="442"/>
      <c r="H488" s="447"/>
      <c r="I488" s="463"/>
      <c r="J488" s="469" t="s">
        <v>687</v>
      </c>
      <c r="K488" s="469"/>
      <c r="L488" s="447"/>
      <c r="M488" s="447"/>
      <c r="N488" s="464">
        <v>6</v>
      </c>
      <c r="O488" s="863">
        <f t="shared" si="180"/>
        <v>78</v>
      </c>
      <c r="P488" s="864">
        <f t="shared" si="181"/>
        <v>78</v>
      </c>
      <c r="Q488" s="863">
        <f t="shared" si="182"/>
        <v>150</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hidden="1" outlineLevel="3" x14ac:dyDescent="0.25">
      <c r="A489" s="411"/>
      <c r="B489" s="420"/>
      <c r="C489" s="413">
        <f t="shared" si="164"/>
        <v>4</v>
      </c>
      <c r="D489" s="442"/>
      <c r="E489" s="500"/>
      <c r="F489" s="500"/>
      <c r="G489" s="442"/>
      <c r="H489" s="447"/>
      <c r="I489" s="463"/>
      <c r="J489" s="469" t="s">
        <v>688</v>
      </c>
      <c r="K489" s="469"/>
      <c r="L489" s="447"/>
      <c r="M489" s="447"/>
      <c r="N489" s="464">
        <v>6</v>
      </c>
      <c r="O489" s="863">
        <f t="shared" si="180"/>
        <v>78</v>
      </c>
      <c r="P489" s="864">
        <f t="shared" si="181"/>
        <v>78</v>
      </c>
      <c r="Q489" s="863">
        <f t="shared" si="182"/>
        <v>150</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hidden="1" outlineLevel="3" x14ac:dyDescent="0.25">
      <c r="A490" s="411"/>
      <c r="B490" s="420"/>
      <c r="C490" s="413">
        <f t="shared" si="164"/>
        <v>4</v>
      </c>
      <c r="D490" s="442"/>
      <c r="E490" s="500"/>
      <c r="F490" s="500"/>
      <c r="G490" s="442"/>
      <c r="H490" s="447"/>
      <c r="I490" s="463"/>
      <c r="J490" s="469" t="s">
        <v>656</v>
      </c>
      <c r="K490" s="469"/>
      <c r="L490" s="447"/>
      <c r="M490" s="447"/>
      <c r="N490" s="464">
        <v>6</v>
      </c>
      <c r="O490" s="863">
        <f t="shared" si="180"/>
        <v>78</v>
      </c>
      <c r="P490" s="864">
        <f t="shared" si="181"/>
        <v>78</v>
      </c>
      <c r="Q490" s="863">
        <f t="shared" si="182"/>
        <v>150</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hidden="1" outlineLevel="3" x14ac:dyDescent="0.25">
      <c r="A491" s="411"/>
      <c r="B491" s="420"/>
      <c r="C491" s="413">
        <f t="shared" si="164"/>
        <v>4</v>
      </c>
      <c r="D491" s="442"/>
      <c r="E491" s="500"/>
      <c r="F491" s="500"/>
      <c r="G491" s="442"/>
      <c r="H491" s="463"/>
      <c r="I491" s="463">
        <v>3</v>
      </c>
      <c r="J491" s="469" t="s">
        <v>1019</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hidden="1" outlineLevel="3" x14ac:dyDescent="0.25">
      <c r="A492" s="411"/>
      <c r="B492" s="420"/>
      <c r="C492" s="413">
        <f t="shared" si="164"/>
        <v>4</v>
      </c>
      <c r="D492" s="442"/>
      <c r="E492" s="500"/>
      <c r="F492" s="500"/>
      <c r="G492" s="442"/>
      <c r="H492" s="447"/>
      <c r="I492" s="463"/>
      <c r="J492" s="469" t="s">
        <v>1020</v>
      </c>
      <c r="K492" s="469"/>
      <c r="L492" s="447"/>
      <c r="M492" s="447"/>
      <c r="N492" s="464">
        <v>1</v>
      </c>
      <c r="O492" s="863">
        <f t="shared" ref="O492" si="183">IF(N492=0,0,N492+72)</f>
        <v>73</v>
      </c>
      <c r="P492" s="864">
        <f t="shared" ref="P492" si="184">O492</f>
        <v>73</v>
      </c>
      <c r="Q492" s="863">
        <f t="shared" ref="Q492" si="185">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hidden="1" outlineLevel="3" x14ac:dyDescent="0.25">
      <c r="A493" s="411"/>
      <c r="B493" s="420"/>
      <c r="C493" s="413">
        <f t="shared" si="164"/>
        <v>4</v>
      </c>
      <c r="D493" s="442"/>
      <c r="E493" s="500"/>
      <c r="F493" s="500"/>
      <c r="G493" s="442"/>
      <c r="H493" s="447"/>
      <c r="I493" s="463"/>
      <c r="J493" s="469" t="s">
        <v>160</v>
      </c>
      <c r="K493" s="469"/>
      <c r="L493" s="447"/>
      <c r="M493" s="447"/>
      <c r="N493" s="464">
        <v>7</v>
      </c>
      <c r="O493" s="863">
        <f t="shared" ref="O493:O498" si="186">IF(N493=0,0,N493+72)</f>
        <v>79</v>
      </c>
      <c r="P493" s="864">
        <f t="shared" ref="P493:P498" si="187">O493</f>
        <v>79</v>
      </c>
      <c r="Q493" s="863">
        <f t="shared" ref="Q493:Q498" si="188">IF(P493=0,0,P493+72)</f>
        <v>151</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hidden="1" outlineLevel="3" x14ac:dyDescent="0.25">
      <c r="A494" s="411"/>
      <c r="B494" s="420"/>
      <c r="C494" s="413">
        <f t="shared" si="164"/>
        <v>4</v>
      </c>
      <c r="D494" s="442"/>
      <c r="E494" s="500"/>
      <c r="F494" s="500"/>
      <c r="G494" s="442"/>
      <c r="H494" s="447"/>
      <c r="I494" s="463"/>
      <c r="J494" s="469" t="s">
        <v>685</v>
      </c>
      <c r="K494" s="469"/>
      <c r="L494" s="447"/>
      <c r="M494" s="447"/>
      <c r="N494" s="464">
        <v>8</v>
      </c>
      <c r="O494" s="863">
        <f t="shared" si="186"/>
        <v>80</v>
      </c>
      <c r="P494" s="864">
        <f t="shared" si="187"/>
        <v>80</v>
      </c>
      <c r="Q494" s="863">
        <f t="shared" si="188"/>
        <v>152</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hidden="1" outlineLevel="3" x14ac:dyDescent="0.25">
      <c r="A495" s="411"/>
      <c r="B495" s="420"/>
      <c r="C495" s="413">
        <f t="shared" si="164"/>
        <v>4</v>
      </c>
      <c r="D495" s="442"/>
      <c r="E495" s="500"/>
      <c r="F495" s="500"/>
      <c r="G495" s="442"/>
      <c r="H495" s="447"/>
      <c r="I495" s="463"/>
      <c r="J495" s="469" t="s">
        <v>686</v>
      </c>
      <c r="K495" s="469"/>
      <c r="L495" s="447"/>
      <c r="M495" s="447"/>
      <c r="N495" s="464">
        <v>8</v>
      </c>
      <c r="O495" s="863">
        <f t="shared" si="186"/>
        <v>80</v>
      </c>
      <c r="P495" s="864">
        <f t="shared" si="187"/>
        <v>80</v>
      </c>
      <c r="Q495" s="863">
        <f t="shared" si="188"/>
        <v>152</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hidden="1" outlineLevel="3" x14ac:dyDescent="0.25">
      <c r="A496" s="411"/>
      <c r="B496" s="420"/>
      <c r="C496" s="413">
        <f t="shared" si="164"/>
        <v>4</v>
      </c>
      <c r="D496" s="442"/>
      <c r="E496" s="500"/>
      <c r="F496" s="500"/>
      <c r="G496" s="442"/>
      <c r="H496" s="447"/>
      <c r="I496" s="463"/>
      <c r="J496" s="469" t="s">
        <v>687</v>
      </c>
      <c r="K496" s="469"/>
      <c r="L496" s="447"/>
      <c r="M496" s="447"/>
      <c r="N496" s="464">
        <v>9</v>
      </c>
      <c r="O496" s="863">
        <f t="shared" si="186"/>
        <v>81</v>
      </c>
      <c r="P496" s="864">
        <f t="shared" si="187"/>
        <v>81</v>
      </c>
      <c r="Q496" s="863">
        <f t="shared" si="188"/>
        <v>153</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hidden="1" outlineLevel="3" x14ac:dyDescent="0.25">
      <c r="A497" s="411"/>
      <c r="B497" s="420"/>
      <c r="C497" s="413">
        <f t="shared" si="164"/>
        <v>4</v>
      </c>
      <c r="D497" s="442"/>
      <c r="E497" s="500"/>
      <c r="F497" s="500"/>
      <c r="G497" s="442"/>
      <c r="H497" s="447"/>
      <c r="I497" s="463"/>
      <c r="J497" s="469" t="s">
        <v>688</v>
      </c>
      <c r="K497" s="469"/>
      <c r="L497" s="447"/>
      <c r="M497" s="447"/>
      <c r="N497" s="464">
        <v>9</v>
      </c>
      <c r="O497" s="863">
        <f t="shared" si="186"/>
        <v>81</v>
      </c>
      <c r="P497" s="864">
        <f t="shared" si="187"/>
        <v>81</v>
      </c>
      <c r="Q497" s="863">
        <f t="shared" si="188"/>
        <v>153</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hidden="1" outlineLevel="3" x14ac:dyDescent="0.25">
      <c r="A498" s="411"/>
      <c r="B498" s="420"/>
      <c r="C498" s="413">
        <f t="shared" si="164"/>
        <v>4</v>
      </c>
      <c r="D498" s="442"/>
      <c r="E498" s="500"/>
      <c r="F498" s="500"/>
      <c r="G498" s="442"/>
      <c r="H498" s="447"/>
      <c r="I498" s="463"/>
      <c r="J498" s="469" t="s">
        <v>656</v>
      </c>
      <c r="K498" s="469"/>
      <c r="L498" s="447"/>
      <c r="M498" s="447"/>
      <c r="N498" s="464">
        <v>10</v>
      </c>
      <c r="O498" s="863">
        <f t="shared" si="186"/>
        <v>82</v>
      </c>
      <c r="P498" s="864">
        <f t="shared" si="187"/>
        <v>82</v>
      </c>
      <c r="Q498" s="863">
        <f t="shared" si="188"/>
        <v>154</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hidden="1" outlineLevel="3" x14ac:dyDescent="0.25">
      <c r="A499" s="411"/>
      <c r="B499" s="420"/>
      <c r="C499" s="413">
        <f t="shared" si="164"/>
        <v>4</v>
      </c>
      <c r="D499" s="442"/>
      <c r="E499" s="500"/>
      <c r="F499" s="500"/>
      <c r="G499" s="442"/>
      <c r="H499" s="463"/>
      <c r="I499" s="463">
        <v>4</v>
      </c>
      <c r="J499" s="469" t="s">
        <v>1019</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hidden="1" outlineLevel="3" x14ac:dyDescent="0.25">
      <c r="A500" s="411"/>
      <c r="B500" s="420"/>
      <c r="C500" s="413">
        <f t="shared" si="164"/>
        <v>4</v>
      </c>
      <c r="D500" s="442"/>
      <c r="E500" s="500"/>
      <c r="F500" s="500"/>
      <c r="G500" s="442"/>
      <c r="H500" s="447"/>
      <c r="I500" s="463"/>
      <c r="J500" s="469" t="s">
        <v>1020</v>
      </c>
      <c r="K500" s="469"/>
      <c r="L500" s="447"/>
      <c r="M500" s="447"/>
      <c r="N500" s="464">
        <v>1</v>
      </c>
      <c r="O500" s="863">
        <f t="shared" ref="O500" si="189">IF(N500=0,0,N500+72)</f>
        <v>73</v>
      </c>
      <c r="P500" s="864">
        <f t="shared" ref="P500" si="190">O500</f>
        <v>73</v>
      </c>
      <c r="Q500" s="863">
        <f t="shared" ref="Q500" si="191">IF(P500=0,0,P500+72)</f>
        <v>145</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hidden="1" outlineLevel="3" x14ac:dyDescent="0.25">
      <c r="A501" s="411"/>
      <c r="B501" s="420"/>
      <c r="C501" s="413">
        <f t="shared" si="164"/>
        <v>4</v>
      </c>
      <c r="D501" s="442"/>
      <c r="E501" s="500"/>
      <c r="F501" s="500"/>
      <c r="G501" s="442"/>
      <c r="H501" s="447"/>
      <c r="I501" s="463"/>
      <c r="J501" s="469" t="s">
        <v>160</v>
      </c>
      <c r="K501" s="469"/>
      <c r="L501" s="447"/>
      <c r="M501" s="447"/>
      <c r="N501" s="464">
        <v>11</v>
      </c>
      <c r="O501" s="863">
        <f t="shared" ref="O501:O506" si="192">IF(N501=0,0,N501+72)</f>
        <v>83</v>
      </c>
      <c r="P501" s="864">
        <f t="shared" ref="P501:P506" si="193">O501</f>
        <v>83</v>
      </c>
      <c r="Q501" s="863">
        <f t="shared" ref="Q501:Q506" si="194">IF(P501=0,0,P501+72)</f>
        <v>155</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hidden="1" outlineLevel="3" x14ac:dyDescent="0.25">
      <c r="A502" s="411"/>
      <c r="B502" s="420"/>
      <c r="C502" s="413">
        <f t="shared" si="164"/>
        <v>4</v>
      </c>
      <c r="D502" s="442"/>
      <c r="E502" s="500"/>
      <c r="F502" s="500"/>
      <c r="G502" s="442"/>
      <c r="H502" s="447"/>
      <c r="I502" s="463"/>
      <c r="J502" s="469" t="s">
        <v>685</v>
      </c>
      <c r="K502" s="469"/>
      <c r="L502" s="447"/>
      <c r="M502" s="447"/>
      <c r="N502" s="464">
        <v>12</v>
      </c>
      <c r="O502" s="863">
        <f t="shared" si="192"/>
        <v>84</v>
      </c>
      <c r="P502" s="864">
        <f t="shared" si="193"/>
        <v>84</v>
      </c>
      <c r="Q502" s="863">
        <f t="shared" si="194"/>
        <v>156</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hidden="1" outlineLevel="3" x14ac:dyDescent="0.25">
      <c r="A503" s="411"/>
      <c r="B503" s="420"/>
      <c r="C503" s="413">
        <f t="shared" si="164"/>
        <v>4</v>
      </c>
      <c r="D503" s="442"/>
      <c r="E503" s="500"/>
      <c r="F503" s="500"/>
      <c r="G503" s="442"/>
      <c r="H503" s="447"/>
      <c r="I503" s="463"/>
      <c r="J503" s="469" t="s">
        <v>686</v>
      </c>
      <c r="K503" s="469"/>
      <c r="L503" s="447"/>
      <c r="M503" s="447"/>
      <c r="N503" s="464">
        <v>12</v>
      </c>
      <c r="O503" s="863">
        <f t="shared" si="192"/>
        <v>84</v>
      </c>
      <c r="P503" s="864">
        <f t="shared" si="193"/>
        <v>84</v>
      </c>
      <c r="Q503" s="863">
        <f t="shared" si="194"/>
        <v>156</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hidden="1" outlineLevel="3" x14ac:dyDescent="0.25">
      <c r="A504" s="411"/>
      <c r="B504" s="420"/>
      <c r="C504" s="413">
        <f t="shared" si="164"/>
        <v>4</v>
      </c>
      <c r="D504" s="442"/>
      <c r="E504" s="500"/>
      <c r="F504" s="500"/>
      <c r="G504" s="442"/>
      <c r="H504" s="447"/>
      <c r="I504" s="463"/>
      <c r="J504" s="469" t="s">
        <v>687</v>
      </c>
      <c r="K504" s="469"/>
      <c r="L504" s="447"/>
      <c r="M504" s="447"/>
      <c r="N504" s="464">
        <v>13</v>
      </c>
      <c r="O504" s="863">
        <f t="shared" si="192"/>
        <v>85</v>
      </c>
      <c r="P504" s="864">
        <f t="shared" si="193"/>
        <v>85</v>
      </c>
      <c r="Q504" s="863">
        <f t="shared" si="194"/>
        <v>157</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hidden="1" outlineLevel="3" x14ac:dyDescent="0.25">
      <c r="A505" s="411"/>
      <c r="B505" s="420"/>
      <c r="C505" s="413">
        <f t="shared" si="164"/>
        <v>4</v>
      </c>
      <c r="D505" s="442"/>
      <c r="E505" s="500"/>
      <c r="F505" s="500"/>
      <c r="G505" s="442"/>
      <c r="H505" s="447"/>
      <c r="I505" s="463"/>
      <c r="J505" s="469" t="s">
        <v>688</v>
      </c>
      <c r="K505" s="469"/>
      <c r="L505" s="447"/>
      <c r="M505" s="447"/>
      <c r="N505" s="464">
        <v>13</v>
      </c>
      <c r="O505" s="863">
        <f t="shared" si="192"/>
        <v>85</v>
      </c>
      <c r="P505" s="864">
        <f t="shared" si="193"/>
        <v>85</v>
      </c>
      <c r="Q505" s="863">
        <f t="shared" si="194"/>
        <v>157</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hidden="1" outlineLevel="3" collapsed="1" x14ac:dyDescent="0.25">
      <c r="A506" s="411"/>
      <c r="B506" s="420"/>
      <c r="C506" s="413">
        <f t="shared" si="164"/>
        <v>4</v>
      </c>
      <c r="D506" s="442"/>
      <c r="E506" s="500"/>
      <c r="F506" s="500"/>
      <c r="G506" s="442"/>
      <c r="H506" s="447"/>
      <c r="I506" s="463"/>
      <c r="J506" s="469" t="s">
        <v>656</v>
      </c>
      <c r="K506" s="469"/>
      <c r="L506" s="447"/>
      <c r="M506" s="447"/>
      <c r="N506" s="464">
        <v>14</v>
      </c>
      <c r="O506" s="863">
        <f t="shared" si="192"/>
        <v>86</v>
      </c>
      <c r="P506" s="864">
        <f t="shared" si="193"/>
        <v>86</v>
      </c>
      <c r="Q506" s="863">
        <f t="shared" si="194"/>
        <v>158</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hidden="1" outlineLevel="4" x14ac:dyDescent="0.25">
      <c r="A507" s="411"/>
      <c r="B507" s="420"/>
      <c r="C507" s="413">
        <f>INT($C$241)+4</f>
        <v>5</v>
      </c>
      <c r="D507" s="442"/>
      <c r="E507" s="500"/>
      <c r="F507" s="500"/>
      <c r="G507" s="442"/>
      <c r="H507" s="463" t="str">
        <f>H$261</f>
        <v>Win</v>
      </c>
      <c r="I507" s="463">
        <v>0</v>
      </c>
      <c r="J507" s="469" t="s">
        <v>679</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hidden="1" outlineLevel="3" collapsed="1" x14ac:dyDescent="0.25">
      <c r="A508" s="411"/>
      <c r="B508" s="420"/>
      <c r="C508" s="413">
        <f t="shared" si="164"/>
        <v>4</v>
      </c>
      <c r="D508" s="442"/>
      <c r="E508" s="500"/>
      <c r="F508" s="500"/>
      <c r="G508" s="442"/>
      <c r="H508" s="447"/>
      <c r="I508" s="463"/>
      <c r="J508" s="469" t="s">
        <v>1020</v>
      </c>
      <c r="K508" s="469"/>
      <c r="L508" s="447"/>
      <c r="M508" s="447"/>
      <c r="N508" s="866">
        <f t="shared" ref="N508:N514" si="195">IF(N468=0,0,N468+24)</f>
        <v>25</v>
      </c>
      <c r="O508" s="863">
        <f t="shared" ref="O508" si="196">IF(N508=0,0,N508+72)</f>
        <v>97</v>
      </c>
      <c r="P508" s="864">
        <f t="shared" ref="P508" si="197">O508</f>
        <v>97</v>
      </c>
      <c r="Q508" s="863">
        <f t="shared" ref="Q508" si="198">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hidden="1" outlineLevel="4" x14ac:dyDescent="0.25">
      <c r="A509" s="411"/>
      <c r="B509" s="420"/>
      <c r="C509" s="413">
        <f t="shared" ref="C509:C581" si="199">INT($C$241)+4</f>
        <v>5</v>
      </c>
      <c r="D509" s="442"/>
      <c r="E509" s="500"/>
      <c r="F509" s="500"/>
      <c r="G509" s="442"/>
      <c r="H509" s="447"/>
      <c r="I509" s="463"/>
      <c r="J509" s="469" t="s">
        <v>160</v>
      </c>
      <c r="K509" s="469"/>
      <c r="L509" s="447"/>
      <c r="M509" s="447"/>
      <c r="N509" s="866">
        <f t="shared" si="195"/>
        <v>0</v>
      </c>
      <c r="O509" s="863">
        <f t="shared" ref="O509:O514" si="200">IF(N509=0,0,N509+72)</f>
        <v>0</v>
      </c>
      <c r="P509" s="864">
        <f t="shared" ref="P509:P514" si="201">O509</f>
        <v>0</v>
      </c>
      <c r="Q509" s="863">
        <f t="shared" ref="Q509:Q514" si="202">IF(P509=0,0,P509+72)</f>
        <v>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hidden="1" outlineLevel="4" x14ac:dyDescent="0.25">
      <c r="A510" s="411"/>
      <c r="B510" s="420"/>
      <c r="C510" s="413">
        <f t="shared" si="199"/>
        <v>5</v>
      </c>
      <c r="D510" s="442"/>
      <c r="E510" s="500"/>
      <c r="F510" s="500"/>
      <c r="G510" s="442"/>
      <c r="H510" s="447"/>
      <c r="I510" s="463"/>
      <c r="J510" s="469" t="s">
        <v>685</v>
      </c>
      <c r="K510" s="469"/>
      <c r="L510" s="447"/>
      <c r="M510" s="447"/>
      <c r="N510" s="866">
        <f t="shared" si="195"/>
        <v>0</v>
      </c>
      <c r="O510" s="863">
        <f t="shared" si="200"/>
        <v>0</v>
      </c>
      <c r="P510" s="864">
        <f t="shared" si="201"/>
        <v>0</v>
      </c>
      <c r="Q510" s="863">
        <f t="shared" si="202"/>
        <v>0</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hidden="1" outlineLevel="4" x14ac:dyDescent="0.25">
      <c r="A511" s="411"/>
      <c r="B511" s="420"/>
      <c r="C511" s="413">
        <f t="shared" si="199"/>
        <v>5</v>
      </c>
      <c r="D511" s="442"/>
      <c r="E511" s="500"/>
      <c r="F511" s="500"/>
      <c r="G511" s="442"/>
      <c r="H511" s="447"/>
      <c r="I511" s="463"/>
      <c r="J511" s="469" t="s">
        <v>686</v>
      </c>
      <c r="K511" s="469"/>
      <c r="L511" s="447"/>
      <c r="M511" s="447"/>
      <c r="N511" s="866">
        <f t="shared" si="195"/>
        <v>0</v>
      </c>
      <c r="O511" s="863">
        <f t="shared" si="200"/>
        <v>0</v>
      </c>
      <c r="P511" s="864">
        <f t="shared" si="201"/>
        <v>0</v>
      </c>
      <c r="Q511" s="863">
        <f t="shared" si="202"/>
        <v>0</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hidden="1" outlineLevel="4" x14ac:dyDescent="0.25">
      <c r="A512" s="411"/>
      <c r="B512" s="420"/>
      <c r="C512" s="413">
        <f t="shared" si="199"/>
        <v>5</v>
      </c>
      <c r="D512" s="442"/>
      <c r="E512" s="500"/>
      <c r="F512" s="500"/>
      <c r="G512" s="442"/>
      <c r="H512" s="447"/>
      <c r="I512" s="463"/>
      <c r="J512" s="469" t="s">
        <v>687</v>
      </c>
      <c r="K512" s="469"/>
      <c r="L512" s="447"/>
      <c r="M512" s="447"/>
      <c r="N512" s="866">
        <f t="shared" si="195"/>
        <v>0</v>
      </c>
      <c r="O512" s="863">
        <f t="shared" si="200"/>
        <v>0</v>
      </c>
      <c r="P512" s="864">
        <f t="shared" si="201"/>
        <v>0</v>
      </c>
      <c r="Q512" s="863">
        <f t="shared" si="202"/>
        <v>0</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hidden="1" outlineLevel="4" x14ac:dyDescent="0.25">
      <c r="A513" s="411"/>
      <c r="B513" s="420"/>
      <c r="C513" s="413">
        <f t="shared" si="199"/>
        <v>5</v>
      </c>
      <c r="D513" s="442"/>
      <c r="E513" s="500"/>
      <c r="F513" s="500"/>
      <c r="G513" s="442"/>
      <c r="H513" s="447"/>
      <c r="I513" s="463"/>
      <c r="J513" s="469" t="s">
        <v>688</v>
      </c>
      <c r="K513" s="469"/>
      <c r="L513" s="447"/>
      <c r="M513" s="447"/>
      <c r="N513" s="866">
        <f t="shared" si="195"/>
        <v>0</v>
      </c>
      <c r="O513" s="863">
        <f t="shared" si="200"/>
        <v>0</v>
      </c>
      <c r="P513" s="864">
        <f t="shared" si="201"/>
        <v>0</v>
      </c>
      <c r="Q513" s="863">
        <f t="shared" si="202"/>
        <v>0</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hidden="1" outlineLevel="4" x14ac:dyDescent="0.25">
      <c r="A514" s="411"/>
      <c r="B514" s="420"/>
      <c r="C514" s="413">
        <f t="shared" si="199"/>
        <v>5</v>
      </c>
      <c r="D514" s="442"/>
      <c r="E514" s="500"/>
      <c r="F514" s="500"/>
      <c r="G514" s="442"/>
      <c r="H514" s="447"/>
      <c r="I514" s="463"/>
      <c r="J514" s="469" t="s">
        <v>656</v>
      </c>
      <c r="K514" s="469"/>
      <c r="L514" s="447"/>
      <c r="M514" s="447"/>
      <c r="N514" s="866">
        <f t="shared" si="195"/>
        <v>0</v>
      </c>
      <c r="O514" s="863">
        <f t="shared" si="200"/>
        <v>0</v>
      </c>
      <c r="P514" s="864">
        <f t="shared" si="201"/>
        <v>0</v>
      </c>
      <c r="Q514" s="863">
        <f t="shared" si="202"/>
        <v>0</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hidden="1" outlineLevel="4" x14ac:dyDescent="0.25">
      <c r="A515" s="411"/>
      <c r="B515" s="420"/>
      <c r="C515" s="413">
        <f t="shared" si="199"/>
        <v>5</v>
      </c>
      <c r="D515" s="442"/>
      <c r="E515" s="500"/>
      <c r="F515" s="500"/>
      <c r="G515" s="442"/>
      <c r="H515" s="463"/>
      <c r="I515" s="463">
        <v>1</v>
      </c>
      <c r="J515" s="469" t="s">
        <v>679</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hidden="1" outlineLevel="3" collapsed="1" x14ac:dyDescent="0.25">
      <c r="A516" s="411"/>
      <c r="B516" s="420"/>
      <c r="C516" s="413">
        <f t="shared" ref="C516" si="203">INT($C$241)+3</f>
        <v>4</v>
      </c>
      <c r="D516" s="442"/>
      <c r="E516" s="500"/>
      <c r="F516" s="500"/>
      <c r="G516" s="442"/>
      <c r="H516" s="447"/>
      <c r="I516" s="463"/>
      <c r="J516" s="469" t="s">
        <v>1020</v>
      </c>
      <c r="K516" s="469"/>
      <c r="L516" s="447"/>
      <c r="M516" s="447"/>
      <c r="N516" s="866">
        <f t="shared" ref="N516:N522" si="204">IF(N476=0,0,N476+24)</f>
        <v>25</v>
      </c>
      <c r="O516" s="863">
        <f t="shared" ref="O516" si="205">IF(N516=0,0,N516+72)</f>
        <v>97</v>
      </c>
      <c r="P516" s="864">
        <f t="shared" ref="P516" si="206">O516</f>
        <v>97</v>
      </c>
      <c r="Q516" s="863">
        <f t="shared" ref="Q516" si="207">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hidden="1" outlineLevel="4" x14ac:dyDescent="0.25">
      <c r="A517" s="411"/>
      <c r="B517" s="420"/>
      <c r="C517" s="413">
        <f t="shared" si="199"/>
        <v>5</v>
      </c>
      <c r="D517" s="442"/>
      <c r="E517" s="500"/>
      <c r="F517" s="500"/>
      <c r="G517" s="442"/>
      <c r="H517" s="447"/>
      <c r="I517" s="463"/>
      <c r="J517" s="469" t="s">
        <v>160</v>
      </c>
      <c r="K517" s="469"/>
      <c r="L517" s="447"/>
      <c r="M517" s="447"/>
      <c r="N517" s="866">
        <f t="shared" si="204"/>
        <v>26</v>
      </c>
      <c r="O517" s="863">
        <f t="shared" ref="O517:O522" si="208">IF(N517=0,0,N517+72)</f>
        <v>98</v>
      </c>
      <c r="P517" s="864">
        <f t="shared" ref="P517:P522" si="209">O517</f>
        <v>98</v>
      </c>
      <c r="Q517" s="863">
        <f t="shared" ref="Q517:Q522" si="210">IF(P517=0,0,P517+72)</f>
        <v>170</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hidden="1" outlineLevel="4" x14ac:dyDescent="0.25">
      <c r="A518" s="411"/>
      <c r="B518" s="420"/>
      <c r="C518" s="413">
        <f t="shared" si="199"/>
        <v>5</v>
      </c>
      <c r="D518" s="442"/>
      <c r="E518" s="500"/>
      <c r="F518" s="500"/>
      <c r="G518" s="442"/>
      <c r="H518" s="447"/>
      <c r="I518" s="463"/>
      <c r="J518" s="469" t="s">
        <v>685</v>
      </c>
      <c r="K518" s="469"/>
      <c r="L518" s="447"/>
      <c r="M518" s="447"/>
      <c r="N518" s="866">
        <f t="shared" si="204"/>
        <v>27</v>
      </c>
      <c r="O518" s="863">
        <f t="shared" si="208"/>
        <v>99</v>
      </c>
      <c r="P518" s="864">
        <f t="shared" si="209"/>
        <v>99</v>
      </c>
      <c r="Q518" s="863">
        <f t="shared" si="210"/>
        <v>171</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hidden="1" outlineLevel="4" x14ac:dyDescent="0.25">
      <c r="A519" s="411"/>
      <c r="B519" s="420"/>
      <c r="C519" s="413">
        <f t="shared" si="199"/>
        <v>5</v>
      </c>
      <c r="D519" s="442"/>
      <c r="E519" s="500"/>
      <c r="F519" s="500"/>
      <c r="G519" s="442"/>
      <c r="H519" s="447"/>
      <c r="I519" s="463"/>
      <c r="J519" s="469" t="s">
        <v>686</v>
      </c>
      <c r="K519" s="469"/>
      <c r="L519" s="447"/>
      <c r="M519" s="447"/>
      <c r="N519" s="866">
        <f t="shared" si="204"/>
        <v>27</v>
      </c>
      <c r="O519" s="863">
        <f t="shared" si="208"/>
        <v>99</v>
      </c>
      <c r="P519" s="864">
        <f t="shared" si="209"/>
        <v>99</v>
      </c>
      <c r="Q519" s="863">
        <f t="shared" si="210"/>
        <v>171</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hidden="1" outlineLevel="4" x14ac:dyDescent="0.25">
      <c r="A520" s="411"/>
      <c r="B520" s="420"/>
      <c r="C520" s="413">
        <f t="shared" si="199"/>
        <v>5</v>
      </c>
      <c r="D520" s="442"/>
      <c r="E520" s="500"/>
      <c r="F520" s="500"/>
      <c r="G520" s="442"/>
      <c r="H520" s="447"/>
      <c r="I520" s="463"/>
      <c r="J520" s="469" t="s">
        <v>687</v>
      </c>
      <c r="K520" s="469"/>
      <c r="L520" s="447"/>
      <c r="M520" s="447"/>
      <c r="N520" s="866">
        <f t="shared" si="204"/>
        <v>27</v>
      </c>
      <c r="O520" s="863">
        <f t="shared" si="208"/>
        <v>99</v>
      </c>
      <c r="P520" s="864">
        <f t="shared" si="209"/>
        <v>99</v>
      </c>
      <c r="Q520" s="863">
        <f t="shared" si="210"/>
        <v>171</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hidden="1" outlineLevel="4" x14ac:dyDescent="0.25">
      <c r="A521" s="411"/>
      <c r="B521" s="420"/>
      <c r="C521" s="413">
        <f t="shared" si="199"/>
        <v>5</v>
      </c>
      <c r="D521" s="442"/>
      <c r="E521" s="500"/>
      <c r="F521" s="500"/>
      <c r="G521" s="442"/>
      <c r="H521" s="447"/>
      <c r="I521" s="463"/>
      <c r="J521" s="469" t="s">
        <v>688</v>
      </c>
      <c r="K521" s="469"/>
      <c r="L521" s="447"/>
      <c r="M521" s="447"/>
      <c r="N521" s="866">
        <f t="shared" si="204"/>
        <v>27</v>
      </c>
      <c r="O521" s="863">
        <f t="shared" si="208"/>
        <v>99</v>
      </c>
      <c r="P521" s="864">
        <f t="shared" si="209"/>
        <v>99</v>
      </c>
      <c r="Q521" s="863">
        <f t="shared" si="210"/>
        <v>171</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hidden="1" outlineLevel="4" x14ac:dyDescent="0.25">
      <c r="A522" s="411"/>
      <c r="B522" s="420"/>
      <c r="C522" s="413">
        <f t="shared" si="199"/>
        <v>5</v>
      </c>
      <c r="D522" s="442"/>
      <c r="E522" s="500"/>
      <c r="F522" s="500"/>
      <c r="G522" s="442"/>
      <c r="H522" s="447"/>
      <c r="I522" s="463"/>
      <c r="J522" s="469" t="s">
        <v>656</v>
      </c>
      <c r="K522" s="469"/>
      <c r="L522" s="447"/>
      <c r="M522" s="447"/>
      <c r="N522" s="866">
        <f t="shared" si="204"/>
        <v>27</v>
      </c>
      <c r="O522" s="863">
        <f t="shared" si="208"/>
        <v>99</v>
      </c>
      <c r="P522" s="864">
        <f t="shared" si="209"/>
        <v>99</v>
      </c>
      <c r="Q522" s="863">
        <f t="shared" si="210"/>
        <v>171</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hidden="1" outlineLevel="4" x14ac:dyDescent="0.25">
      <c r="A523" s="411"/>
      <c r="B523" s="420"/>
      <c r="C523" s="413">
        <f t="shared" si="199"/>
        <v>5</v>
      </c>
      <c r="D523" s="442"/>
      <c r="E523" s="500"/>
      <c r="F523" s="500"/>
      <c r="G523" s="442"/>
      <c r="H523" s="463"/>
      <c r="I523" s="463">
        <v>2</v>
      </c>
      <c r="J523" s="469" t="s">
        <v>679</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hidden="1" outlineLevel="3" collapsed="1" x14ac:dyDescent="0.25">
      <c r="A524" s="411"/>
      <c r="B524" s="420"/>
      <c r="C524" s="413">
        <f t="shared" ref="C524" si="211">INT($C$241)+3</f>
        <v>4</v>
      </c>
      <c r="D524" s="442"/>
      <c r="E524" s="500"/>
      <c r="F524" s="500"/>
      <c r="G524" s="442"/>
      <c r="H524" s="447"/>
      <c r="I524" s="463"/>
      <c r="J524" s="469" t="s">
        <v>1020</v>
      </c>
      <c r="K524" s="469"/>
      <c r="L524" s="447"/>
      <c r="M524" s="447"/>
      <c r="N524" s="866">
        <f t="shared" ref="N524:N530" si="212">IF(N484=0,0,N484+24)</f>
        <v>25</v>
      </c>
      <c r="O524" s="863">
        <f t="shared" ref="O524" si="213">IF(N524=0,0,N524+72)</f>
        <v>97</v>
      </c>
      <c r="P524" s="864">
        <f t="shared" ref="P524" si="214">O524</f>
        <v>97</v>
      </c>
      <c r="Q524" s="863">
        <f t="shared" ref="Q524" si="215">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hidden="1" outlineLevel="4" x14ac:dyDescent="0.25">
      <c r="A525" s="411"/>
      <c r="B525" s="420"/>
      <c r="C525" s="413">
        <f t="shared" si="199"/>
        <v>5</v>
      </c>
      <c r="D525" s="442"/>
      <c r="E525" s="500"/>
      <c r="F525" s="500"/>
      <c r="G525" s="442"/>
      <c r="H525" s="447"/>
      <c r="I525" s="463"/>
      <c r="J525" s="469" t="s">
        <v>160</v>
      </c>
      <c r="K525" s="469"/>
      <c r="L525" s="447"/>
      <c r="M525" s="447"/>
      <c r="N525" s="866">
        <f t="shared" si="212"/>
        <v>28</v>
      </c>
      <c r="O525" s="863">
        <f t="shared" ref="O525:O530" si="216">IF(N525=0,0,N525+72)</f>
        <v>100</v>
      </c>
      <c r="P525" s="864">
        <f t="shared" ref="P525:P530" si="217">O525</f>
        <v>100</v>
      </c>
      <c r="Q525" s="863">
        <f t="shared" ref="Q525:Q530" si="218">IF(P525=0,0,P525+72)</f>
        <v>172</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hidden="1" outlineLevel="4" x14ac:dyDescent="0.25">
      <c r="A526" s="411"/>
      <c r="B526" s="420"/>
      <c r="C526" s="413">
        <f t="shared" si="199"/>
        <v>5</v>
      </c>
      <c r="D526" s="442"/>
      <c r="E526" s="500"/>
      <c r="F526" s="500"/>
      <c r="G526" s="442"/>
      <c r="H526" s="447"/>
      <c r="I526" s="463"/>
      <c r="J526" s="469" t="s">
        <v>685</v>
      </c>
      <c r="K526" s="469"/>
      <c r="L526" s="447"/>
      <c r="M526" s="447"/>
      <c r="N526" s="866">
        <f t="shared" si="212"/>
        <v>29</v>
      </c>
      <c r="O526" s="863">
        <f t="shared" si="216"/>
        <v>101</v>
      </c>
      <c r="P526" s="864">
        <f t="shared" si="217"/>
        <v>101</v>
      </c>
      <c r="Q526" s="863">
        <f t="shared" si="218"/>
        <v>173</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hidden="1" outlineLevel="4" x14ac:dyDescent="0.25">
      <c r="A527" s="411"/>
      <c r="B527" s="420"/>
      <c r="C527" s="413">
        <f t="shared" si="199"/>
        <v>5</v>
      </c>
      <c r="D527" s="442"/>
      <c r="E527" s="500"/>
      <c r="F527" s="500"/>
      <c r="G527" s="442"/>
      <c r="H527" s="447"/>
      <c r="I527" s="463"/>
      <c r="J527" s="469" t="s">
        <v>686</v>
      </c>
      <c r="K527" s="469"/>
      <c r="L527" s="447"/>
      <c r="M527" s="447"/>
      <c r="N527" s="866">
        <f t="shared" si="212"/>
        <v>29</v>
      </c>
      <c r="O527" s="863">
        <f t="shared" si="216"/>
        <v>101</v>
      </c>
      <c r="P527" s="864">
        <f t="shared" si="217"/>
        <v>101</v>
      </c>
      <c r="Q527" s="863">
        <f t="shared" si="218"/>
        <v>173</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hidden="1" outlineLevel="4" x14ac:dyDescent="0.25">
      <c r="A528" s="411"/>
      <c r="B528" s="420"/>
      <c r="C528" s="413">
        <f t="shared" si="199"/>
        <v>5</v>
      </c>
      <c r="D528" s="442"/>
      <c r="E528" s="500"/>
      <c r="F528" s="500"/>
      <c r="G528" s="442"/>
      <c r="H528" s="447"/>
      <c r="I528" s="463"/>
      <c r="J528" s="469" t="s">
        <v>687</v>
      </c>
      <c r="K528" s="469"/>
      <c r="L528" s="447"/>
      <c r="M528" s="447"/>
      <c r="N528" s="866">
        <f t="shared" si="212"/>
        <v>30</v>
      </c>
      <c r="O528" s="863">
        <f t="shared" si="216"/>
        <v>102</v>
      </c>
      <c r="P528" s="864">
        <f t="shared" si="217"/>
        <v>102</v>
      </c>
      <c r="Q528" s="863">
        <f t="shared" si="218"/>
        <v>174</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hidden="1" outlineLevel="4" x14ac:dyDescent="0.25">
      <c r="A529" s="411"/>
      <c r="B529" s="420"/>
      <c r="C529" s="413">
        <f t="shared" si="199"/>
        <v>5</v>
      </c>
      <c r="D529" s="442"/>
      <c r="E529" s="500"/>
      <c r="F529" s="500"/>
      <c r="G529" s="442"/>
      <c r="H529" s="447"/>
      <c r="I529" s="463"/>
      <c r="J529" s="469" t="s">
        <v>688</v>
      </c>
      <c r="K529" s="469"/>
      <c r="L529" s="447"/>
      <c r="M529" s="447"/>
      <c r="N529" s="866">
        <f t="shared" si="212"/>
        <v>30</v>
      </c>
      <c r="O529" s="863">
        <f t="shared" si="216"/>
        <v>102</v>
      </c>
      <c r="P529" s="864">
        <f t="shared" si="217"/>
        <v>102</v>
      </c>
      <c r="Q529" s="863">
        <f t="shared" si="218"/>
        <v>174</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hidden="1" outlineLevel="4" x14ac:dyDescent="0.25">
      <c r="A530" s="411"/>
      <c r="B530" s="420"/>
      <c r="C530" s="413">
        <f t="shared" si="199"/>
        <v>5</v>
      </c>
      <c r="D530" s="442"/>
      <c r="E530" s="500"/>
      <c r="F530" s="500"/>
      <c r="G530" s="442"/>
      <c r="H530" s="447"/>
      <c r="I530" s="463"/>
      <c r="J530" s="469" t="s">
        <v>656</v>
      </c>
      <c r="K530" s="469"/>
      <c r="L530" s="447"/>
      <c r="M530" s="447"/>
      <c r="N530" s="866">
        <f t="shared" si="212"/>
        <v>30</v>
      </c>
      <c r="O530" s="863">
        <f t="shared" si="216"/>
        <v>102</v>
      </c>
      <c r="P530" s="864">
        <f t="shared" si="217"/>
        <v>102</v>
      </c>
      <c r="Q530" s="863">
        <f t="shared" si="218"/>
        <v>174</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hidden="1" outlineLevel="4" x14ac:dyDescent="0.25">
      <c r="A531" s="411"/>
      <c r="B531" s="420"/>
      <c r="C531" s="413">
        <f t="shared" si="199"/>
        <v>5</v>
      </c>
      <c r="D531" s="442"/>
      <c r="E531" s="500"/>
      <c r="F531" s="500"/>
      <c r="G531" s="442"/>
      <c r="H531" s="463"/>
      <c r="I531" s="463">
        <v>3</v>
      </c>
      <c r="J531" s="469" t="s">
        <v>679</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hidden="1" outlineLevel="3" collapsed="1" x14ac:dyDescent="0.25">
      <c r="A532" s="411"/>
      <c r="B532" s="420"/>
      <c r="C532" s="413">
        <f t="shared" ref="C532" si="219">INT($C$241)+3</f>
        <v>4</v>
      </c>
      <c r="D532" s="442"/>
      <c r="E532" s="500"/>
      <c r="F532" s="500"/>
      <c r="G532" s="442"/>
      <c r="H532" s="447"/>
      <c r="I532" s="463"/>
      <c r="J532" s="469" t="s">
        <v>1020</v>
      </c>
      <c r="K532" s="469"/>
      <c r="L532" s="447"/>
      <c r="M532" s="447"/>
      <c r="N532" s="866">
        <f t="shared" ref="N532:N538" si="220">IF(N492=0,0,N492+24)</f>
        <v>25</v>
      </c>
      <c r="O532" s="863">
        <f t="shared" ref="O532" si="221">IF(N532=0,0,N532+72)</f>
        <v>97</v>
      </c>
      <c r="P532" s="864">
        <f t="shared" ref="P532" si="222">O532</f>
        <v>97</v>
      </c>
      <c r="Q532" s="863">
        <f t="shared" ref="Q532" si="223">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hidden="1" outlineLevel="4" x14ac:dyDescent="0.25">
      <c r="A533" s="411"/>
      <c r="B533" s="420"/>
      <c r="C533" s="413">
        <f t="shared" si="199"/>
        <v>5</v>
      </c>
      <c r="D533" s="442"/>
      <c r="E533" s="500"/>
      <c r="F533" s="500"/>
      <c r="G533" s="442"/>
      <c r="H533" s="447"/>
      <c r="I533" s="463"/>
      <c r="J533" s="469" t="s">
        <v>160</v>
      </c>
      <c r="K533" s="469"/>
      <c r="L533" s="447"/>
      <c r="M533" s="447"/>
      <c r="N533" s="866">
        <f t="shared" si="220"/>
        <v>31</v>
      </c>
      <c r="O533" s="863">
        <f t="shared" ref="O533:O538" si="224">IF(N533=0,0,N533+72)</f>
        <v>103</v>
      </c>
      <c r="P533" s="864">
        <f t="shared" ref="P533:P546" si="225">O533</f>
        <v>103</v>
      </c>
      <c r="Q533" s="863">
        <f t="shared" ref="Q533:Q538" si="226">IF(P533=0,0,P533+72)</f>
        <v>175</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hidden="1" outlineLevel="4" x14ac:dyDescent="0.25">
      <c r="A534" s="411"/>
      <c r="B534" s="420"/>
      <c r="C534" s="413">
        <f t="shared" si="199"/>
        <v>5</v>
      </c>
      <c r="D534" s="442"/>
      <c r="E534" s="500"/>
      <c r="F534" s="500"/>
      <c r="G534" s="442"/>
      <c r="H534" s="447"/>
      <c r="I534" s="463"/>
      <c r="J534" s="469" t="s">
        <v>685</v>
      </c>
      <c r="K534" s="469"/>
      <c r="L534" s="447"/>
      <c r="M534" s="447"/>
      <c r="N534" s="866">
        <f t="shared" si="220"/>
        <v>32</v>
      </c>
      <c r="O534" s="863">
        <f t="shared" si="224"/>
        <v>104</v>
      </c>
      <c r="P534" s="864">
        <f t="shared" si="225"/>
        <v>104</v>
      </c>
      <c r="Q534" s="863">
        <f t="shared" si="226"/>
        <v>176</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hidden="1" outlineLevel="4" x14ac:dyDescent="0.25">
      <c r="A535" s="411"/>
      <c r="B535" s="420"/>
      <c r="C535" s="413">
        <f t="shared" si="199"/>
        <v>5</v>
      </c>
      <c r="D535" s="442"/>
      <c r="E535" s="500"/>
      <c r="F535" s="500"/>
      <c r="G535" s="442"/>
      <c r="H535" s="447"/>
      <c r="I535" s="463"/>
      <c r="J535" s="469" t="s">
        <v>686</v>
      </c>
      <c r="K535" s="469"/>
      <c r="L535" s="447"/>
      <c r="M535" s="447"/>
      <c r="N535" s="866">
        <f t="shared" si="220"/>
        <v>32</v>
      </c>
      <c r="O535" s="863">
        <f t="shared" si="224"/>
        <v>104</v>
      </c>
      <c r="P535" s="864">
        <f t="shared" si="225"/>
        <v>104</v>
      </c>
      <c r="Q535" s="863">
        <f t="shared" si="226"/>
        <v>176</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hidden="1" outlineLevel="4" x14ac:dyDescent="0.25">
      <c r="A536" s="411"/>
      <c r="B536" s="420"/>
      <c r="C536" s="413">
        <f t="shared" si="199"/>
        <v>5</v>
      </c>
      <c r="D536" s="442"/>
      <c r="E536" s="500"/>
      <c r="F536" s="500"/>
      <c r="G536" s="442"/>
      <c r="H536" s="447"/>
      <c r="I536" s="463"/>
      <c r="J536" s="469" t="s">
        <v>687</v>
      </c>
      <c r="K536" s="469"/>
      <c r="L536" s="447"/>
      <c r="M536" s="447"/>
      <c r="N536" s="866">
        <f t="shared" si="220"/>
        <v>33</v>
      </c>
      <c r="O536" s="863">
        <f t="shared" si="224"/>
        <v>105</v>
      </c>
      <c r="P536" s="864">
        <f t="shared" si="225"/>
        <v>105</v>
      </c>
      <c r="Q536" s="863">
        <f t="shared" si="226"/>
        <v>177</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hidden="1" outlineLevel="4" x14ac:dyDescent="0.25">
      <c r="A537" s="411"/>
      <c r="B537" s="420"/>
      <c r="C537" s="413">
        <f t="shared" si="199"/>
        <v>5</v>
      </c>
      <c r="D537" s="442"/>
      <c r="E537" s="500"/>
      <c r="F537" s="500"/>
      <c r="G537" s="442"/>
      <c r="H537" s="447"/>
      <c r="I537" s="463"/>
      <c r="J537" s="469" t="s">
        <v>688</v>
      </c>
      <c r="K537" s="469"/>
      <c r="L537" s="447"/>
      <c r="M537" s="447"/>
      <c r="N537" s="866">
        <f t="shared" si="220"/>
        <v>33</v>
      </c>
      <c r="O537" s="863">
        <f t="shared" si="224"/>
        <v>105</v>
      </c>
      <c r="P537" s="864">
        <f t="shared" si="225"/>
        <v>105</v>
      </c>
      <c r="Q537" s="863">
        <f t="shared" si="226"/>
        <v>177</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hidden="1" outlineLevel="4" x14ac:dyDescent="0.25">
      <c r="A538" s="411"/>
      <c r="B538" s="420"/>
      <c r="C538" s="413">
        <f t="shared" si="199"/>
        <v>5</v>
      </c>
      <c r="D538" s="442"/>
      <c r="E538" s="500"/>
      <c r="F538" s="500"/>
      <c r="G538" s="442"/>
      <c r="H538" s="447"/>
      <c r="I538" s="463"/>
      <c r="J538" s="469" t="s">
        <v>656</v>
      </c>
      <c r="K538" s="469"/>
      <c r="L538" s="447"/>
      <c r="M538" s="447"/>
      <c r="N538" s="866">
        <f t="shared" si="220"/>
        <v>34</v>
      </c>
      <c r="O538" s="863">
        <f t="shared" si="224"/>
        <v>106</v>
      </c>
      <c r="P538" s="864">
        <f t="shared" si="225"/>
        <v>106</v>
      </c>
      <c r="Q538" s="863">
        <f t="shared" si="226"/>
        <v>178</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hidden="1" outlineLevel="4" x14ac:dyDescent="0.25">
      <c r="A539" s="411"/>
      <c r="B539" s="420"/>
      <c r="C539" s="413">
        <f t="shared" si="199"/>
        <v>5</v>
      </c>
      <c r="D539" s="442"/>
      <c r="E539" s="500"/>
      <c r="F539" s="500"/>
      <c r="G539" s="442"/>
      <c r="H539" s="463"/>
      <c r="I539" s="463">
        <v>4</v>
      </c>
      <c r="J539" s="469" t="s">
        <v>679</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hidden="1" outlineLevel="3" collapsed="1" x14ac:dyDescent="0.25">
      <c r="A540" s="411"/>
      <c r="B540" s="420"/>
      <c r="C540" s="413">
        <f t="shared" ref="C540" si="227">INT($C$241)+3</f>
        <v>4</v>
      </c>
      <c r="D540" s="442"/>
      <c r="E540" s="500"/>
      <c r="F540" s="500"/>
      <c r="G540" s="442"/>
      <c r="H540" s="447"/>
      <c r="I540" s="463"/>
      <c r="J540" s="469" t="s">
        <v>1020</v>
      </c>
      <c r="K540" s="469"/>
      <c r="L540" s="447"/>
      <c r="M540" s="447"/>
      <c r="N540" s="866">
        <f t="shared" ref="N540:N546" si="228">IF(N500=0,0,N500+24)</f>
        <v>25</v>
      </c>
      <c r="O540" s="863">
        <f t="shared" ref="O540" si="229">IF(N540=0,0,N540+72)</f>
        <v>97</v>
      </c>
      <c r="P540" s="864">
        <f t="shared" ref="P540" si="230">O540</f>
        <v>97</v>
      </c>
      <c r="Q540" s="863">
        <f t="shared" ref="Q540" si="231">IF(P540=0,0,P540+72)</f>
        <v>169</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hidden="1" outlineLevel="4" x14ac:dyDescent="0.25">
      <c r="A541" s="411"/>
      <c r="B541" s="420"/>
      <c r="C541" s="413">
        <f t="shared" si="199"/>
        <v>5</v>
      </c>
      <c r="D541" s="442"/>
      <c r="E541" s="500"/>
      <c r="F541" s="500"/>
      <c r="G541" s="442"/>
      <c r="H541" s="447"/>
      <c r="I541" s="463"/>
      <c r="J541" s="469" t="s">
        <v>160</v>
      </c>
      <c r="K541" s="469"/>
      <c r="L541" s="447"/>
      <c r="M541" s="447"/>
      <c r="N541" s="866">
        <f t="shared" si="228"/>
        <v>35</v>
      </c>
      <c r="O541" s="863">
        <f t="shared" ref="O541:O546" si="232">IF(N541=0,0,N541+72)</f>
        <v>107</v>
      </c>
      <c r="P541" s="864">
        <f t="shared" si="225"/>
        <v>107</v>
      </c>
      <c r="Q541" s="863">
        <f t="shared" ref="Q541:Q546" si="233">IF(P541=0,0,P541+72)</f>
        <v>179</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hidden="1" outlineLevel="4" x14ac:dyDescent="0.25">
      <c r="A542" s="411"/>
      <c r="B542" s="420"/>
      <c r="C542" s="413">
        <f t="shared" si="199"/>
        <v>5</v>
      </c>
      <c r="D542" s="442"/>
      <c r="E542" s="500"/>
      <c r="F542" s="500"/>
      <c r="G542" s="442"/>
      <c r="H542" s="447"/>
      <c r="I542" s="463"/>
      <c r="J542" s="469" t="s">
        <v>685</v>
      </c>
      <c r="K542" s="469"/>
      <c r="L542" s="447"/>
      <c r="M542" s="447"/>
      <c r="N542" s="866">
        <f t="shared" si="228"/>
        <v>36</v>
      </c>
      <c r="O542" s="863">
        <f t="shared" si="232"/>
        <v>108</v>
      </c>
      <c r="P542" s="864">
        <f t="shared" si="225"/>
        <v>108</v>
      </c>
      <c r="Q542" s="863">
        <f t="shared" si="233"/>
        <v>180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hidden="1" outlineLevel="4" x14ac:dyDescent="0.25">
      <c r="A543" s="411"/>
      <c r="B543" s="420"/>
      <c r="C543" s="413">
        <f t="shared" si="199"/>
        <v>5</v>
      </c>
      <c r="D543" s="442"/>
      <c r="E543" s="500"/>
      <c r="F543" s="500"/>
      <c r="G543" s="442"/>
      <c r="H543" s="447"/>
      <c r="I543" s="463"/>
      <c r="J543" s="469" t="s">
        <v>686</v>
      </c>
      <c r="K543" s="469"/>
      <c r="L543" s="447"/>
      <c r="M543" s="447"/>
      <c r="N543" s="866">
        <f t="shared" si="228"/>
        <v>36</v>
      </c>
      <c r="O543" s="863">
        <f t="shared" si="232"/>
        <v>108</v>
      </c>
      <c r="P543" s="864">
        <f t="shared" si="225"/>
        <v>108</v>
      </c>
      <c r="Q543" s="863">
        <f t="shared" si="233"/>
        <v>180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hidden="1" outlineLevel="4" x14ac:dyDescent="0.25">
      <c r="A544" s="411"/>
      <c r="B544" s="420"/>
      <c r="C544" s="413">
        <f t="shared" si="199"/>
        <v>5</v>
      </c>
      <c r="D544" s="442"/>
      <c r="E544" s="500"/>
      <c r="F544" s="500"/>
      <c r="G544" s="442"/>
      <c r="H544" s="447"/>
      <c r="I544" s="463"/>
      <c r="J544" s="469" t="s">
        <v>687</v>
      </c>
      <c r="K544" s="469"/>
      <c r="L544" s="447"/>
      <c r="M544" s="447"/>
      <c r="N544" s="866">
        <f t="shared" si="228"/>
        <v>37</v>
      </c>
      <c r="O544" s="863">
        <f t="shared" si="232"/>
        <v>109</v>
      </c>
      <c r="P544" s="864">
        <f t="shared" si="225"/>
        <v>109</v>
      </c>
      <c r="Q544" s="863">
        <f t="shared" si="233"/>
        <v>181</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hidden="1" outlineLevel="4" x14ac:dyDescent="0.25">
      <c r="A545" s="411"/>
      <c r="B545" s="420"/>
      <c r="C545" s="413">
        <f t="shared" si="199"/>
        <v>5</v>
      </c>
      <c r="D545" s="442"/>
      <c r="E545" s="500"/>
      <c r="F545" s="500"/>
      <c r="G545" s="442"/>
      <c r="H545" s="447"/>
      <c r="I545" s="463"/>
      <c r="J545" s="469" t="s">
        <v>688</v>
      </c>
      <c r="K545" s="469"/>
      <c r="L545" s="447"/>
      <c r="M545" s="447"/>
      <c r="N545" s="866">
        <f t="shared" si="228"/>
        <v>37</v>
      </c>
      <c r="O545" s="863">
        <f t="shared" si="232"/>
        <v>109</v>
      </c>
      <c r="P545" s="864">
        <f t="shared" si="225"/>
        <v>109</v>
      </c>
      <c r="Q545" s="863">
        <f t="shared" si="233"/>
        <v>181</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hidden="1" outlineLevel="4" x14ac:dyDescent="0.25">
      <c r="A546" s="411"/>
      <c r="B546" s="420"/>
      <c r="C546" s="413">
        <f t="shared" si="199"/>
        <v>5</v>
      </c>
      <c r="D546" s="442"/>
      <c r="E546" s="500"/>
      <c r="F546" s="500"/>
      <c r="G546" s="442"/>
      <c r="H546" s="447"/>
      <c r="I546" s="463"/>
      <c r="J546" s="469" t="s">
        <v>656</v>
      </c>
      <c r="K546" s="469"/>
      <c r="L546" s="447"/>
      <c r="M546" s="447"/>
      <c r="N546" s="866">
        <f t="shared" si="228"/>
        <v>38</v>
      </c>
      <c r="O546" s="863">
        <f t="shared" si="232"/>
        <v>110</v>
      </c>
      <c r="P546" s="864">
        <f t="shared" si="225"/>
        <v>110</v>
      </c>
      <c r="Q546" s="863">
        <f t="shared" si="233"/>
        <v>182</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hidden="1" outlineLevel="4" x14ac:dyDescent="0.25">
      <c r="A547" s="411"/>
      <c r="B547" s="420"/>
      <c r="C547" s="413">
        <f t="shared" si="199"/>
        <v>5</v>
      </c>
      <c r="D547" s="442"/>
      <c r="E547" s="500"/>
      <c r="F547" s="500"/>
      <c r="G547" s="442"/>
      <c r="H547" s="463" t="str">
        <f>H$262</f>
        <v>Spr</v>
      </c>
      <c r="I547" s="463">
        <v>0</v>
      </c>
      <c r="J547" s="469" t="s">
        <v>679</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hidden="1" outlineLevel="3" collapsed="1" x14ac:dyDescent="0.25">
      <c r="A548" s="411"/>
      <c r="B548" s="420"/>
      <c r="C548" s="413">
        <f t="shared" ref="C548" si="234">INT($C$241)+3</f>
        <v>4</v>
      </c>
      <c r="D548" s="442"/>
      <c r="E548" s="500"/>
      <c r="F548" s="500"/>
      <c r="G548" s="442"/>
      <c r="H548" s="447"/>
      <c r="I548" s="463"/>
      <c r="J548" s="469" t="s">
        <v>1020</v>
      </c>
      <c r="K548" s="469"/>
      <c r="L548" s="447"/>
      <c r="M548" s="447"/>
      <c r="N548" s="866">
        <f t="shared" ref="N548:N554" si="235">IF(N508=0,0,N508+24)</f>
        <v>49</v>
      </c>
      <c r="O548" s="863">
        <f t="shared" ref="O548" si="236">IF(N548=0,0,N548+72)</f>
        <v>121</v>
      </c>
      <c r="P548" s="864">
        <f t="shared" ref="P548" si="237">O548</f>
        <v>121</v>
      </c>
      <c r="Q548" s="863">
        <f t="shared" ref="Q548" si="238">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hidden="1" outlineLevel="4" x14ac:dyDescent="0.25">
      <c r="A549" s="411"/>
      <c r="B549" s="420"/>
      <c r="C549" s="413">
        <f t="shared" si="199"/>
        <v>5</v>
      </c>
      <c r="D549" s="442"/>
      <c r="E549" s="500"/>
      <c r="F549" s="500"/>
      <c r="G549" s="442"/>
      <c r="H549" s="447"/>
      <c r="I549" s="463"/>
      <c r="J549" s="469" t="s">
        <v>160</v>
      </c>
      <c r="K549" s="469"/>
      <c r="L549" s="447"/>
      <c r="M549" s="447"/>
      <c r="N549" s="866">
        <f t="shared" si="235"/>
        <v>0</v>
      </c>
      <c r="O549" s="863">
        <f t="shared" ref="O549:O554" si="239">IF(N549=0,0,N549+72)</f>
        <v>0</v>
      </c>
      <c r="P549" s="864">
        <f t="shared" ref="P549:P554" si="240">O549</f>
        <v>0</v>
      </c>
      <c r="Q549" s="863">
        <f t="shared" ref="Q549:Q554" si="241">IF(P549=0,0,P549+72)</f>
        <v>0</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hidden="1" outlineLevel="4" x14ac:dyDescent="0.25">
      <c r="A550" s="411"/>
      <c r="B550" s="420"/>
      <c r="C550" s="413">
        <f t="shared" si="199"/>
        <v>5</v>
      </c>
      <c r="D550" s="442"/>
      <c r="E550" s="500"/>
      <c r="F550" s="500"/>
      <c r="G550" s="442"/>
      <c r="H550" s="447"/>
      <c r="I550" s="463"/>
      <c r="J550" s="469" t="s">
        <v>685</v>
      </c>
      <c r="K550" s="469"/>
      <c r="L550" s="447"/>
      <c r="M550" s="447"/>
      <c r="N550" s="866">
        <f t="shared" si="235"/>
        <v>0</v>
      </c>
      <c r="O550" s="863">
        <f t="shared" si="239"/>
        <v>0</v>
      </c>
      <c r="P550" s="864">
        <f t="shared" si="240"/>
        <v>0</v>
      </c>
      <c r="Q550" s="863">
        <f t="shared" si="241"/>
        <v>0</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hidden="1" outlineLevel="4" x14ac:dyDescent="0.25">
      <c r="A551" s="411"/>
      <c r="B551" s="420"/>
      <c r="C551" s="413">
        <f t="shared" si="199"/>
        <v>5</v>
      </c>
      <c r="D551" s="442"/>
      <c r="E551" s="500"/>
      <c r="F551" s="500"/>
      <c r="G551" s="442"/>
      <c r="H551" s="447"/>
      <c r="I551" s="463"/>
      <c r="J551" s="469" t="s">
        <v>686</v>
      </c>
      <c r="K551" s="469"/>
      <c r="L551" s="447"/>
      <c r="M551" s="447"/>
      <c r="N551" s="866">
        <f t="shared" si="235"/>
        <v>0</v>
      </c>
      <c r="O551" s="863">
        <f t="shared" si="239"/>
        <v>0</v>
      </c>
      <c r="P551" s="864">
        <f t="shared" si="240"/>
        <v>0</v>
      </c>
      <c r="Q551" s="863">
        <f t="shared" si="241"/>
        <v>0</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hidden="1" outlineLevel="4" x14ac:dyDescent="0.25">
      <c r="A552" s="411"/>
      <c r="B552" s="420"/>
      <c r="C552" s="413">
        <f t="shared" si="199"/>
        <v>5</v>
      </c>
      <c r="D552" s="442"/>
      <c r="E552" s="500"/>
      <c r="F552" s="500"/>
      <c r="G552" s="442"/>
      <c r="H552" s="447"/>
      <c r="I552" s="463"/>
      <c r="J552" s="469" t="s">
        <v>687</v>
      </c>
      <c r="K552" s="469"/>
      <c r="L552" s="447"/>
      <c r="M552" s="447"/>
      <c r="N552" s="866">
        <f t="shared" si="235"/>
        <v>0</v>
      </c>
      <c r="O552" s="863">
        <f t="shared" si="239"/>
        <v>0</v>
      </c>
      <c r="P552" s="864">
        <f t="shared" si="240"/>
        <v>0</v>
      </c>
      <c r="Q552" s="863">
        <f t="shared" si="241"/>
        <v>0</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hidden="1" outlineLevel="4" x14ac:dyDescent="0.25">
      <c r="A553" s="411"/>
      <c r="B553" s="420"/>
      <c r="C553" s="413">
        <f t="shared" si="199"/>
        <v>5</v>
      </c>
      <c r="D553" s="442"/>
      <c r="E553" s="500"/>
      <c r="F553" s="500"/>
      <c r="G553" s="442"/>
      <c r="H553" s="447"/>
      <c r="I553" s="463"/>
      <c r="J553" s="469" t="s">
        <v>688</v>
      </c>
      <c r="K553" s="469"/>
      <c r="L553" s="447"/>
      <c r="M553" s="447"/>
      <c r="N553" s="866">
        <f t="shared" si="235"/>
        <v>0</v>
      </c>
      <c r="O553" s="863">
        <f t="shared" si="239"/>
        <v>0</v>
      </c>
      <c r="P553" s="864">
        <f t="shared" si="240"/>
        <v>0</v>
      </c>
      <c r="Q553" s="863">
        <f t="shared" si="241"/>
        <v>0</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hidden="1" outlineLevel="4" x14ac:dyDescent="0.25">
      <c r="A554" s="411"/>
      <c r="B554" s="420"/>
      <c r="C554" s="413">
        <f t="shared" si="199"/>
        <v>5</v>
      </c>
      <c r="D554" s="442"/>
      <c r="E554" s="500"/>
      <c r="F554" s="500"/>
      <c r="G554" s="442"/>
      <c r="H554" s="447"/>
      <c r="I554" s="463"/>
      <c r="J554" s="469" t="s">
        <v>656</v>
      </c>
      <c r="K554" s="469"/>
      <c r="L554" s="447"/>
      <c r="M554" s="447"/>
      <c r="N554" s="866">
        <f t="shared" si="235"/>
        <v>0</v>
      </c>
      <c r="O554" s="863">
        <f t="shared" si="239"/>
        <v>0</v>
      </c>
      <c r="P554" s="864">
        <f t="shared" si="240"/>
        <v>0</v>
      </c>
      <c r="Q554" s="863">
        <f t="shared" si="241"/>
        <v>0</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hidden="1" outlineLevel="4" x14ac:dyDescent="0.25">
      <c r="A555" s="411"/>
      <c r="B555" s="420"/>
      <c r="C555" s="413">
        <f t="shared" si="199"/>
        <v>5</v>
      </c>
      <c r="D555" s="442"/>
      <c r="E555" s="500"/>
      <c r="F555" s="500"/>
      <c r="G555" s="442"/>
      <c r="H555" s="463"/>
      <c r="I555" s="463">
        <v>1</v>
      </c>
      <c r="J555" s="469" t="s">
        <v>679</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hidden="1" outlineLevel="3" collapsed="1" x14ac:dyDescent="0.25">
      <c r="A556" s="411"/>
      <c r="B556" s="420"/>
      <c r="C556" s="413">
        <f t="shared" ref="C556" si="242">INT($C$241)+3</f>
        <v>4</v>
      </c>
      <c r="D556" s="442"/>
      <c r="E556" s="500"/>
      <c r="F556" s="500"/>
      <c r="G556" s="442"/>
      <c r="H556" s="447"/>
      <c r="I556" s="463"/>
      <c r="J556" s="469" t="s">
        <v>1020</v>
      </c>
      <c r="K556" s="469"/>
      <c r="L556" s="447"/>
      <c r="M556" s="447"/>
      <c r="N556" s="866">
        <f t="shared" ref="N556:N562" si="243">IF(N516=0,0,N516+24)</f>
        <v>49</v>
      </c>
      <c r="O556" s="863">
        <f t="shared" ref="O556" si="244">IF(N556=0,0,N556+72)</f>
        <v>121</v>
      </c>
      <c r="P556" s="864">
        <f t="shared" ref="P556" si="245">O556</f>
        <v>121</v>
      </c>
      <c r="Q556" s="863">
        <f t="shared" ref="Q556" si="246">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hidden="1" outlineLevel="4" x14ac:dyDescent="0.25">
      <c r="A557" s="411"/>
      <c r="B557" s="420"/>
      <c r="C557" s="413">
        <f t="shared" si="199"/>
        <v>5</v>
      </c>
      <c r="D557" s="442"/>
      <c r="E557" s="500"/>
      <c r="F557" s="500"/>
      <c r="G557" s="442"/>
      <c r="H557" s="447"/>
      <c r="I557" s="463"/>
      <c r="J557" s="469" t="s">
        <v>160</v>
      </c>
      <c r="K557" s="469"/>
      <c r="L557" s="447"/>
      <c r="M557" s="447"/>
      <c r="N557" s="866">
        <f t="shared" si="243"/>
        <v>50</v>
      </c>
      <c r="O557" s="863">
        <f t="shared" ref="O557:O562" si="247">IF(N557=0,0,N557+72)</f>
        <v>122</v>
      </c>
      <c r="P557" s="864">
        <f t="shared" ref="P557:P562" si="248">O557</f>
        <v>122</v>
      </c>
      <c r="Q557" s="863">
        <f t="shared" ref="Q557:Q562" si="249">IF(P557=0,0,P557+72)</f>
        <v>194</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hidden="1" outlineLevel="4" x14ac:dyDescent="0.25">
      <c r="A558" s="411"/>
      <c r="B558" s="420"/>
      <c r="C558" s="413">
        <f t="shared" si="199"/>
        <v>5</v>
      </c>
      <c r="D558" s="442"/>
      <c r="E558" s="500"/>
      <c r="F558" s="500"/>
      <c r="G558" s="442"/>
      <c r="H558" s="447"/>
      <c r="I558" s="463"/>
      <c r="J558" s="469" t="s">
        <v>685</v>
      </c>
      <c r="K558" s="469"/>
      <c r="L558" s="447"/>
      <c r="M558" s="447"/>
      <c r="N558" s="866">
        <f t="shared" si="243"/>
        <v>51</v>
      </c>
      <c r="O558" s="863">
        <f t="shared" si="247"/>
        <v>123</v>
      </c>
      <c r="P558" s="864">
        <f t="shared" si="248"/>
        <v>123</v>
      </c>
      <c r="Q558" s="863">
        <f t="shared" si="249"/>
        <v>195</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hidden="1" outlineLevel="4" x14ac:dyDescent="0.25">
      <c r="A559" s="411"/>
      <c r="B559" s="420"/>
      <c r="C559" s="413">
        <f t="shared" si="199"/>
        <v>5</v>
      </c>
      <c r="D559" s="442"/>
      <c r="E559" s="500"/>
      <c r="F559" s="500"/>
      <c r="G559" s="442"/>
      <c r="H559" s="447"/>
      <c r="I559" s="463"/>
      <c r="J559" s="469" t="s">
        <v>686</v>
      </c>
      <c r="K559" s="469"/>
      <c r="L559" s="447"/>
      <c r="M559" s="447"/>
      <c r="N559" s="866">
        <f t="shared" si="243"/>
        <v>51</v>
      </c>
      <c r="O559" s="863">
        <f t="shared" si="247"/>
        <v>123</v>
      </c>
      <c r="P559" s="864">
        <f t="shared" si="248"/>
        <v>123</v>
      </c>
      <c r="Q559" s="863">
        <f t="shared" si="249"/>
        <v>195</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hidden="1" outlineLevel="4" x14ac:dyDescent="0.25">
      <c r="A560" s="411"/>
      <c r="B560" s="420"/>
      <c r="C560" s="413">
        <f t="shared" si="199"/>
        <v>5</v>
      </c>
      <c r="D560" s="442"/>
      <c r="E560" s="500"/>
      <c r="F560" s="500"/>
      <c r="G560" s="442"/>
      <c r="H560" s="447"/>
      <c r="I560" s="463"/>
      <c r="J560" s="469" t="s">
        <v>687</v>
      </c>
      <c r="K560" s="469"/>
      <c r="L560" s="447"/>
      <c r="M560" s="447"/>
      <c r="N560" s="866">
        <f t="shared" si="243"/>
        <v>51</v>
      </c>
      <c r="O560" s="863">
        <f t="shared" si="247"/>
        <v>123</v>
      </c>
      <c r="P560" s="864">
        <f t="shared" si="248"/>
        <v>123</v>
      </c>
      <c r="Q560" s="863">
        <f t="shared" si="249"/>
        <v>195</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hidden="1" outlineLevel="4" x14ac:dyDescent="0.25">
      <c r="A561" s="411"/>
      <c r="B561" s="420"/>
      <c r="C561" s="413">
        <f t="shared" si="199"/>
        <v>5</v>
      </c>
      <c r="D561" s="442"/>
      <c r="E561" s="500"/>
      <c r="F561" s="500"/>
      <c r="G561" s="442"/>
      <c r="H561" s="447"/>
      <c r="I561" s="463"/>
      <c r="J561" s="469" t="s">
        <v>688</v>
      </c>
      <c r="K561" s="469"/>
      <c r="L561" s="447"/>
      <c r="M561" s="447"/>
      <c r="N561" s="866">
        <f t="shared" si="243"/>
        <v>51</v>
      </c>
      <c r="O561" s="863">
        <f t="shared" si="247"/>
        <v>123</v>
      </c>
      <c r="P561" s="864">
        <f t="shared" si="248"/>
        <v>123</v>
      </c>
      <c r="Q561" s="863">
        <f t="shared" si="249"/>
        <v>195</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hidden="1" outlineLevel="4" x14ac:dyDescent="0.25">
      <c r="A562" s="411"/>
      <c r="B562" s="420"/>
      <c r="C562" s="413">
        <f t="shared" si="199"/>
        <v>5</v>
      </c>
      <c r="D562" s="442"/>
      <c r="E562" s="500"/>
      <c r="F562" s="500"/>
      <c r="G562" s="442"/>
      <c r="H562" s="447"/>
      <c r="I562" s="463"/>
      <c r="J562" s="469" t="s">
        <v>656</v>
      </c>
      <c r="K562" s="469"/>
      <c r="L562" s="447"/>
      <c r="M562" s="447"/>
      <c r="N562" s="866">
        <f t="shared" si="243"/>
        <v>51</v>
      </c>
      <c r="O562" s="863">
        <f t="shared" si="247"/>
        <v>123</v>
      </c>
      <c r="P562" s="864">
        <f t="shared" si="248"/>
        <v>123</v>
      </c>
      <c r="Q562" s="863">
        <f t="shared" si="249"/>
        <v>195</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hidden="1" outlineLevel="4" x14ac:dyDescent="0.25">
      <c r="A563" s="411"/>
      <c r="B563" s="420"/>
      <c r="C563" s="413">
        <f t="shared" si="199"/>
        <v>5</v>
      </c>
      <c r="D563" s="442"/>
      <c r="E563" s="500"/>
      <c r="F563" s="500"/>
      <c r="G563" s="442"/>
      <c r="H563" s="463"/>
      <c r="I563" s="463">
        <v>2</v>
      </c>
      <c r="J563" s="469" t="s">
        <v>679</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hidden="1" outlineLevel="3" collapsed="1" x14ac:dyDescent="0.25">
      <c r="A564" s="411"/>
      <c r="B564" s="420"/>
      <c r="C564" s="413">
        <f t="shared" ref="C564" si="250">INT($C$241)+3</f>
        <v>4</v>
      </c>
      <c r="D564" s="442"/>
      <c r="E564" s="500"/>
      <c r="F564" s="500"/>
      <c r="G564" s="442"/>
      <c r="H564" s="447"/>
      <c r="I564" s="463"/>
      <c r="J564" s="469" t="s">
        <v>1020</v>
      </c>
      <c r="K564" s="469"/>
      <c r="L564" s="447"/>
      <c r="M564" s="447"/>
      <c r="N564" s="866">
        <f t="shared" ref="N564:N570" si="251">IF(N524=0,0,N524+24)</f>
        <v>49</v>
      </c>
      <c r="O564" s="863">
        <f t="shared" ref="O564" si="252">IF(N564=0,0,N564+72)</f>
        <v>121</v>
      </c>
      <c r="P564" s="864">
        <f t="shared" ref="P564" si="253">O564</f>
        <v>121</v>
      </c>
      <c r="Q564" s="863">
        <f t="shared" ref="Q564" si="254">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hidden="1" outlineLevel="4" x14ac:dyDescent="0.25">
      <c r="A565" s="411"/>
      <c r="B565" s="420"/>
      <c r="C565" s="413">
        <f t="shared" si="199"/>
        <v>5</v>
      </c>
      <c r="D565" s="442"/>
      <c r="E565" s="500"/>
      <c r="F565" s="500"/>
      <c r="G565" s="442"/>
      <c r="H565" s="447"/>
      <c r="I565" s="463"/>
      <c r="J565" s="469" t="s">
        <v>160</v>
      </c>
      <c r="K565" s="469"/>
      <c r="L565" s="447"/>
      <c r="M565" s="447"/>
      <c r="N565" s="866">
        <f t="shared" si="251"/>
        <v>52</v>
      </c>
      <c r="O565" s="863">
        <f t="shared" ref="O565:O570" si="255">IF(N565=0,0,N565+72)</f>
        <v>124</v>
      </c>
      <c r="P565" s="864">
        <f t="shared" ref="P565:P570" si="256">O565</f>
        <v>124</v>
      </c>
      <c r="Q565" s="863">
        <f t="shared" ref="Q565:Q570" si="257">IF(P565=0,0,P565+72)</f>
        <v>196</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hidden="1" outlineLevel="4" x14ac:dyDescent="0.25">
      <c r="A566" s="411"/>
      <c r="B566" s="420"/>
      <c r="C566" s="413">
        <f t="shared" si="199"/>
        <v>5</v>
      </c>
      <c r="D566" s="442"/>
      <c r="E566" s="500"/>
      <c r="F566" s="500"/>
      <c r="G566" s="442"/>
      <c r="H566" s="447"/>
      <c r="I566" s="463"/>
      <c r="J566" s="469" t="s">
        <v>685</v>
      </c>
      <c r="K566" s="469"/>
      <c r="L566" s="447"/>
      <c r="M566" s="447"/>
      <c r="N566" s="866">
        <f t="shared" si="251"/>
        <v>53</v>
      </c>
      <c r="O566" s="863">
        <f t="shared" si="255"/>
        <v>125</v>
      </c>
      <c r="P566" s="864">
        <f t="shared" si="256"/>
        <v>125</v>
      </c>
      <c r="Q566" s="863">
        <f t="shared" si="257"/>
        <v>197</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hidden="1" outlineLevel="4" x14ac:dyDescent="0.25">
      <c r="A567" s="411"/>
      <c r="B567" s="420"/>
      <c r="C567" s="413">
        <f t="shared" si="199"/>
        <v>5</v>
      </c>
      <c r="D567" s="442"/>
      <c r="E567" s="500"/>
      <c r="F567" s="500"/>
      <c r="G567" s="442"/>
      <c r="H567" s="447"/>
      <c r="I567" s="463"/>
      <c r="J567" s="469" t="s">
        <v>686</v>
      </c>
      <c r="K567" s="469"/>
      <c r="L567" s="447"/>
      <c r="M567" s="447"/>
      <c r="N567" s="866">
        <f t="shared" si="251"/>
        <v>53</v>
      </c>
      <c r="O567" s="863">
        <f t="shared" si="255"/>
        <v>125</v>
      </c>
      <c r="P567" s="864">
        <f t="shared" si="256"/>
        <v>125</v>
      </c>
      <c r="Q567" s="863">
        <f t="shared" si="257"/>
        <v>197</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hidden="1" outlineLevel="4" x14ac:dyDescent="0.25">
      <c r="A568" s="411"/>
      <c r="B568" s="420"/>
      <c r="C568" s="413">
        <f t="shared" si="199"/>
        <v>5</v>
      </c>
      <c r="D568" s="442"/>
      <c r="E568" s="500"/>
      <c r="F568" s="500"/>
      <c r="G568" s="442"/>
      <c r="H568" s="447"/>
      <c r="I568" s="463"/>
      <c r="J568" s="469" t="s">
        <v>687</v>
      </c>
      <c r="K568" s="469"/>
      <c r="L568" s="447"/>
      <c r="M568" s="447"/>
      <c r="N568" s="866">
        <f t="shared" si="251"/>
        <v>54</v>
      </c>
      <c r="O568" s="863">
        <f t="shared" si="255"/>
        <v>126</v>
      </c>
      <c r="P568" s="864">
        <f t="shared" si="256"/>
        <v>126</v>
      </c>
      <c r="Q568" s="863">
        <f t="shared" si="257"/>
        <v>198</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hidden="1" outlineLevel="4" x14ac:dyDescent="0.25">
      <c r="A569" s="411"/>
      <c r="B569" s="420"/>
      <c r="C569" s="413">
        <f t="shared" si="199"/>
        <v>5</v>
      </c>
      <c r="D569" s="442"/>
      <c r="E569" s="500"/>
      <c r="F569" s="500"/>
      <c r="G569" s="442"/>
      <c r="H569" s="447"/>
      <c r="I569" s="463"/>
      <c r="J569" s="469" t="s">
        <v>688</v>
      </c>
      <c r="K569" s="469"/>
      <c r="L569" s="447"/>
      <c r="M569" s="447"/>
      <c r="N569" s="866">
        <f t="shared" si="251"/>
        <v>54</v>
      </c>
      <c r="O569" s="863">
        <f t="shared" si="255"/>
        <v>126</v>
      </c>
      <c r="P569" s="864">
        <f t="shared" si="256"/>
        <v>126</v>
      </c>
      <c r="Q569" s="863">
        <f t="shared" si="257"/>
        <v>198</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hidden="1" outlineLevel="4" x14ac:dyDescent="0.25">
      <c r="A570" s="411"/>
      <c r="B570" s="420"/>
      <c r="C570" s="413">
        <f t="shared" si="199"/>
        <v>5</v>
      </c>
      <c r="D570" s="442"/>
      <c r="E570" s="500"/>
      <c r="F570" s="500"/>
      <c r="G570" s="442"/>
      <c r="H570" s="447"/>
      <c r="I570" s="463"/>
      <c r="J570" s="469" t="s">
        <v>656</v>
      </c>
      <c r="K570" s="469"/>
      <c r="L570" s="447"/>
      <c r="M570" s="447"/>
      <c r="N570" s="866">
        <f t="shared" si="251"/>
        <v>54</v>
      </c>
      <c r="O570" s="863">
        <f t="shared" si="255"/>
        <v>126</v>
      </c>
      <c r="P570" s="864">
        <f t="shared" si="256"/>
        <v>126</v>
      </c>
      <c r="Q570" s="863">
        <f t="shared" si="257"/>
        <v>198</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hidden="1" outlineLevel="4" x14ac:dyDescent="0.25">
      <c r="A571" s="411"/>
      <c r="B571" s="420"/>
      <c r="C571" s="413">
        <f t="shared" si="199"/>
        <v>5</v>
      </c>
      <c r="D571" s="442"/>
      <c r="E571" s="500"/>
      <c r="F571" s="500"/>
      <c r="G571" s="442"/>
      <c r="H571" s="463"/>
      <c r="I571" s="463">
        <v>3</v>
      </c>
      <c r="J571" s="469" t="s">
        <v>679</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hidden="1" outlineLevel="3" collapsed="1" x14ac:dyDescent="0.25">
      <c r="A572" s="411"/>
      <c r="B572" s="420"/>
      <c r="C572" s="413">
        <f t="shared" ref="C572" si="258">INT($C$241)+3</f>
        <v>4</v>
      </c>
      <c r="D572" s="442"/>
      <c r="E572" s="500"/>
      <c r="F572" s="500"/>
      <c r="G572" s="442"/>
      <c r="H572" s="447"/>
      <c r="I572" s="463"/>
      <c r="J572" s="469" t="s">
        <v>1020</v>
      </c>
      <c r="K572" s="469"/>
      <c r="L572" s="447"/>
      <c r="M572" s="447"/>
      <c r="N572" s="866">
        <f t="shared" ref="N572:N578" si="259">IF(N532=0,0,N532+24)</f>
        <v>49</v>
      </c>
      <c r="O572" s="863">
        <f t="shared" ref="O572" si="260">IF(N572=0,0,N572+72)</f>
        <v>121</v>
      </c>
      <c r="P572" s="864">
        <f t="shared" ref="P572" si="261">O572</f>
        <v>121</v>
      </c>
      <c r="Q572" s="863">
        <f t="shared" ref="Q572" si="262">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hidden="1" outlineLevel="4" x14ac:dyDescent="0.25">
      <c r="A573" s="411"/>
      <c r="B573" s="420"/>
      <c r="C573" s="413">
        <f t="shared" si="199"/>
        <v>5</v>
      </c>
      <c r="D573" s="442"/>
      <c r="E573" s="500"/>
      <c r="F573" s="500"/>
      <c r="G573" s="442"/>
      <c r="H573" s="447"/>
      <c r="I573" s="463"/>
      <c r="J573" s="469" t="s">
        <v>160</v>
      </c>
      <c r="K573" s="469"/>
      <c r="L573" s="447"/>
      <c r="M573" s="447"/>
      <c r="N573" s="866">
        <f t="shared" si="259"/>
        <v>55</v>
      </c>
      <c r="O573" s="863">
        <f t="shared" ref="O573:O578" si="263">IF(N573=0,0,N573+72)</f>
        <v>127</v>
      </c>
      <c r="P573" s="864">
        <f t="shared" ref="P573:P578" si="264">O573</f>
        <v>127</v>
      </c>
      <c r="Q573" s="863">
        <f t="shared" ref="Q573:Q578" si="265">IF(P573=0,0,P573+72)</f>
        <v>199</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hidden="1" outlineLevel="4" x14ac:dyDescent="0.25">
      <c r="A574" s="411"/>
      <c r="B574" s="420"/>
      <c r="C574" s="413">
        <f t="shared" si="199"/>
        <v>5</v>
      </c>
      <c r="D574" s="442"/>
      <c r="E574" s="500"/>
      <c r="F574" s="500"/>
      <c r="G574" s="442"/>
      <c r="H574" s="447"/>
      <c r="I574" s="463"/>
      <c r="J574" s="469" t="s">
        <v>685</v>
      </c>
      <c r="K574" s="469"/>
      <c r="L574" s="447"/>
      <c r="M574" s="447"/>
      <c r="N574" s="866">
        <f t="shared" si="259"/>
        <v>56</v>
      </c>
      <c r="O574" s="863">
        <f t="shared" si="263"/>
        <v>128</v>
      </c>
      <c r="P574" s="864">
        <f t="shared" si="264"/>
        <v>128</v>
      </c>
      <c r="Q574" s="863">
        <f t="shared" si="265"/>
        <v>200</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hidden="1" outlineLevel="4" x14ac:dyDescent="0.25">
      <c r="A575" s="411"/>
      <c r="B575" s="420"/>
      <c r="C575" s="413">
        <f t="shared" si="199"/>
        <v>5</v>
      </c>
      <c r="D575" s="442"/>
      <c r="E575" s="500"/>
      <c r="F575" s="500"/>
      <c r="G575" s="442"/>
      <c r="H575" s="447"/>
      <c r="I575" s="463"/>
      <c r="J575" s="469" t="s">
        <v>686</v>
      </c>
      <c r="K575" s="469"/>
      <c r="L575" s="447"/>
      <c r="M575" s="447"/>
      <c r="N575" s="866">
        <f t="shared" si="259"/>
        <v>56</v>
      </c>
      <c r="O575" s="863">
        <f t="shared" si="263"/>
        <v>128</v>
      </c>
      <c r="P575" s="864">
        <f t="shared" si="264"/>
        <v>128</v>
      </c>
      <c r="Q575" s="863">
        <f t="shared" si="265"/>
        <v>200</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hidden="1" outlineLevel="4" x14ac:dyDescent="0.25">
      <c r="A576" s="411"/>
      <c r="B576" s="420"/>
      <c r="C576" s="413">
        <f t="shared" si="199"/>
        <v>5</v>
      </c>
      <c r="D576" s="442"/>
      <c r="E576" s="500"/>
      <c r="F576" s="500"/>
      <c r="G576" s="442"/>
      <c r="H576" s="447"/>
      <c r="I576" s="463"/>
      <c r="J576" s="469" t="s">
        <v>687</v>
      </c>
      <c r="K576" s="469"/>
      <c r="L576" s="447"/>
      <c r="M576" s="447"/>
      <c r="N576" s="866">
        <f t="shared" si="259"/>
        <v>57</v>
      </c>
      <c r="O576" s="863">
        <f t="shared" si="263"/>
        <v>129</v>
      </c>
      <c r="P576" s="864">
        <f t="shared" si="264"/>
        <v>129</v>
      </c>
      <c r="Q576" s="863">
        <f t="shared" si="265"/>
        <v>201</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hidden="1" outlineLevel="4" x14ac:dyDescent="0.25">
      <c r="A577" s="411"/>
      <c r="B577" s="420"/>
      <c r="C577" s="413">
        <f t="shared" si="199"/>
        <v>5</v>
      </c>
      <c r="D577" s="442"/>
      <c r="E577" s="500"/>
      <c r="F577" s="500"/>
      <c r="G577" s="442"/>
      <c r="H577" s="447"/>
      <c r="I577" s="463"/>
      <c r="J577" s="469" t="s">
        <v>688</v>
      </c>
      <c r="K577" s="469"/>
      <c r="L577" s="447"/>
      <c r="M577" s="447"/>
      <c r="N577" s="866">
        <f t="shared" si="259"/>
        <v>57</v>
      </c>
      <c r="O577" s="863">
        <f t="shared" si="263"/>
        <v>129</v>
      </c>
      <c r="P577" s="864">
        <f t="shared" si="264"/>
        <v>129</v>
      </c>
      <c r="Q577" s="863">
        <f t="shared" si="265"/>
        <v>201</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hidden="1" outlineLevel="4" x14ac:dyDescent="0.25">
      <c r="A578" s="411"/>
      <c r="B578" s="420"/>
      <c r="C578" s="413">
        <f t="shared" si="199"/>
        <v>5</v>
      </c>
      <c r="D578" s="442"/>
      <c r="E578" s="500"/>
      <c r="F578" s="500"/>
      <c r="G578" s="442"/>
      <c r="H578" s="447"/>
      <c r="I578" s="463"/>
      <c r="J578" s="469" t="s">
        <v>656</v>
      </c>
      <c r="K578" s="469"/>
      <c r="L578" s="447"/>
      <c r="M578" s="447"/>
      <c r="N578" s="866">
        <f t="shared" si="259"/>
        <v>58</v>
      </c>
      <c r="O578" s="863">
        <f t="shared" si="263"/>
        <v>130</v>
      </c>
      <c r="P578" s="864">
        <f t="shared" si="264"/>
        <v>130</v>
      </c>
      <c r="Q578" s="863">
        <f t="shared" si="265"/>
        <v>202</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idden="1" outlineLevel="4" x14ac:dyDescent="0.25">
      <c r="A579" s="411"/>
      <c r="B579" s="420"/>
      <c r="C579" s="413">
        <f t="shared" si="199"/>
        <v>5</v>
      </c>
      <c r="D579" s="442"/>
      <c r="E579" s="500"/>
      <c r="F579" s="500"/>
      <c r="G579" s="442"/>
      <c r="H579" s="463"/>
      <c r="I579" s="463">
        <v>4</v>
      </c>
      <c r="J579" s="469" t="s">
        <v>679</v>
      </c>
      <c r="K579" s="469"/>
      <c r="L579" s="447"/>
      <c r="M579" s="447"/>
      <c r="N579" s="447">
        <v>0</v>
      </c>
      <c r="O579" s="447">
        <v>0</v>
      </c>
      <c r="P579" s="447">
        <v>0</v>
      </c>
      <c r="Q579" s="447">
        <v>0</v>
      </c>
      <c r="R579" s="447"/>
      <c r="S579" s="447"/>
      <c r="T579" s="447"/>
      <c r="U579" s="447"/>
      <c r="V579" s="447"/>
      <c r="W579" s="447"/>
      <c r="X579" s="447"/>
      <c r="Y579" s="447"/>
      <c r="Z579" s="447"/>
      <c r="AA579" s="447"/>
      <c r="AB579" s="447"/>
      <c r="AC579" s="447"/>
      <c r="AD579" s="447"/>
      <c r="AE579" s="447"/>
      <c r="AF579" s="447"/>
      <c r="AG579" s="447"/>
      <c r="AH579" s="447"/>
      <c r="AI579" s="447"/>
      <c r="AJ579" s="447"/>
      <c r="AK579" s="447"/>
      <c r="AL579" s="447"/>
      <c r="AM579" s="447"/>
      <c r="AN579" s="447"/>
      <c r="AO579" s="447"/>
      <c r="AP579" s="442"/>
      <c r="AQ579" s="423"/>
      <c r="AR579" s="411"/>
      <c r="AS579" s="411"/>
      <c r="AT579" s="411"/>
    </row>
    <row r="580" spans="1:46" hidden="1" outlineLevel="3" collapsed="1" x14ac:dyDescent="0.25">
      <c r="A580" s="411"/>
      <c r="B580" s="420"/>
      <c r="C580" s="413">
        <f t="shared" ref="C580" si="266">INT($C$241)+3</f>
        <v>4</v>
      </c>
      <c r="D580" s="442"/>
      <c r="E580" s="500"/>
      <c r="F580" s="500"/>
      <c r="G580" s="442"/>
      <c r="H580" s="447"/>
      <c r="I580" s="463"/>
      <c r="J580" s="469" t="s">
        <v>1020</v>
      </c>
      <c r="K580" s="469"/>
      <c r="L580" s="447"/>
      <c r="M580" s="447"/>
      <c r="N580" s="866">
        <f t="shared" ref="N580:N586" si="267">IF(N540=0,0,N540+24)</f>
        <v>49</v>
      </c>
      <c r="O580" s="863">
        <f t="shared" ref="O580" si="268">IF(N580=0,0,N580+72)</f>
        <v>121</v>
      </c>
      <c r="P580" s="864">
        <f t="shared" ref="P580" si="269">O580</f>
        <v>121</v>
      </c>
      <c r="Q580" s="863">
        <f t="shared" ref="Q580" si="270">IF(P580=0,0,P580+72)</f>
        <v>193</v>
      </c>
      <c r="R580" s="447"/>
      <c r="S580" s="447"/>
      <c r="T580" s="447"/>
      <c r="U580" s="447"/>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hidden="1" outlineLevel="4" x14ac:dyDescent="0.25">
      <c r="A581" s="411"/>
      <c r="B581" s="420"/>
      <c r="C581" s="413">
        <f t="shared" si="199"/>
        <v>5</v>
      </c>
      <c r="D581" s="442"/>
      <c r="E581" s="500"/>
      <c r="F581" s="500"/>
      <c r="G581" s="442"/>
      <c r="H581" s="447"/>
      <c r="I581" s="463"/>
      <c r="J581" s="469" t="s">
        <v>160</v>
      </c>
      <c r="K581" s="469"/>
      <c r="L581" s="447"/>
      <c r="M581" s="447"/>
      <c r="N581" s="866">
        <f t="shared" si="267"/>
        <v>59</v>
      </c>
      <c r="O581" s="863">
        <f t="shared" ref="O581:O586" si="271">IF(N581=0,0,N581+72)</f>
        <v>131</v>
      </c>
      <c r="P581" s="864">
        <f t="shared" ref="P581:P586" si="272">O581</f>
        <v>131</v>
      </c>
      <c r="Q581" s="863">
        <f t="shared" ref="Q581:Q586" si="273">IF(P581=0,0,P581+72)</f>
        <v>203</v>
      </c>
      <c r="R581" s="447"/>
      <c r="S581" s="447"/>
      <c r="T581" s="447"/>
      <c r="U581" s="447"/>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hidden="1" outlineLevel="4" x14ac:dyDescent="0.25">
      <c r="A582" s="411"/>
      <c r="B582" s="420"/>
      <c r="C582" s="413">
        <f t="shared" ref="C582:C586" si="274">INT($C$241)+4</f>
        <v>5</v>
      </c>
      <c r="D582" s="442"/>
      <c r="E582" s="500"/>
      <c r="F582" s="500"/>
      <c r="G582" s="442"/>
      <c r="H582" s="447"/>
      <c r="I582" s="463"/>
      <c r="J582" s="469" t="s">
        <v>685</v>
      </c>
      <c r="K582" s="469"/>
      <c r="L582" s="447"/>
      <c r="M582" s="447"/>
      <c r="N582" s="866">
        <f t="shared" si="267"/>
        <v>60</v>
      </c>
      <c r="O582" s="863">
        <f t="shared" si="271"/>
        <v>132</v>
      </c>
      <c r="P582" s="864">
        <f t="shared" si="272"/>
        <v>132</v>
      </c>
      <c r="Q582" s="863">
        <f t="shared" si="273"/>
        <v>204</v>
      </c>
      <c r="R582" s="447"/>
      <c r="S582" s="447"/>
      <c r="T582" s="447"/>
      <c r="U582" s="447"/>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hidden="1" outlineLevel="4" x14ac:dyDescent="0.25">
      <c r="A583" s="411"/>
      <c r="B583" s="420"/>
      <c r="C583" s="413">
        <f t="shared" si="274"/>
        <v>5</v>
      </c>
      <c r="D583" s="442"/>
      <c r="E583" s="500"/>
      <c r="F583" s="500"/>
      <c r="G583" s="442"/>
      <c r="H583" s="447"/>
      <c r="I583" s="463"/>
      <c r="J583" s="469" t="s">
        <v>686</v>
      </c>
      <c r="K583" s="469"/>
      <c r="L583" s="447"/>
      <c r="M583" s="447"/>
      <c r="N583" s="866">
        <f t="shared" si="267"/>
        <v>60</v>
      </c>
      <c r="O583" s="863">
        <f t="shared" si="271"/>
        <v>132</v>
      </c>
      <c r="P583" s="864">
        <f t="shared" si="272"/>
        <v>132</v>
      </c>
      <c r="Q583" s="863">
        <f t="shared" si="273"/>
        <v>204</v>
      </c>
      <c r="R583" s="447"/>
      <c r="S583" s="447"/>
      <c r="T583" s="447"/>
      <c r="U583" s="447"/>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hidden="1" outlineLevel="4" x14ac:dyDescent="0.25">
      <c r="A584" s="411"/>
      <c r="B584" s="420"/>
      <c r="C584" s="413">
        <f t="shared" si="274"/>
        <v>5</v>
      </c>
      <c r="D584" s="442"/>
      <c r="E584" s="500"/>
      <c r="F584" s="500"/>
      <c r="G584" s="442"/>
      <c r="H584" s="447"/>
      <c r="I584" s="463"/>
      <c r="J584" s="469" t="s">
        <v>687</v>
      </c>
      <c r="K584" s="469"/>
      <c r="L584" s="447"/>
      <c r="M584" s="447"/>
      <c r="N584" s="866">
        <f t="shared" si="267"/>
        <v>61</v>
      </c>
      <c r="O584" s="863">
        <f t="shared" si="271"/>
        <v>133</v>
      </c>
      <c r="P584" s="864">
        <f t="shared" si="272"/>
        <v>133</v>
      </c>
      <c r="Q584" s="863">
        <f t="shared" si="273"/>
        <v>205</v>
      </c>
      <c r="R584" s="447"/>
      <c r="S584" s="447"/>
      <c r="T584" s="447"/>
      <c r="U584" s="447"/>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hidden="1" outlineLevel="4" x14ac:dyDescent="0.25">
      <c r="A585" s="411"/>
      <c r="B585" s="420"/>
      <c r="C585" s="413">
        <f t="shared" si="274"/>
        <v>5</v>
      </c>
      <c r="D585" s="442"/>
      <c r="E585" s="500"/>
      <c r="F585" s="500"/>
      <c r="G585" s="442"/>
      <c r="H585" s="447"/>
      <c r="I585" s="463"/>
      <c r="J585" s="469" t="s">
        <v>688</v>
      </c>
      <c r="K585" s="469"/>
      <c r="L585" s="447"/>
      <c r="M585" s="447"/>
      <c r="N585" s="866">
        <f t="shared" si="267"/>
        <v>61</v>
      </c>
      <c r="O585" s="863">
        <f t="shared" si="271"/>
        <v>133</v>
      </c>
      <c r="P585" s="864">
        <f t="shared" si="272"/>
        <v>133</v>
      </c>
      <c r="Q585" s="863">
        <f t="shared" si="273"/>
        <v>205</v>
      </c>
      <c r="R585" s="447"/>
      <c r="S585" s="447"/>
      <c r="T585" s="447"/>
      <c r="U585" s="447"/>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hidden="1" outlineLevel="4" x14ac:dyDescent="0.25">
      <c r="A586" s="411"/>
      <c r="B586" s="420"/>
      <c r="C586" s="413">
        <f t="shared" si="274"/>
        <v>5</v>
      </c>
      <c r="D586" s="442"/>
      <c r="E586" s="500"/>
      <c r="F586" s="500"/>
      <c r="G586" s="442"/>
      <c r="H586" s="447"/>
      <c r="I586" s="463"/>
      <c r="J586" s="469" t="s">
        <v>656</v>
      </c>
      <c r="K586" s="469"/>
      <c r="L586" s="447"/>
      <c r="M586" s="447"/>
      <c r="N586" s="866">
        <f t="shared" si="267"/>
        <v>62</v>
      </c>
      <c r="O586" s="863">
        <f t="shared" si="271"/>
        <v>134</v>
      </c>
      <c r="P586" s="864">
        <f t="shared" si="272"/>
        <v>134</v>
      </c>
      <c r="Q586" s="863">
        <f t="shared" si="273"/>
        <v>206</v>
      </c>
      <c r="R586" s="447"/>
      <c r="S586" s="447"/>
      <c r="T586" s="447"/>
      <c r="U586" s="447"/>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ht="5.0999999999999996" customHeight="1" outlineLevel="2" x14ac:dyDescent="0.25">
      <c r="A587" s="411"/>
      <c r="B587" s="420"/>
      <c r="C587" s="413">
        <f>INT($C$241)+2.005</f>
        <v>3.0049999999999999</v>
      </c>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c r="Z587" s="442"/>
      <c r="AA587" s="442"/>
      <c r="AB587" s="442"/>
      <c r="AC587" s="442"/>
      <c r="AD587" s="442"/>
      <c r="AE587" s="442"/>
      <c r="AF587" s="442"/>
      <c r="AG587" s="442"/>
      <c r="AH587" s="442"/>
      <c r="AI587" s="442"/>
      <c r="AJ587" s="442"/>
      <c r="AK587" s="442"/>
      <c r="AL587" s="442"/>
      <c r="AM587" s="442"/>
      <c r="AN587" s="442"/>
      <c r="AO587" s="442"/>
      <c r="AP587" s="442" t="s">
        <v>484</v>
      </c>
      <c r="AQ587" s="423"/>
      <c r="AR587" s="411"/>
      <c r="AS587" s="411"/>
      <c r="AT587" s="411"/>
    </row>
    <row r="588" spans="1:46" outlineLevel="2" collapsed="1" x14ac:dyDescent="0.25">
      <c r="A588" s="411"/>
      <c r="B588" s="420"/>
      <c r="C588" s="413">
        <f>INT($C$241)+2</f>
        <v>3</v>
      </c>
      <c r="D588" s="442"/>
      <c r="E588" s="500"/>
      <c r="F588" s="500"/>
      <c r="G588" s="442"/>
      <c r="H588" s="516" t="s">
        <v>672</v>
      </c>
      <c r="I588" s="470" t="s">
        <v>689</v>
      </c>
      <c r="J588" s="470"/>
      <c r="K588" s="576"/>
      <c r="L588" s="574">
        <f>COUNTA($I589:$I$613)/COUNTA($H589:$H$613)</f>
        <v>8</v>
      </c>
      <c r="M588" s="447"/>
      <c r="N588" s="470"/>
      <c r="O588" s="470"/>
      <c r="P588" s="470"/>
      <c r="Q588" s="470"/>
      <c r="R588" s="470" t="s">
        <v>690</v>
      </c>
      <c r="S588" s="470"/>
      <c r="T588" s="470"/>
      <c r="U588" s="470"/>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hidden="1" outlineLevel="3" x14ac:dyDescent="0.25">
      <c r="A589" s="411"/>
      <c r="B589" s="420"/>
      <c r="C589" s="413">
        <f t="shared" ref="C589:C612" si="275">INT($C$241)+3</f>
        <v>4</v>
      </c>
      <c r="D589" s="442"/>
      <c r="E589" s="500"/>
      <c r="F589" s="500"/>
      <c r="G589" s="442"/>
      <c r="H589" s="463" t="str">
        <f>H$260</f>
        <v>Aut</v>
      </c>
      <c r="I589" s="469" t="s">
        <v>629</v>
      </c>
      <c r="J589" s="469"/>
      <c r="K589" s="447"/>
      <c r="L589" s="446"/>
      <c r="M589" s="447"/>
      <c r="N589" s="447"/>
      <c r="O589" s="447"/>
      <c r="P589" s="447"/>
      <c r="Q589" s="447"/>
      <c r="R589" s="464">
        <v>20</v>
      </c>
      <c r="S589" s="863">
        <f t="shared" ref="S589:S612" si="276">IF(R589=0,0,R589+72)</f>
        <v>92</v>
      </c>
      <c r="T589" s="864">
        <f t="shared" ref="T589:T612" si="277">S589</f>
        <v>92</v>
      </c>
      <c r="U589" s="863">
        <f t="shared" ref="U589:U612" si="278">IF(T589=0,0,T589+72)</f>
        <v>164</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hidden="1" outlineLevel="3" x14ac:dyDescent="0.25">
      <c r="A590" s="411"/>
      <c r="B590" s="420"/>
      <c r="C590" s="413">
        <f t="shared" si="275"/>
        <v>4</v>
      </c>
      <c r="D590" s="442"/>
      <c r="E590" s="500"/>
      <c r="F590" s="500"/>
      <c r="G590" s="442"/>
      <c r="H590" s="463"/>
      <c r="I590" s="469" t="s">
        <v>630</v>
      </c>
      <c r="J590" s="469"/>
      <c r="K590" s="447"/>
      <c r="L590" s="447"/>
      <c r="M590" s="447"/>
      <c r="N590" s="447"/>
      <c r="O590" s="447"/>
      <c r="P590" s="447"/>
      <c r="Q590" s="447"/>
      <c r="R590" s="464">
        <v>21</v>
      </c>
      <c r="S590" s="863">
        <f t="shared" si="276"/>
        <v>93</v>
      </c>
      <c r="T590" s="864">
        <f t="shared" si="277"/>
        <v>93</v>
      </c>
      <c r="U590" s="863">
        <f t="shared" si="278"/>
        <v>165</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hidden="1" outlineLevel="3" x14ac:dyDescent="0.25">
      <c r="A591" s="411"/>
      <c r="B591" s="420"/>
      <c r="C591" s="413">
        <f t="shared" si="275"/>
        <v>4</v>
      </c>
      <c r="D591" s="442"/>
      <c r="E591" s="500"/>
      <c r="F591" s="500"/>
      <c r="G591" s="442"/>
      <c r="H591" s="463"/>
      <c r="I591" s="469" t="s">
        <v>631</v>
      </c>
      <c r="J591" s="469"/>
      <c r="K591" s="447"/>
      <c r="L591" s="447"/>
      <c r="M591" s="447"/>
      <c r="N591" s="447"/>
      <c r="O591" s="447"/>
      <c r="P591" s="447"/>
      <c r="Q591" s="447"/>
      <c r="R591" s="447">
        <v>0</v>
      </c>
      <c r="S591" s="863">
        <f t="shared" si="276"/>
        <v>0</v>
      </c>
      <c r="T591" s="864">
        <f t="shared" si="277"/>
        <v>0</v>
      </c>
      <c r="U591" s="863">
        <f t="shared" si="278"/>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hidden="1" outlineLevel="3" x14ac:dyDescent="0.25">
      <c r="A592" s="411"/>
      <c r="B592" s="420"/>
      <c r="C592" s="413">
        <f t="shared" si="275"/>
        <v>4</v>
      </c>
      <c r="D592" s="442"/>
      <c r="E592" s="500"/>
      <c r="F592" s="500"/>
      <c r="G592" s="442"/>
      <c r="H592" s="463"/>
      <c r="I592" s="469" t="s">
        <v>616</v>
      </c>
      <c r="J592" s="469"/>
      <c r="K592" s="447"/>
      <c r="L592" s="447"/>
      <c r="M592" s="447"/>
      <c r="N592" s="447"/>
      <c r="O592" s="447"/>
      <c r="P592" s="447"/>
      <c r="Q592" s="447"/>
      <c r="R592" s="447">
        <v>0</v>
      </c>
      <c r="S592" s="863">
        <f t="shared" si="276"/>
        <v>0</v>
      </c>
      <c r="T592" s="864">
        <f t="shared" si="277"/>
        <v>0</v>
      </c>
      <c r="U592" s="863">
        <f t="shared" si="278"/>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hidden="1" outlineLevel="3" x14ac:dyDescent="0.25">
      <c r="A593" s="411"/>
      <c r="B593" s="420"/>
      <c r="C593" s="413">
        <f t="shared" si="275"/>
        <v>4</v>
      </c>
      <c r="D593" s="442"/>
      <c r="E593" s="500"/>
      <c r="F593" s="500"/>
      <c r="G593" s="442"/>
      <c r="H593" s="463"/>
      <c r="I593" s="469" t="s">
        <v>617</v>
      </c>
      <c r="J593" s="469"/>
      <c r="K593" s="447"/>
      <c r="L593" s="447"/>
      <c r="M593" s="447"/>
      <c r="N593" s="447"/>
      <c r="O593" s="447"/>
      <c r="P593" s="447"/>
      <c r="Q593" s="447"/>
      <c r="R593" s="447">
        <v>0</v>
      </c>
      <c r="S593" s="863">
        <f t="shared" si="276"/>
        <v>0</v>
      </c>
      <c r="T593" s="864">
        <f t="shared" si="277"/>
        <v>0</v>
      </c>
      <c r="U593" s="863">
        <f t="shared" si="278"/>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hidden="1" outlineLevel="3" x14ac:dyDescent="0.25">
      <c r="A594" s="411"/>
      <c r="B594" s="420"/>
      <c r="C594" s="413">
        <f t="shared" si="275"/>
        <v>4</v>
      </c>
      <c r="D594" s="442"/>
      <c r="E594" s="500"/>
      <c r="F594" s="500"/>
      <c r="G594" s="442"/>
      <c r="H594" s="463"/>
      <c r="I594" s="469" t="s">
        <v>618</v>
      </c>
      <c r="J594" s="469"/>
      <c r="K594" s="447"/>
      <c r="L594" s="447"/>
      <c r="M594" s="447"/>
      <c r="N594" s="447"/>
      <c r="O594" s="447"/>
      <c r="P594" s="447"/>
      <c r="Q594" s="447"/>
      <c r="R594" s="447">
        <v>0</v>
      </c>
      <c r="S594" s="863">
        <f t="shared" si="276"/>
        <v>0</v>
      </c>
      <c r="T594" s="864">
        <f t="shared" si="277"/>
        <v>0</v>
      </c>
      <c r="U594" s="863">
        <f t="shared" si="278"/>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hidden="1" outlineLevel="3" x14ac:dyDescent="0.25">
      <c r="A595" s="411"/>
      <c r="B595" s="420"/>
      <c r="C595" s="413">
        <f t="shared" si="275"/>
        <v>4</v>
      </c>
      <c r="D595" s="442"/>
      <c r="E595" s="500"/>
      <c r="F595" s="500"/>
      <c r="G595" s="442"/>
      <c r="H595" s="463"/>
      <c r="I595" s="469" t="s">
        <v>619</v>
      </c>
      <c r="J595" s="469"/>
      <c r="K595" s="447"/>
      <c r="L595" s="447"/>
      <c r="M595" s="447"/>
      <c r="N595" s="447"/>
      <c r="O595" s="447"/>
      <c r="P595" s="447"/>
      <c r="Q595" s="447"/>
      <c r="R595" s="447">
        <v>0</v>
      </c>
      <c r="S595" s="863">
        <f t="shared" si="276"/>
        <v>0</v>
      </c>
      <c r="T595" s="864">
        <f t="shared" si="277"/>
        <v>0</v>
      </c>
      <c r="U595" s="863">
        <f t="shared" si="278"/>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hidden="1" outlineLevel="3" x14ac:dyDescent="0.25">
      <c r="A596" s="411"/>
      <c r="B596" s="420"/>
      <c r="C596" s="413">
        <f t="shared" si="275"/>
        <v>4</v>
      </c>
      <c r="D596" s="442"/>
      <c r="E596" s="500"/>
      <c r="F596" s="500"/>
      <c r="G596" s="442"/>
      <c r="H596" s="463"/>
      <c r="I596" s="469" t="s">
        <v>620</v>
      </c>
      <c r="J596" s="469"/>
      <c r="K596" s="447"/>
      <c r="L596" s="447"/>
      <c r="M596" s="447"/>
      <c r="N596" s="447"/>
      <c r="O596" s="447"/>
      <c r="P596" s="447"/>
      <c r="Q596" s="447"/>
      <c r="R596" s="447">
        <v>0</v>
      </c>
      <c r="S596" s="863">
        <f t="shared" si="276"/>
        <v>0</v>
      </c>
      <c r="T596" s="864">
        <f t="shared" si="277"/>
        <v>0</v>
      </c>
      <c r="U596" s="863">
        <f t="shared" si="278"/>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hidden="1" outlineLevel="3" x14ac:dyDescent="0.25">
      <c r="A597" s="411"/>
      <c r="B597" s="420"/>
      <c r="C597" s="413">
        <f t="shared" si="275"/>
        <v>4</v>
      </c>
      <c r="D597" s="442"/>
      <c r="E597" s="500"/>
      <c r="F597" s="500"/>
      <c r="G597" s="442"/>
      <c r="H597" s="463" t="str">
        <f>H$261</f>
        <v>Win</v>
      </c>
      <c r="I597" s="469" t="s">
        <v>629</v>
      </c>
      <c r="J597" s="469"/>
      <c r="K597" s="447"/>
      <c r="L597" s="447"/>
      <c r="M597" s="447"/>
      <c r="N597" s="447"/>
      <c r="O597" s="447"/>
      <c r="P597" s="447"/>
      <c r="Q597" s="447"/>
      <c r="R597" s="867">
        <f>IF(R589=0,0,R589+24)</f>
        <v>44</v>
      </c>
      <c r="S597" s="863">
        <f t="shared" si="276"/>
        <v>116</v>
      </c>
      <c r="T597" s="864">
        <f t="shared" si="277"/>
        <v>116</v>
      </c>
      <c r="U597" s="863">
        <f t="shared" si="278"/>
        <v>188</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hidden="1" outlineLevel="3" x14ac:dyDescent="0.25">
      <c r="A598" s="411"/>
      <c r="B598" s="420"/>
      <c r="C598" s="413">
        <f t="shared" si="275"/>
        <v>4</v>
      </c>
      <c r="D598" s="442"/>
      <c r="E598" s="500"/>
      <c r="F598" s="500"/>
      <c r="G598" s="442"/>
      <c r="H598" s="463"/>
      <c r="I598" s="469" t="s">
        <v>630</v>
      </c>
      <c r="J598" s="469"/>
      <c r="K598" s="447"/>
      <c r="L598" s="447"/>
      <c r="M598" s="447"/>
      <c r="N598" s="447"/>
      <c r="O598" s="447"/>
      <c r="P598" s="447"/>
      <c r="Q598" s="447"/>
      <c r="R598" s="867">
        <f>IF(R590=0,0,R590+24)</f>
        <v>45</v>
      </c>
      <c r="S598" s="863">
        <f t="shared" si="276"/>
        <v>117</v>
      </c>
      <c r="T598" s="864">
        <f t="shared" si="277"/>
        <v>117</v>
      </c>
      <c r="U598" s="863">
        <f t="shared" si="278"/>
        <v>189</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hidden="1" outlineLevel="3" x14ac:dyDescent="0.25">
      <c r="A599" s="411"/>
      <c r="B599" s="420"/>
      <c r="C599" s="413">
        <f t="shared" si="275"/>
        <v>4</v>
      </c>
      <c r="D599" s="442"/>
      <c r="E599" s="500"/>
      <c r="F599" s="500"/>
      <c r="G599" s="442"/>
      <c r="H599" s="463"/>
      <c r="I599" s="469" t="s">
        <v>631</v>
      </c>
      <c r="J599" s="469"/>
      <c r="K599" s="447"/>
      <c r="L599" s="447"/>
      <c r="M599" s="447"/>
      <c r="N599" s="447"/>
      <c r="O599" s="447"/>
      <c r="P599" s="447"/>
      <c r="Q599" s="447"/>
      <c r="R599" s="447">
        <v>0</v>
      </c>
      <c r="S599" s="863">
        <f t="shared" si="276"/>
        <v>0</v>
      </c>
      <c r="T599" s="864">
        <f t="shared" si="277"/>
        <v>0</v>
      </c>
      <c r="U599" s="863">
        <f t="shared" si="278"/>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hidden="1" outlineLevel="3" x14ac:dyDescent="0.25">
      <c r="A600" s="411"/>
      <c r="B600" s="420"/>
      <c r="C600" s="413">
        <f t="shared" si="275"/>
        <v>4</v>
      </c>
      <c r="D600" s="442"/>
      <c r="E600" s="500"/>
      <c r="F600" s="500"/>
      <c r="G600" s="442"/>
      <c r="H600" s="463"/>
      <c r="I600" s="469" t="s">
        <v>616</v>
      </c>
      <c r="J600" s="469"/>
      <c r="K600" s="447"/>
      <c r="L600" s="447"/>
      <c r="M600" s="447"/>
      <c r="N600" s="447"/>
      <c r="O600" s="447"/>
      <c r="P600" s="447"/>
      <c r="Q600" s="447"/>
      <c r="R600" s="447">
        <v>0</v>
      </c>
      <c r="S600" s="863">
        <f t="shared" si="276"/>
        <v>0</v>
      </c>
      <c r="T600" s="864">
        <f t="shared" si="277"/>
        <v>0</v>
      </c>
      <c r="U600" s="863">
        <f t="shared" si="278"/>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hidden="1" outlineLevel="3" x14ac:dyDescent="0.25">
      <c r="A601" s="411"/>
      <c r="B601" s="420"/>
      <c r="C601" s="413">
        <f t="shared" si="275"/>
        <v>4</v>
      </c>
      <c r="D601" s="442"/>
      <c r="E601" s="500"/>
      <c r="F601" s="500"/>
      <c r="G601" s="442"/>
      <c r="H601" s="463"/>
      <c r="I601" s="469" t="s">
        <v>617</v>
      </c>
      <c r="J601" s="469"/>
      <c r="K601" s="447"/>
      <c r="L601" s="447"/>
      <c r="M601" s="447"/>
      <c r="N601" s="447"/>
      <c r="O601" s="447"/>
      <c r="P601" s="447"/>
      <c r="Q601" s="447"/>
      <c r="R601" s="447">
        <v>0</v>
      </c>
      <c r="S601" s="863">
        <f t="shared" si="276"/>
        <v>0</v>
      </c>
      <c r="T601" s="864">
        <f t="shared" si="277"/>
        <v>0</v>
      </c>
      <c r="U601" s="863">
        <f t="shared" si="278"/>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hidden="1" outlineLevel="3" x14ac:dyDescent="0.25">
      <c r="A602" s="411"/>
      <c r="B602" s="420"/>
      <c r="C602" s="413">
        <f t="shared" si="275"/>
        <v>4</v>
      </c>
      <c r="D602" s="442"/>
      <c r="E602" s="500"/>
      <c r="F602" s="500"/>
      <c r="G602" s="442"/>
      <c r="H602" s="463"/>
      <c r="I602" s="469" t="s">
        <v>618</v>
      </c>
      <c r="J602" s="469"/>
      <c r="K602" s="447"/>
      <c r="L602" s="447"/>
      <c r="M602" s="447"/>
      <c r="N602" s="447"/>
      <c r="O602" s="447"/>
      <c r="P602" s="447"/>
      <c r="Q602" s="447"/>
      <c r="R602" s="447">
        <v>0</v>
      </c>
      <c r="S602" s="863">
        <f t="shared" si="276"/>
        <v>0</v>
      </c>
      <c r="T602" s="864">
        <f t="shared" si="277"/>
        <v>0</v>
      </c>
      <c r="U602" s="863">
        <f t="shared" si="278"/>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hidden="1" outlineLevel="3" x14ac:dyDescent="0.25">
      <c r="A603" s="411"/>
      <c r="B603" s="420"/>
      <c r="C603" s="413">
        <f t="shared" si="275"/>
        <v>4</v>
      </c>
      <c r="D603" s="442"/>
      <c r="E603" s="500"/>
      <c r="F603" s="500"/>
      <c r="G603" s="442"/>
      <c r="H603" s="463"/>
      <c r="I603" s="469" t="s">
        <v>619</v>
      </c>
      <c r="J603" s="469"/>
      <c r="K603" s="447"/>
      <c r="L603" s="447"/>
      <c r="M603" s="447"/>
      <c r="N603" s="447"/>
      <c r="O603" s="447"/>
      <c r="P603" s="447"/>
      <c r="Q603" s="447"/>
      <c r="R603" s="447">
        <v>0</v>
      </c>
      <c r="S603" s="863">
        <f t="shared" si="276"/>
        <v>0</v>
      </c>
      <c r="T603" s="864">
        <f t="shared" si="277"/>
        <v>0</v>
      </c>
      <c r="U603" s="863">
        <f t="shared" si="278"/>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hidden="1" outlineLevel="3" x14ac:dyDescent="0.25">
      <c r="A604" s="411"/>
      <c r="B604" s="420"/>
      <c r="C604" s="413">
        <f t="shared" si="275"/>
        <v>4</v>
      </c>
      <c r="D604" s="442"/>
      <c r="E604" s="500"/>
      <c r="F604" s="500"/>
      <c r="G604" s="442"/>
      <c r="H604" s="463"/>
      <c r="I604" s="469" t="s">
        <v>620</v>
      </c>
      <c r="J604" s="469"/>
      <c r="K604" s="447"/>
      <c r="L604" s="447"/>
      <c r="M604" s="447"/>
      <c r="N604" s="447"/>
      <c r="O604" s="447"/>
      <c r="P604" s="447"/>
      <c r="Q604" s="447"/>
      <c r="R604" s="447">
        <v>0</v>
      </c>
      <c r="S604" s="863">
        <f t="shared" si="276"/>
        <v>0</v>
      </c>
      <c r="T604" s="864">
        <f t="shared" si="277"/>
        <v>0</v>
      </c>
      <c r="U604" s="863">
        <f t="shared" si="278"/>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idden="1" outlineLevel="3" x14ac:dyDescent="0.25">
      <c r="A605" s="411"/>
      <c r="B605" s="420"/>
      <c r="C605" s="413">
        <f t="shared" si="275"/>
        <v>4</v>
      </c>
      <c r="D605" s="442"/>
      <c r="E605" s="500"/>
      <c r="F605" s="500"/>
      <c r="G605" s="442"/>
      <c r="H605" s="463" t="str">
        <f>H$262</f>
        <v>Spr</v>
      </c>
      <c r="I605" s="469" t="s">
        <v>629</v>
      </c>
      <c r="J605" s="469"/>
      <c r="K605" s="447"/>
      <c r="L605" s="447"/>
      <c r="M605" s="447"/>
      <c r="N605" s="447"/>
      <c r="O605" s="447"/>
      <c r="P605" s="447"/>
      <c r="Q605" s="447"/>
      <c r="R605" s="867">
        <f>IF(R597=0,0,R597+24)</f>
        <v>68</v>
      </c>
      <c r="S605" s="863">
        <f t="shared" si="276"/>
        <v>140</v>
      </c>
      <c r="T605" s="864">
        <f t="shared" si="277"/>
        <v>140</v>
      </c>
      <c r="U605" s="863">
        <f t="shared" si="278"/>
        <v>212</v>
      </c>
      <c r="V605" s="447"/>
      <c r="W605" s="447"/>
      <c r="X605" s="447"/>
      <c r="Y605" s="447"/>
      <c r="Z605" s="447"/>
      <c r="AA605" s="447"/>
      <c r="AB605" s="447"/>
      <c r="AC605" s="447"/>
      <c r="AD605" s="447"/>
      <c r="AE605" s="447"/>
      <c r="AF605" s="447"/>
      <c r="AG605" s="447"/>
      <c r="AH605" s="447"/>
      <c r="AI605" s="447"/>
      <c r="AJ605" s="447"/>
      <c r="AK605" s="447"/>
      <c r="AL605" s="447"/>
      <c r="AM605" s="447"/>
      <c r="AN605" s="447"/>
      <c r="AO605" s="447"/>
      <c r="AP605" s="442"/>
      <c r="AQ605" s="423"/>
      <c r="AR605" s="411"/>
      <c r="AS605" s="411"/>
      <c r="AT605" s="411"/>
    </row>
    <row r="606" spans="1:46" hidden="1" outlineLevel="3" x14ac:dyDescent="0.25">
      <c r="A606" s="411"/>
      <c r="B606" s="420"/>
      <c r="C606" s="413">
        <f t="shared" si="275"/>
        <v>4</v>
      </c>
      <c r="D606" s="442"/>
      <c r="E606" s="500"/>
      <c r="F606" s="500"/>
      <c r="G606" s="442"/>
      <c r="H606" s="463"/>
      <c r="I606" s="469" t="s">
        <v>630</v>
      </c>
      <c r="J606" s="469"/>
      <c r="K606" s="447"/>
      <c r="L606" s="447"/>
      <c r="M606" s="447"/>
      <c r="N606" s="447"/>
      <c r="O606" s="447"/>
      <c r="P606" s="447"/>
      <c r="Q606" s="447"/>
      <c r="R606" s="867">
        <f>IF(R598=0,0,R598+24)</f>
        <v>69</v>
      </c>
      <c r="S606" s="863">
        <f t="shared" si="276"/>
        <v>141</v>
      </c>
      <c r="T606" s="864">
        <f t="shared" si="277"/>
        <v>141</v>
      </c>
      <c r="U606" s="863">
        <f t="shared" si="278"/>
        <v>213</v>
      </c>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hidden="1" outlineLevel="3" x14ac:dyDescent="0.25">
      <c r="A607" s="411"/>
      <c r="B607" s="420"/>
      <c r="C607" s="413">
        <f t="shared" si="275"/>
        <v>4</v>
      </c>
      <c r="D607" s="442"/>
      <c r="E607" s="500"/>
      <c r="F607" s="500"/>
      <c r="G607" s="442"/>
      <c r="H607" s="463"/>
      <c r="I607" s="469" t="s">
        <v>631</v>
      </c>
      <c r="J607" s="469"/>
      <c r="K607" s="447"/>
      <c r="L607" s="447"/>
      <c r="M607" s="447"/>
      <c r="N607" s="447"/>
      <c r="O607" s="447"/>
      <c r="P607" s="447"/>
      <c r="Q607" s="447"/>
      <c r="R607" s="447">
        <v>0</v>
      </c>
      <c r="S607" s="863">
        <f t="shared" si="276"/>
        <v>0</v>
      </c>
      <c r="T607" s="864">
        <f t="shared" si="277"/>
        <v>0</v>
      </c>
      <c r="U607" s="863">
        <f t="shared" si="278"/>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hidden="1" outlineLevel="3" x14ac:dyDescent="0.25">
      <c r="A608" s="411"/>
      <c r="B608" s="420"/>
      <c r="C608" s="413">
        <f t="shared" si="275"/>
        <v>4</v>
      </c>
      <c r="D608" s="442"/>
      <c r="E608" s="500"/>
      <c r="F608" s="500"/>
      <c r="G608" s="442"/>
      <c r="H608" s="463"/>
      <c r="I608" s="469" t="s">
        <v>616</v>
      </c>
      <c r="J608" s="469"/>
      <c r="K608" s="447"/>
      <c r="L608" s="447"/>
      <c r="M608" s="447"/>
      <c r="N608" s="447"/>
      <c r="O608" s="447"/>
      <c r="P608" s="447"/>
      <c r="Q608" s="447"/>
      <c r="R608" s="447">
        <v>0</v>
      </c>
      <c r="S608" s="863">
        <f t="shared" si="276"/>
        <v>0</v>
      </c>
      <c r="T608" s="864">
        <f t="shared" si="277"/>
        <v>0</v>
      </c>
      <c r="U608" s="863">
        <f t="shared" si="278"/>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hidden="1" outlineLevel="3" x14ac:dyDescent="0.25">
      <c r="A609" s="411"/>
      <c r="B609" s="420"/>
      <c r="C609" s="413">
        <f t="shared" si="275"/>
        <v>4</v>
      </c>
      <c r="D609" s="442"/>
      <c r="E609" s="500"/>
      <c r="F609" s="500"/>
      <c r="G609" s="442"/>
      <c r="H609" s="463"/>
      <c r="I609" s="469" t="s">
        <v>617</v>
      </c>
      <c r="J609" s="469"/>
      <c r="K609" s="447"/>
      <c r="L609" s="447"/>
      <c r="M609" s="447"/>
      <c r="N609" s="447"/>
      <c r="O609" s="447"/>
      <c r="P609" s="447"/>
      <c r="Q609" s="447"/>
      <c r="R609" s="447">
        <v>0</v>
      </c>
      <c r="S609" s="863">
        <f t="shared" si="276"/>
        <v>0</v>
      </c>
      <c r="T609" s="864">
        <f t="shared" si="277"/>
        <v>0</v>
      </c>
      <c r="U609" s="863">
        <f t="shared" si="278"/>
        <v>0</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hidden="1" outlineLevel="3" x14ac:dyDescent="0.25">
      <c r="A610" s="411"/>
      <c r="B610" s="420"/>
      <c r="C610" s="413">
        <f t="shared" si="275"/>
        <v>4</v>
      </c>
      <c r="D610" s="442"/>
      <c r="E610" s="500"/>
      <c r="F610" s="500"/>
      <c r="G610" s="442"/>
      <c r="H610" s="463"/>
      <c r="I610" s="469" t="s">
        <v>618</v>
      </c>
      <c r="J610" s="469"/>
      <c r="K610" s="447"/>
      <c r="L610" s="447"/>
      <c r="M610" s="447"/>
      <c r="N610" s="447"/>
      <c r="O610" s="447"/>
      <c r="P610" s="447"/>
      <c r="Q610" s="447"/>
      <c r="R610" s="447">
        <v>0</v>
      </c>
      <c r="S610" s="863">
        <f t="shared" si="276"/>
        <v>0</v>
      </c>
      <c r="T610" s="864">
        <f t="shared" si="277"/>
        <v>0</v>
      </c>
      <c r="U610" s="863">
        <f t="shared" si="278"/>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hidden="1" outlineLevel="3" x14ac:dyDescent="0.25">
      <c r="A611" s="411"/>
      <c r="B611" s="420"/>
      <c r="C611" s="413">
        <f t="shared" si="275"/>
        <v>4</v>
      </c>
      <c r="D611" s="442"/>
      <c r="E611" s="500"/>
      <c r="F611" s="500"/>
      <c r="G611" s="442"/>
      <c r="H611" s="463"/>
      <c r="I611" s="469" t="s">
        <v>619</v>
      </c>
      <c r="J611" s="469"/>
      <c r="K611" s="447"/>
      <c r="L611" s="447"/>
      <c r="M611" s="447"/>
      <c r="N611" s="447"/>
      <c r="O611" s="447"/>
      <c r="P611" s="447"/>
      <c r="Q611" s="447"/>
      <c r="R611" s="447">
        <v>0</v>
      </c>
      <c r="S611" s="863">
        <f t="shared" si="276"/>
        <v>0</v>
      </c>
      <c r="T611" s="864">
        <f t="shared" si="277"/>
        <v>0</v>
      </c>
      <c r="U611" s="863">
        <f t="shared" si="278"/>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hidden="1" outlineLevel="3" x14ac:dyDescent="0.25">
      <c r="A612" s="411"/>
      <c r="B612" s="420"/>
      <c r="C612" s="413">
        <f t="shared" si="275"/>
        <v>4</v>
      </c>
      <c r="D612" s="442"/>
      <c r="E612" s="500"/>
      <c r="F612" s="500"/>
      <c r="G612" s="442"/>
      <c r="H612" s="463"/>
      <c r="I612" s="469" t="s">
        <v>620</v>
      </c>
      <c r="J612" s="469"/>
      <c r="K612" s="447"/>
      <c r="L612" s="447"/>
      <c r="M612" s="447"/>
      <c r="N612" s="447"/>
      <c r="O612" s="447"/>
      <c r="P612" s="447"/>
      <c r="Q612" s="447"/>
      <c r="R612" s="447">
        <v>0</v>
      </c>
      <c r="S612" s="863">
        <f t="shared" si="276"/>
        <v>0</v>
      </c>
      <c r="T612" s="864">
        <f t="shared" si="277"/>
        <v>0</v>
      </c>
      <c r="U612" s="863">
        <f t="shared" si="278"/>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ht="5.0999999999999996" customHeight="1" outlineLevel="2" x14ac:dyDescent="0.25">
      <c r="A613" s="411"/>
      <c r="B613" s="420"/>
      <c r="C613" s="413">
        <f>INT($C$241)+2.005</f>
        <v>3.0049999999999999</v>
      </c>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c r="Z613" s="442"/>
      <c r="AA613" s="442"/>
      <c r="AB613" s="442"/>
      <c r="AC613" s="442"/>
      <c r="AD613" s="442"/>
      <c r="AE613" s="442"/>
      <c r="AF613" s="442"/>
      <c r="AG613" s="442"/>
      <c r="AH613" s="442"/>
      <c r="AI613" s="442"/>
      <c r="AJ613" s="442"/>
      <c r="AK613" s="442"/>
      <c r="AL613" s="442"/>
      <c r="AM613" s="442"/>
      <c r="AN613" s="442"/>
      <c r="AO613" s="442"/>
      <c r="AP613" s="442" t="s">
        <v>484</v>
      </c>
      <c r="AQ613" s="423"/>
      <c r="AR613" s="411"/>
      <c r="AS613" s="411"/>
      <c r="AT613" s="411"/>
    </row>
    <row r="614" spans="1:46" outlineLevel="2" collapsed="1" x14ac:dyDescent="0.25">
      <c r="A614" s="411"/>
      <c r="B614" s="420"/>
      <c r="C614" s="413">
        <f>INT($C$241)+2</f>
        <v>3</v>
      </c>
      <c r="D614" s="442"/>
      <c r="E614" s="500"/>
      <c r="F614" s="500"/>
      <c r="G614" s="442"/>
      <c r="H614" s="516" t="s">
        <v>672</v>
      </c>
      <c r="I614" s="470" t="s">
        <v>1052</v>
      </c>
      <c r="J614" s="470"/>
      <c r="K614" s="576"/>
      <c r="L614" s="574">
        <f>COUNTA($I615:$I$627)/COUNTA($H615:$H$627)</f>
        <v>4</v>
      </c>
      <c r="M614" s="447"/>
      <c r="N614" s="470"/>
      <c r="O614" s="470"/>
      <c r="P614" s="470"/>
      <c r="Q614" s="470"/>
      <c r="R614" s="470" t="s">
        <v>690</v>
      </c>
      <c r="S614" s="470"/>
      <c r="T614" s="470"/>
      <c r="U614" s="470"/>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hidden="1" outlineLevel="3" x14ac:dyDescent="0.25">
      <c r="A615" s="411"/>
      <c r="B615" s="420"/>
      <c r="C615" s="413">
        <f t="shared" ref="C615:C626" si="279">INT($C$241)+3</f>
        <v>4</v>
      </c>
      <c r="D615" s="442"/>
      <c r="E615" s="500"/>
      <c r="F615" s="500"/>
      <c r="G615" s="442"/>
      <c r="H615" s="463" t="str">
        <f>H$260</f>
        <v>Aut</v>
      </c>
      <c r="I615" s="469" t="s">
        <v>679</v>
      </c>
      <c r="J615" s="469"/>
      <c r="K615" s="447"/>
      <c r="L615" s="446"/>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hidden="1" outlineLevel="3" x14ac:dyDescent="0.25">
      <c r="A616" s="411"/>
      <c r="B616" s="420"/>
      <c r="C616" s="413">
        <f t="shared" si="279"/>
        <v>4</v>
      </c>
      <c r="D616" s="442"/>
      <c r="E616" s="500"/>
      <c r="F616" s="500"/>
      <c r="G616" s="442"/>
      <c r="H616" s="463"/>
      <c r="I616" s="469" t="s">
        <v>692</v>
      </c>
      <c r="J616" s="469"/>
      <c r="K616" s="447"/>
      <c r="L616" s="446"/>
      <c r="M616" s="447"/>
      <c r="N616" s="447"/>
      <c r="O616" s="447"/>
      <c r="P616" s="447"/>
      <c r="Q616" s="447"/>
      <c r="R616" s="447">
        <v>0</v>
      </c>
      <c r="S616" s="863">
        <f>IF(R616=0,0,R616+72)</f>
        <v>0</v>
      </c>
      <c r="T616" s="864">
        <f t="shared" ref="T616:T618" si="280">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hidden="1" outlineLevel="3" x14ac:dyDescent="0.25">
      <c r="A617" s="411"/>
      <c r="B617" s="420"/>
      <c r="C617" s="413">
        <f t="shared" si="279"/>
        <v>4</v>
      </c>
      <c r="D617" s="442"/>
      <c r="E617" s="500"/>
      <c r="F617" s="500"/>
      <c r="G617" s="442"/>
      <c r="H617" s="463"/>
      <c r="I617" s="469" t="s">
        <v>693</v>
      </c>
      <c r="J617" s="469"/>
      <c r="K617" s="447"/>
      <c r="L617" s="447"/>
      <c r="M617" s="447"/>
      <c r="N617" s="447"/>
      <c r="O617" s="447"/>
      <c r="P617" s="447"/>
      <c r="Q617" s="447"/>
      <c r="R617" s="464">
        <v>24</v>
      </c>
      <c r="S617" s="863">
        <f>IF(R617=0,0,R617+72)</f>
        <v>96</v>
      </c>
      <c r="T617" s="864">
        <f t="shared" si="280"/>
        <v>96</v>
      </c>
      <c r="U617" s="863">
        <f>IF(T617=0,0,T617+72)</f>
        <v>168</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hidden="1" outlineLevel="3" x14ac:dyDescent="0.25">
      <c r="A618" s="411"/>
      <c r="B618" s="420"/>
      <c r="C618" s="413">
        <f t="shared" si="279"/>
        <v>4</v>
      </c>
      <c r="D618" s="442"/>
      <c r="E618" s="500"/>
      <c r="F618" s="500"/>
      <c r="G618" s="442"/>
      <c r="H618" s="463"/>
      <c r="I618" s="469" t="s">
        <v>694</v>
      </c>
      <c r="J618" s="469"/>
      <c r="K618" s="447"/>
      <c r="L618" s="447"/>
      <c r="M618" s="447"/>
      <c r="N618" s="447"/>
      <c r="O618" s="447"/>
      <c r="P618" s="447"/>
      <c r="Q618" s="447"/>
      <c r="R618" s="464">
        <v>0</v>
      </c>
      <c r="S618" s="863">
        <f>IF(R618=0,0,R618+72)</f>
        <v>0</v>
      </c>
      <c r="T618" s="864">
        <f t="shared" si="280"/>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idden="1" outlineLevel="3" x14ac:dyDescent="0.25">
      <c r="A619" s="411"/>
      <c r="B619" s="420"/>
      <c r="C619" s="413">
        <f t="shared" si="279"/>
        <v>4</v>
      </c>
      <c r="D619" s="442"/>
      <c r="E619" s="500"/>
      <c r="F619" s="500"/>
      <c r="G619" s="442"/>
      <c r="H619" s="463" t="str">
        <f>H$261</f>
        <v>Win</v>
      </c>
      <c r="I619" s="469" t="s">
        <v>679</v>
      </c>
      <c r="J619" s="469"/>
      <c r="K619" s="447"/>
      <c r="L619" s="447"/>
      <c r="M619" s="447"/>
      <c r="N619" s="447"/>
      <c r="O619" s="447"/>
      <c r="P619" s="447"/>
      <c r="Q619" s="447"/>
      <c r="R619" s="447">
        <v>0</v>
      </c>
      <c r="S619" s="447">
        <v>0</v>
      </c>
      <c r="T619" s="447">
        <v>0</v>
      </c>
      <c r="U619" s="447">
        <v>0</v>
      </c>
      <c r="V619" s="447"/>
      <c r="W619" s="447"/>
      <c r="X619" s="447"/>
      <c r="Y619" s="447"/>
      <c r="Z619" s="447"/>
      <c r="AA619" s="447"/>
      <c r="AB619" s="447"/>
      <c r="AC619" s="447"/>
      <c r="AD619" s="447"/>
      <c r="AE619" s="447"/>
      <c r="AF619" s="447"/>
      <c r="AG619" s="447"/>
      <c r="AH619" s="447"/>
      <c r="AI619" s="447"/>
      <c r="AJ619" s="447"/>
      <c r="AK619" s="447"/>
      <c r="AL619" s="447"/>
      <c r="AM619" s="447"/>
      <c r="AN619" s="447"/>
      <c r="AO619" s="447"/>
      <c r="AP619" s="442"/>
      <c r="AQ619" s="423"/>
      <c r="AR619" s="411"/>
      <c r="AS619" s="411"/>
      <c r="AT619" s="411"/>
    </row>
    <row r="620" spans="1:46" hidden="1" outlineLevel="3" x14ac:dyDescent="0.25">
      <c r="A620" s="411"/>
      <c r="B620" s="420"/>
      <c r="C620" s="413">
        <f t="shared" si="279"/>
        <v>4</v>
      </c>
      <c r="D620" s="442"/>
      <c r="E620" s="500"/>
      <c r="F620" s="500"/>
      <c r="G620" s="442"/>
      <c r="H620" s="463"/>
      <c r="I620" s="469" t="s">
        <v>692</v>
      </c>
      <c r="J620" s="469"/>
      <c r="K620" s="447"/>
      <c r="L620" s="447"/>
      <c r="M620" s="447"/>
      <c r="N620" s="447"/>
      <c r="O620" s="447"/>
      <c r="P620" s="447"/>
      <c r="Q620" s="447"/>
      <c r="R620" s="447">
        <v>0</v>
      </c>
      <c r="S620" s="863">
        <f>IF(R620=0,0,R620+72)</f>
        <v>0</v>
      </c>
      <c r="T620" s="864">
        <f t="shared" ref="T620:T622" si="281">S620</f>
        <v>0</v>
      </c>
      <c r="U620" s="863">
        <f>IF(T620=0,0,T620+72)</f>
        <v>0</v>
      </c>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hidden="1" outlineLevel="3" x14ac:dyDescent="0.25">
      <c r="A621" s="411"/>
      <c r="B621" s="420"/>
      <c r="C621" s="413">
        <f t="shared" si="279"/>
        <v>4</v>
      </c>
      <c r="D621" s="442"/>
      <c r="E621" s="500"/>
      <c r="F621" s="500"/>
      <c r="G621" s="442"/>
      <c r="H621" s="463"/>
      <c r="I621" s="469" t="s">
        <v>693</v>
      </c>
      <c r="J621" s="469"/>
      <c r="K621" s="447"/>
      <c r="L621" s="447"/>
      <c r="M621" s="447"/>
      <c r="N621" s="447"/>
      <c r="O621" s="447"/>
      <c r="P621" s="447"/>
      <c r="Q621" s="447"/>
      <c r="R621" s="865">
        <f>IF(R617=0,0,R617+24)</f>
        <v>48</v>
      </c>
      <c r="S621" s="863">
        <f>IF(R621=0,0,R621+72)</f>
        <v>120</v>
      </c>
      <c r="T621" s="864">
        <f t="shared" si="281"/>
        <v>120</v>
      </c>
      <c r="U621" s="863">
        <f>IF(T621=0,0,T621+72)</f>
        <v>192</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hidden="1" outlineLevel="3" x14ac:dyDescent="0.25">
      <c r="A622" s="411"/>
      <c r="B622" s="420"/>
      <c r="C622" s="413">
        <f t="shared" si="279"/>
        <v>4</v>
      </c>
      <c r="D622" s="442"/>
      <c r="E622" s="500"/>
      <c r="F622" s="500"/>
      <c r="G622" s="442"/>
      <c r="H622" s="463"/>
      <c r="I622" s="469" t="s">
        <v>694</v>
      </c>
      <c r="J622" s="469"/>
      <c r="K622" s="447"/>
      <c r="L622" s="447"/>
      <c r="M622" s="447"/>
      <c r="N622" s="447"/>
      <c r="O622" s="447"/>
      <c r="P622" s="447"/>
      <c r="Q622" s="447"/>
      <c r="R622" s="865">
        <f>IF(R618=0,0,R618+24)</f>
        <v>0</v>
      </c>
      <c r="S622" s="863">
        <f>IF(R622=0,0,R622+72)</f>
        <v>0</v>
      </c>
      <c r="T622" s="864">
        <f t="shared" si="281"/>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hidden="1" outlineLevel="3" x14ac:dyDescent="0.25">
      <c r="A623" s="411"/>
      <c r="B623" s="420"/>
      <c r="C623" s="413">
        <f t="shared" si="279"/>
        <v>4</v>
      </c>
      <c r="D623" s="442"/>
      <c r="E623" s="500"/>
      <c r="F623" s="500"/>
      <c r="G623" s="442"/>
      <c r="H623" s="463" t="str">
        <f>H$262</f>
        <v>Spr</v>
      </c>
      <c r="I623" s="469" t="s">
        <v>679</v>
      </c>
      <c r="J623" s="469"/>
      <c r="K623" s="447"/>
      <c r="L623" s="447"/>
      <c r="M623" s="447"/>
      <c r="N623" s="447"/>
      <c r="O623" s="447"/>
      <c r="P623" s="447"/>
      <c r="Q623" s="447"/>
      <c r="R623" s="447">
        <v>0</v>
      </c>
      <c r="S623" s="447">
        <v>0</v>
      </c>
      <c r="T623" s="447">
        <v>0</v>
      </c>
      <c r="U623" s="447">
        <v>0</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hidden="1" outlineLevel="3" x14ac:dyDescent="0.25">
      <c r="A624" s="411"/>
      <c r="B624" s="420"/>
      <c r="C624" s="413">
        <f t="shared" si="279"/>
        <v>4</v>
      </c>
      <c r="D624" s="442"/>
      <c r="E624" s="500"/>
      <c r="F624" s="500"/>
      <c r="G624" s="442"/>
      <c r="H624" s="463"/>
      <c r="I624" s="469" t="s">
        <v>692</v>
      </c>
      <c r="J624" s="469"/>
      <c r="K624" s="447"/>
      <c r="L624" s="447"/>
      <c r="M624" s="447"/>
      <c r="N624" s="447"/>
      <c r="O624" s="447"/>
      <c r="P624" s="447"/>
      <c r="Q624" s="447"/>
      <c r="R624" s="447">
        <v>0</v>
      </c>
      <c r="S624" s="863">
        <f>IF(R624=0,0,R624+72)</f>
        <v>0</v>
      </c>
      <c r="T624" s="864">
        <f t="shared" ref="T624:T626" si="282">S624</f>
        <v>0</v>
      </c>
      <c r="U624" s="863">
        <f>IF(T624=0,0,T624+72)</f>
        <v>0</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hidden="1" outlineLevel="3" x14ac:dyDescent="0.25">
      <c r="A625" s="411"/>
      <c r="B625" s="420"/>
      <c r="C625" s="413">
        <f t="shared" si="279"/>
        <v>4</v>
      </c>
      <c r="D625" s="442"/>
      <c r="E625" s="500"/>
      <c r="F625" s="500"/>
      <c r="G625" s="442"/>
      <c r="H625" s="463"/>
      <c r="I625" s="469" t="s">
        <v>693</v>
      </c>
      <c r="J625" s="469"/>
      <c r="K625" s="447"/>
      <c r="L625" s="447"/>
      <c r="M625" s="447"/>
      <c r="N625" s="447"/>
      <c r="O625" s="447"/>
      <c r="P625" s="447"/>
      <c r="Q625" s="447"/>
      <c r="R625" s="865">
        <f>IF(R621=0,0,R621+24)</f>
        <v>72</v>
      </c>
      <c r="S625" s="863">
        <f>IF(R625=0,0,R625+72)</f>
        <v>144</v>
      </c>
      <c r="T625" s="864">
        <f t="shared" si="282"/>
        <v>144</v>
      </c>
      <c r="U625" s="863">
        <f>IF(T625=0,0,T625+72)</f>
        <v>216</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hidden="1" outlineLevel="3" x14ac:dyDescent="0.25">
      <c r="A626" s="411"/>
      <c r="B626" s="420"/>
      <c r="C626" s="413">
        <f t="shared" si="279"/>
        <v>4</v>
      </c>
      <c r="D626" s="442"/>
      <c r="E626" s="500"/>
      <c r="F626" s="500"/>
      <c r="G626" s="442"/>
      <c r="H626" s="463"/>
      <c r="I626" s="469" t="s">
        <v>694</v>
      </c>
      <c r="J626" s="469"/>
      <c r="K626" s="447"/>
      <c r="L626" s="447"/>
      <c r="M626" s="447"/>
      <c r="N626" s="447"/>
      <c r="O626" s="447"/>
      <c r="P626" s="447"/>
      <c r="Q626" s="447"/>
      <c r="R626" s="865">
        <f>IF(R622=0,0,R622+24)</f>
        <v>0</v>
      </c>
      <c r="S626" s="863">
        <f>IF(R626=0,0,R626+72)</f>
        <v>0</v>
      </c>
      <c r="T626" s="864">
        <f t="shared" si="282"/>
        <v>0</v>
      </c>
      <c r="U626" s="863">
        <f>IF(T626=0,0,T626+72)</f>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ht="5.0999999999999996" customHeight="1" outlineLevel="2" x14ac:dyDescent="0.25">
      <c r="A627" s="411"/>
      <c r="B627" s="420"/>
      <c r="C627" s="413">
        <f>INT($C$241)+2.005</f>
        <v>3.0049999999999999</v>
      </c>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c r="Z627" s="442"/>
      <c r="AA627" s="442"/>
      <c r="AB627" s="442"/>
      <c r="AC627" s="442"/>
      <c r="AD627" s="442"/>
      <c r="AE627" s="442"/>
      <c r="AF627" s="442"/>
      <c r="AG627" s="442"/>
      <c r="AH627" s="442"/>
      <c r="AI627" s="442"/>
      <c r="AJ627" s="442"/>
      <c r="AK627" s="442"/>
      <c r="AL627" s="442"/>
      <c r="AM627" s="442"/>
      <c r="AN627" s="442"/>
      <c r="AO627" s="442"/>
      <c r="AP627" s="442" t="s">
        <v>484</v>
      </c>
      <c r="AQ627" s="423"/>
      <c r="AR627" s="411"/>
      <c r="AS627" s="411"/>
      <c r="AT627" s="411"/>
    </row>
    <row r="628" spans="1:46" outlineLevel="2" collapsed="1" x14ac:dyDescent="0.25">
      <c r="A628" s="411"/>
      <c r="B628" s="420"/>
      <c r="C628" s="413">
        <f>INT($C$241)+2</f>
        <v>3</v>
      </c>
      <c r="D628" s="442"/>
      <c r="E628" s="500"/>
      <c r="F628" s="500"/>
      <c r="G628" s="442"/>
      <c r="H628" s="516" t="s">
        <v>672</v>
      </c>
      <c r="I628" s="470" t="s">
        <v>1053</v>
      </c>
      <c r="J628" s="470"/>
      <c r="K628" s="576"/>
      <c r="L628" s="574">
        <f>COUNTA($I629:$I$644)/COUNTA($H629:$H$644)</f>
        <v>5</v>
      </c>
      <c r="M628" s="447"/>
      <c r="N628" s="470"/>
      <c r="O628" s="470"/>
      <c r="P628" s="470"/>
      <c r="Q628" s="470"/>
      <c r="R628" s="470" t="s">
        <v>690</v>
      </c>
      <c r="S628" s="470"/>
      <c r="T628" s="470"/>
      <c r="U628" s="470"/>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hidden="1" outlineLevel="3" x14ac:dyDescent="0.25">
      <c r="A629" s="411"/>
      <c r="B629" s="420"/>
      <c r="C629" s="413">
        <f t="shared" ref="C629:C643" si="283">INT($C$241)+3</f>
        <v>4</v>
      </c>
      <c r="D629" s="442"/>
      <c r="E629" s="500"/>
      <c r="F629" s="500"/>
      <c r="G629" s="442"/>
      <c r="H629" s="463" t="str">
        <f>H$260</f>
        <v>Aut</v>
      </c>
      <c r="I629" s="469" t="s">
        <v>679</v>
      </c>
      <c r="J629" s="469"/>
      <c r="K629" s="447"/>
      <c r="L629" s="446"/>
      <c r="M629" s="447"/>
      <c r="N629" s="447"/>
      <c r="O629" s="447"/>
      <c r="P629" s="447"/>
      <c r="Q629" s="447"/>
      <c r="R629" s="447">
        <v>0</v>
      </c>
      <c r="S629" s="447">
        <v>0</v>
      </c>
      <c r="T629" s="447">
        <v>0</v>
      </c>
      <c r="U629" s="447">
        <v>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hidden="1" outlineLevel="3" x14ac:dyDescent="0.25">
      <c r="A630" s="411"/>
      <c r="B630" s="420"/>
      <c r="C630" s="413">
        <f t="shared" si="283"/>
        <v>4</v>
      </c>
      <c r="D630" s="442"/>
      <c r="E630" s="500"/>
      <c r="F630" s="500"/>
      <c r="G630" s="442"/>
      <c r="H630" s="463"/>
      <c r="I630" s="469" t="s">
        <v>691</v>
      </c>
      <c r="J630" s="469"/>
      <c r="K630" s="447"/>
      <c r="L630" s="447"/>
      <c r="M630" s="447"/>
      <c r="N630" s="447"/>
      <c r="O630" s="447"/>
      <c r="P630" s="447"/>
      <c r="Q630" s="447"/>
      <c r="R630" s="464">
        <v>0</v>
      </c>
      <c r="S630" s="863">
        <f>IF(R630=0,0,R630+72)</f>
        <v>0</v>
      </c>
      <c r="T630" s="864">
        <f t="shared" ref="T630:T633" si="284">S630</f>
        <v>0</v>
      </c>
      <c r="U630" s="863">
        <f>IF(T630=0,0,T630+72)</f>
        <v>0</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hidden="1" outlineLevel="3" x14ac:dyDescent="0.25">
      <c r="A631" s="411"/>
      <c r="B631" s="420"/>
      <c r="C631" s="413">
        <f t="shared" si="283"/>
        <v>4</v>
      </c>
      <c r="D631" s="442"/>
      <c r="E631" s="500"/>
      <c r="F631" s="500"/>
      <c r="G631" s="442"/>
      <c r="H631" s="463"/>
      <c r="I631" s="469" t="s">
        <v>655</v>
      </c>
      <c r="J631" s="469"/>
      <c r="K631" s="447"/>
      <c r="L631" s="447"/>
      <c r="M631" s="447"/>
      <c r="N631" s="447"/>
      <c r="O631" s="447"/>
      <c r="P631" s="447"/>
      <c r="Q631" s="447"/>
      <c r="R631" s="464">
        <v>22</v>
      </c>
      <c r="S631" s="863">
        <f>IF(R631=0,0,R631+72)</f>
        <v>94</v>
      </c>
      <c r="T631" s="864">
        <f t="shared" si="284"/>
        <v>94</v>
      </c>
      <c r="U631" s="863">
        <f>IF(T631=0,0,T631+72)</f>
        <v>166</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hidden="1" outlineLevel="3" x14ac:dyDescent="0.25">
      <c r="A632" s="411"/>
      <c r="B632" s="420"/>
      <c r="C632" s="413">
        <f t="shared" si="283"/>
        <v>4</v>
      </c>
      <c r="D632" s="442"/>
      <c r="E632" s="500"/>
      <c r="F632" s="500"/>
      <c r="G632" s="442"/>
      <c r="H632" s="463"/>
      <c r="I632" s="469" t="s">
        <v>688</v>
      </c>
      <c r="J632" s="469"/>
      <c r="K632" s="447"/>
      <c r="L632" s="447"/>
      <c r="M632" s="447"/>
      <c r="N632" s="447"/>
      <c r="O632" s="447"/>
      <c r="P632" s="447"/>
      <c r="Q632" s="447"/>
      <c r="R632" s="464">
        <v>22</v>
      </c>
      <c r="S632" s="863">
        <f>IF(R632=0,0,R632+72)</f>
        <v>94</v>
      </c>
      <c r="T632" s="864">
        <f t="shared" si="284"/>
        <v>94</v>
      </c>
      <c r="U632" s="863">
        <f>IF(T632=0,0,T632+72)</f>
        <v>166</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hidden="1" outlineLevel="3" x14ac:dyDescent="0.25">
      <c r="A633" s="411"/>
      <c r="B633" s="420"/>
      <c r="C633" s="413">
        <f t="shared" si="283"/>
        <v>4</v>
      </c>
      <c r="D633" s="442"/>
      <c r="E633" s="500"/>
      <c r="F633" s="500"/>
      <c r="G633" s="442"/>
      <c r="H633" s="463"/>
      <c r="I633" s="469" t="s">
        <v>656</v>
      </c>
      <c r="J633" s="469"/>
      <c r="K633" s="447"/>
      <c r="L633" s="447"/>
      <c r="M633" s="447"/>
      <c r="N633" s="447"/>
      <c r="O633" s="447"/>
      <c r="P633" s="447"/>
      <c r="Q633" s="447"/>
      <c r="R633" s="464">
        <v>23</v>
      </c>
      <c r="S633" s="863">
        <f>IF(R633=0,0,R633+72)</f>
        <v>95</v>
      </c>
      <c r="T633" s="864">
        <f t="shared" si="284"/>
        <v>95</v>
      </c>
      <c r="U633" s="863">
        <f>IF(T633=0,0,T633+72)</f>
        <v>167</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hidden="1" outlineLevel="3" x14ac:dyDescent="0.25">
      <c r="A634" s="411"/>
      <c r="B634" s="420"/>
      <c r="C634" s="413">
        <f t="shared" si="283"/>
        <v>4</v>
      </c>
      <c r="D634" s="442"/>
      <c r="E634" s="500"/>
      <c r="F634" s="500"/>
      <c r="G634" s="442"/>
      <c r="H634" s="463" t="str">
        <f>H$261</f>
        <v>Win</v>
      </c>
      <c r="I634" s="469" t="s">
        <v>679</v>
      </c>
      <c r="J634" s="469"/>
      <c r="K634" s="447"/>
      <c r="L634" s="447"/>
      <c r="M634" s="447"/>
      <c r="N634" s="447"/>
      <c r="O634" s="447"/>
      <c r="P634" s="447"/>
      <c r="Q634" s="447"/>
      <c r="R634" s="447">
        <v>0</v>
      </c>
      <c r="S634" s="447">
        <v>0</v>
      </c>
      <c r="T634" s="447">
        <v>0</v>
      </c>
      <c r="U634" s="447">
        <v>0</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hidden="1" outlineLevel="3" x14ac:dyDescent="0.25">
      <c r="A635" s="411"/>
      <c r="B635" s="420"/>
      <c r="C635" s="413">
        <f t="shared" si="283"/>
        <v>4</v>
      </c>
      <c r="D635" s="442"/>
      <c r="E635" s="500"/>
      <c r="F635" s="500"/>
      <c r="G635" s="442"/>
      <c r="H635" s="463"/>
      <c r="I635" s="469" t="s">
        <v>691</v>
      </c>
      <c r="J635" s="469"/>
      <c r="K635" s="447"/>
      <c r="L635" s="447"/>
      <c r="M635" s="447"/>
      <c r="N635" s="447"/>
      <c r="O635" s="447"/>
      <c r="P635" s="447"/>
      <c r="Q635" s="447"/>
      <c r="R635" s="869">
        <f>IF(R630=0,0,R630+24)</f>
        <v>0</v>
      </c>
      <c r="S635" s="863">
        <f>IF(R635=0,0,R635+72)</f>
        <v>0</v>
      </c>
      <c r="T635" s="864">
        <f t="shared" ref="T635:T638" si="285">S635</f>
        <v>0</v>
      </c>
      <c r="U635" s="863">
        <f>IF(T635=0,0,T635+72)</f>
        <v>0</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idden="1" outlineLevel="3" x14ac:dyDescent="0.25">
      <c r="A636" s="411"/>
      <c r="B636" s="420"/>
      <c r="C636" s="413">
        <f t="shared" si="283"/>
        <v>4</v>
      </c>
      <c r="D636" s="442"/>
      <c r="E636" s="500"/>
      <c r="F636" s="500"/>
      <c r="G636" s="442"/>
      <c r="H636" s="463"/>
      <c r="I636" s="469" t="s">
        <v>655</v>
      </c>
      <c r="J636" s="469"/>
      <c r="K636" s="447"/>
      <c r="L636" s="447"/>
      <c r="M636" s="447"/>
      <c r="N636" s="447"/>
      <c r="O636" s="447"/>
      <c r="P636" s="447"/>
      <c r="Q636" s="447"/>
      <c r="R636" s="869">
        <f>IF(R631=0,0,R631+24)</f>
        <v>46</v>
      </c>
      <c r="S636" s="863">
        <f>IF(R636=0,0,R636+72)</f>
        <v>118</v>
      </c>
      <c r="T636" s="864">
        <f t="shared" si="285"/>
        <v>118</v>
      </c>
      <c r="U636" s="863">
        <f>IF(T636=0,0,T636+72)</f>
        <v>190</v>
      </c>
      <c r="V636" s="447"/>
      <c r="W636" s="447"/>
      <c r="X636" s="447"/>
      <c r="Y636" s="447"/>
      <c r="Z636" s="447"/>
      <c r="AA636" s="447"/>
      <c r="AB636" s="447"/>
      <c r="AC636" s="447"/>
      <c r="AD636" s="447"/>
      <c r="AE636" s="447"/>
      <c r="AF636" s="447"/>
      <c r="AG636" s="447"/>
      <c r="AH636" s="447"/>
      <c r="AI636" s="447"/>
      <c r="AJ636" s="447"/>
      <c r="AK636" s="447"/>
      <c r="AL636" s="447"/>
      <c r="AM636" s="447"/>
      <c r="AN636" s="447"/>
      <c r="AO636" s="447"/>
      <c r="AP636" s="442"/>
      <c r="AQ636" s="423"/>
      <c r="AR636" s="411"/>
      <c r="AS636" s="411"/>
      <c r="AT636" s="411"/>
    </row>
    <row r="637" spans="1:46" hidden="1" outlineLevel="3" x14ac:dyDescent="0.25">
      <c r="A637" s="411"/>
      <c r="B637" s="420"/>
      <c r="C637" s="413">
        <f t="shared" si="283"/>
        <v>4</v>
      </c>
      <c r="D637" s="442"/>
      <c r="E637" s="500"/>
      <c r="F637" s="500"/>
      <c r="G637" s="442"/>
      <c r="H637" s="463"/>
      <c r="I637" s="469" t="s">
        <v>688</v>
      </c>
      <c r="J637" s="469"/>
      <c r="K637" s="447"/>
      <c r="L637" s="447"/>
      <c r="M637" s="447"/>
      <c r="N637" s="447"/>
      <c r="O637" s="447"/>
      <c r="P637" s="447"/>
      <c r="Q637" s="447"/>
      <c r="R637" s="869">
        <f>IF(R632=0,0,R632+24)</f>
        <v>46</v>
      </c>
      <c r="S637" s="863">
        <f>IF(R637=0,0,R637+72)</f>
        <v>118</v>
      </c>
      <c r="T637" s="864">
        <f t="shared" si="285"/>
        <v>118</v>
      </c>
      <c r="U637" s="863">
        <f>IF(T637=0,0,T637+72)</f>
        <v>190</v>
      </c>
      <c r="V637" s="447"/>
      <c r="W637" s="447"/>
      <c r="X637" s="447"/>
      <c r="Y637" s="447"/>
      <c r="Z637" s="447"/>
      <c r="AA637" s="447"/>
      <c r="AB637" s="447"/>
      <c r="AC637" s="447"/>
      <c r="AD637" s="447"/>
      <c r="AE637" s="447"/>
      <c r="AF637" s="447"/>
      <c r="AG637" s="447"/>
      <c r="AH637" s="447"/>
      <c r="AI637" s="447"/>
      <c r="AJ637" s="447"/>
      <c r="AK637" s="447"/>
      <c r="AL637" s="447"/>
      <c r="AM637" s="447"/>
      <c r="AN637" s="447"/>
      <c r="AO637" s="447"/>
      <c r="AP637" s="442"/>
      <c r="AQ637" s="423"/>
      <c r="AR637" s="411"/>
      <c r="AS637" s="411"/>
      <c r="AT637" s="411"/>
    </row>
    <row r="638" spans="1:46" hidden="1" outlineLevel="3" x14ac:dyDescent="0.25">
      <c r="A638" s="411"/>
      <c r="B638" s="420"/>
      <c r="C638" s="413">
        <f t="shared" si="283"/>
        <v>4</v>
      </c>
      <c r="D638" s="442"/>
      <c r="E638" s="500"/>
      <c r="F638" s="500"/>
      <c r="G638" s="442"/>
      <c r="H638" s="463"/>
      <c r="I638" s="469" t="s">
        <v>656</v>
      </c>
      <c r="J638" s="469"/>
      <c r="K638" s="447"/>
      <c r="L638" s="447"/>
      <c r="M638" s="447"/>
      <c r="N638" s="447"/>
      <c r="O638" s="447"/>
      <c r="P638" s="447"/>
      <c r="Q638" s="447"/>
      <c r="R638" s="869">
        <f>IF(R633=0,0,R633+24)</f>
        <v>47</v>
      </c>
      <c r="S638" s="863">
        <f>IF(R638=0,0,R638+72)</f>
        <v>119</v>
      </c>
      <c r="T638" s="864">
        <f t="shared" si="285"/>
        <v>119</v>
      </c>
      <c r="U638" s="863">
        <f>IF(T638=0,0,T638+72)</f>
        <v>191</v>
      </c>
      <c r="V638" s="447"/>
      <c r="W638" s="447"/>
      <c r="X638" s="447"/>
      <c r="Y638" s="447"/>
      <c r="Z638" s="447"/>
      <c r="AA638" s="447"/>
      <c r="AB638" s="447"/>
      <c r="AC638" s="447"/>
      <c r="AD638" s="447"/>
      <c r="AE638" s="447"/>
      <c r="AF638" s="447"/>
      <c r="AG638" s="447"/>
      <c r="AH638" s="447"/>
      <c r="AI638" s="447"/>
      <c r="AJ638" s="447"/>
      <c r="AK638" s="447"/>
      <c r="AL638" s="447"/>
      <c r="AM638" s="447"/>
      <c r="AN638" s="447"/>
      <c r="AO638" s="447"/>
      <c r="AP638" s="442"/>
      <c r="AQ638" s="423"/>
      <c r="AR638" s="411"/>
      <c r="AS638" s="411"/>
      <c r="AT638" s="411"/>
    </row>
    <row r="639" spans="1:46" hidden="1" outlineLevel="3" x14ac:dyDescent="0.25">
      <c r="A639" s="411"/>
      <c r="B639" s="420"/>
      <c r="C639" s="413">
        <f t="shared" si="283"/>
        <v>4</v>
      </c>
      <c r="D639" s="442"/>
      <c r="E639" s="500"/>
      <c r="F639" s="500"/>
      <c r="G639" s="442"/>
      <c r="H639" s="463" t="str">
        <f>H$262</f>
        <v>Spr</v>
      </c>
      <c r="I639" s="469" t="s">
        <v>679</v>
      </c>
      <c r="J639" s="469"/>
      <c r="K639" s="447"/>
      <c r="L639" s="447"/>
      <c r="M639" s="447"/>
      <c r="N639" s="447"/>
      <c r="O639" s="447"/>
      <c r="P639" s="447"/>
      <c r="Q639" s="447"/>
      <c r="R639" s="447">
        <v>0</v>
      </c>
      <c r="S639" s="447">
        <v>0</v>
      </c>
      <c r="T639" s="447">
        <v>0</v>
      </c>
      <c r="U639" s="447">
        <v>0</v>
      </c>
      <c r="V639" s="447"/>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3"/>
        <v>4</v>
      </c>
      <c r="D640" s="442"/>
      <c r="E640" s="500"/>
      <c r="F640" s="500"/>
      <c r="G640" s="442"/>
      <c r="H640" s="463"/>
      <c r="I640" s="469" t="s">
        <v>691</v>
      </c>
      <c r="J640" s="469"/>
      <c r="K640" s="447"/>
      <c r="L640" s="447"/>
      <c r="M640" s="447"/>
      <c r="N640" s="447"/>
      <c r="O640" s="447"/>
      <c r="P640" s="447"/>
      <c r="Q640" s="447"/>
      <c r="R640" s="869">
        <f>IF(R635=0,0,R635+24)</f>
        <v>0</v>
      </c>
      <c r="S640" s="863">
        <f>IF(R640=0,0,R640+72)</f>
        <v>0</v>
      </c>
      <c r="T640" s="864">
        <f t="shared" ref="T640:T643" si="286">S640</f>
        <v>0</v>
      </c>
      <c r="U640" s="863">
        <f>IF(T640=0,0,T640+72)</f>
        <v>0</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3"/>
        <v>4</v>
      </c>
      <c r="D641" s="442"/>
      <c r="E641" s="500"/>
      <c r="F641" s="500"/>
      <c r="G641" s="442"/>
      <c r="H641" s="463"/>
      <c r="I641" s="469" t="s">
        <v>655</v>
      </c>
      <c r="J641" s="469"/>
      <c r="K641" s="447"/>
      <c r="L641" s="447"/>
      <c r="M641" s="447"/>
      <c r="N641" s="447"/>
      <c r="O641" s="447"/>
      <c r="P641" s="447"/>
      <c r="Q641" s="447"/>
      <c r="R641" s="869">
        <f>IF(R636=0,0,R636+24)</f>
        <v>70</v>
      </c>
      <c r="S641" s="863">
        <f>IF(R641=0,0,R641+72)</f>
        <v>142</v>
      </c>
      <c r="T641" s="864">
        <f t="shared" si="286"/>
        <v>142</v>
      </c>
      <c r="U641" s="863">
        <f>IF(T641=0,0,T641+72)</f>
        <v>214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3"/>
        <v>4</v>
      </c>
      <c r="D642" s="442"/>
      <c r="E642" s="500"/>
      <c r="F642" s="500"/>
      <c r="G642" s="442"/>
      <c r="H642" s="463"/>
      <c r="I642" s="469" t="s">
        <v>688</v>
      </c>
      <c r="J642" s="469"/>
      <c r="K642" s="447"/>
      <c r="L642" s="447"/>
      <c r="M642" s="447"/>
      <c r="N642" s="447"/>
      <c r="O642" s="447"/>
      <c r="P642" s="447"/>
      <c r="Q642" s="447"/>
      <c r="R642" s="869">
        <f>IF(R637=0,0,R637+24)</f>
        <v>70</v>
      </c>
      <c r="S642" s="863">
        <f>IF(R642=0,0,R642+72)</f>
        <v>142</v>
      </c>
      <c r="T642" s="864">
        <f t="shared" si="286"/>
        <v>142</v>
      </c>
      <c r="U642" s="863">
        <f>IF(T642=0,0,T642+72)</f>
        <v>214</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3"/>
        <v>4</v>
      </c>
      <c r="D643" s="442"/>
      <c r="E643" s="500"/>
      <c r="F643" s="500"/>
      <c r="G643" s="442"/>
      <c r="H643" s="463"/>
      <c r="I643" s="469" t="s">
        <v>656</v>
      </c>
      <c r="J643" s="469"/>
      <c r="K643" s="447"/>
      <c r="L643" s="447"/>
      <c r="M643" s="447"/>
      <c r="N643" s="447"/>
      <c r="O643" s="447"/>
      <c r="P643" s="447"/>
      <c r="Q643" s="447"/>
      <c r="R643" s="869">
        <f>IF(R638=0,0,R638+24)</f>
        <v>71</v>
      </c>
      <c r="S643" s="863">
        <f>IF(R643=0,0,R643+72)</f>
        <v>143</v>
      </c>
      <c r="T643" s="864">
        <f t="shared" si="286"/>
        <v>143</v>
      </c>
      <c r="U643" s="863">
        <f>IF(T643=0,0,T643+72)</f>
        <v>215</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t="5.0999999999999996" customHeight="1" outlineLevel="2" x14ac:dyDescent="0.25">
      <c r="A644" s="411"/>
      <c r="B644" s="420"/>
      <c r="C644" s="413">
        <f>INT($C$241)+2.005</f>
        <v>3.0049999999999999</v>
      </c>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c r="Z644" s="442"/>
      <c r="AA644" s="442"/>
      <c r="AB644" s="442"/>
      <c r="AC644" s="442"/>
      <c r="AD644" s="442"/>
      <c r="AE644" s="442"/>
      <c r="AF644" s="442"/>
      <c r="AG644" s="442"/>
      <c r="AH644" s="442"/>
      <c r="AI644" s="442"/>
      <c r="AJ644" s="442"/>
      <c r="AK644" s="442"/>
      <c r="AL644" s="442"/>
      <c r="AM644" s="442"/>
      <c r="AN644" s="442"/>
      <c r="AO644" s="442"/>
      <c r="AP644" s="442" t="s">
        <v>484</v>
      </c>
      <c r="AQ644" s="423"/>
      <c r="AR644" s="411"/>
      <c r="AS644" s="411"/>
      <c r="AT644" s="411"/>
    </row>
    <row r="645" spans="1:46" outlineLevel="1" x14ac:dyDescent="0.25">
      <c r="A645" s="411"/>
      <c r="B645" s="420"/>
      <c r="C645" s="413">
        <f>INT($C$241)+1</f>
        <v>2</v>
      </c>
      <c r="D645" s="442"/>
      <c r="E645" s="500"/>
      <c r="F645" s="500"/>
      <c r="G645" s="442"/>
      <c r="H645" s="503" t="s">
        <v>695</v>
      </c>
      <c r="I645" s="460" t="s">
        <v>696</v>
      </c>
      <c r="J645" s="460"/>
      <c r="K645" s="429"/>
      <c r="L645" s="429"/>
      <c r="M645" s="429"/>
      <c r="N645" s="429"/>
      <c r="O645" s="429"/>
      <c r="P645" s="429"/>
      <c r="Q645" s="429"/>
      <c r="R645" s="429"/>
      <c r="S645" s="429"/>
      <c r="T645" s="429"/>
      <c r="U645" s="429"/>
      <c r="V645" s="429"/>
      <c r="W645" s="429"/>
      <c r="X645" s="429"/>
      <c r="Y645" s="429"/>
      <c r="Z645" s="492"/>
      <c r="AA645" s="492"/>
      <c r="AB645" s="492"/>
      <c r="AC645" s="492"/>
      <c r="AD645" s="492"/>
      <c r="AE645" s="492"/>
      <c r="AF645" s="492"/>
      <c r="AG645" s="492"/>
      <c r="AH645" s="492"/>
      <c r="AI645" s="492"/>
      <c r="AJ645" s="492"/>
      <c r="AK645" s="492"/>
      <c r="AL645" s="492"/>
      <c r="AM645" s="492"/>
      <c r="AN645" s="492"/>
      <c r="AO645" s="492"/>
      <c r="AP645" s="442"/>
      <c r="AQ645" s="423"/>
      <c r="AR645" s="411"/>
      <c r="AS645" s="411"/>
      <c r="AT645" s="411"/>
    </row>
    <row r="646" spans="1:46" ht="5.0999999999999996" hidden="1" customHeight="1" outlineLevel="3" x14ac:dyDescent="0.25">
      <c r="A646" s="411"/>
      <c r="B646" s="420"/>
      <c r="C646" s="413">
        <f>INT($C$241)+3.005</f>
        <v>4.0049999999999999</v>
      </c>
      <c r="D646" s="442" t="s">
        <v>480</v>
      </c>
      <c r="E646" s="442"/>
      <c r="F646" s="442"/>
      <c r="G646" s="442"/>
      <c r="H646" s="442"/>
      <c r="I646" s="442"/>
      <c r="J646" s="442"/>
      <c r="K646" s="442"/>
      <c r="L646" s="442"/>
      <c r="M646" s="442"/>
      <c r="N646" s="442"/>
      <c r="O646" s="442"/>
      <c r="P646" s="442"/>
      <c r="Q646" s="442"/>
      <c r="R646" s="442"/>
      <c r="S646" s="442"/>
      <c r="T646" s="442"/>
      <c r="U646" s="442"/>
      <c r="V646" s="442"/>
      <c r="W646" s="442"/>
      <c r="X646" s="442"/>
      <c r="Y646" s="442"/>
      <c r="Z646" s="442"/>
      <c r="AA646" s="442"/>
      <c r="AB646" s="442"/>
      <c r="AC646" s="442"/>
      <c r="AD646" s="442"/>
      <c r="AE646" s="442"/>
      <c r="AF646" s="442"/>
      <c r="AG646" s="442"/>
      <c r="AH646" s="442"/>
      <c r="AI646" s="442"/>
      <c r="AJ646" s="442"/>
      <c r="AK646" s="442"/>
      <c r="AL646" s="442"/>
      <c r="AM646" s="442"/>
      <c r="AN646" s="442"/>
      <c r="AO646" s="442"/>
      <c r="AP646" s="442"/>
      <c r="AQ646" s="423"/>
      <c r="AR646" s="411"/>
      <c r="AS646" s="411"/>
      <c r="AT646" s="411"/>
    </row>
    <row r="647" spans="1:46" hidden="1" outlineLevel="3" x14ac:dyDescent="0.25">
      <c r="A647" s="411"/>
      <c r="B647" s="420"/>
      <c r="C647" s="413">
        <f t="shared" ref="C647:C656" si="287">INT($C$241)+2</f>
        <v>3</v>
      </c>
      <c r="D647" s="442"/>
      <c r="E647" s="500"/>
      <c r="F647" s="500"/>
      <c r="G647" s="442"/>
      <c r="H647" s="463" t="str">
        <f>"Birth: "&amp;H$260</f>
        <v>Birth: Aut</v>
      </c>
      <c r="I647" s="469" t="s">
        <v>597</v>
      </c>
      <c r="J647" s="469"/>
      <c r="K647" s="509">
        <f t="shared" ref="K647:Q647" si="288">K260</f>
        <v>43600</v>
      </c>
      <c r="L647" s="509">
        <f t="shared" si="288"/>
        <v>43600</v>
      </c>
      <c r="M647" s="509">
        <f t="shared" si="288"/>
        <v>43600</v>
      </c>
      <c r="N647" s="509">
        <f t="shared" si="288"/>
        <v>43600</v>
      </c>
      <c r="O647" s="509">
        <f t="shared" si="288"/>
        <v>43600</v>
      </c>
      <c r="P647" s="509">
        <f t="shared" si="288"/>
        <v>43600</v>
      </c>
      <c r="Q647" s="509">
        <f t="shared" si="288"/>
        <v>43600</v>
      </c>
      <c r="R647" s="578">
        <f>R269</f>
        <v>43600</v>
      </c>
      <c r="S647" s="578">
        <f>S269</f>
        <v>43600</v>
      </c>
      <c r="T647" s="578">
        <f>T269</f>
        <v>43600</v>
      </c>
      <c r="U647" s="578">
        <f>U269</f>
        <v>43600</v>
      </c>
      <c r="V647" s="447" t="s">
        <v>968</v>
      </c>
      <c r="W647" s="447"/>
      <c r="X647" s="447"/>
      <c r="Y647" s="447"/>
      <c r="Z647" s="447"/>
      <c r="AA647" s="447"/>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hidden="1" outlineLevel="3" x14ac:dyDescent="0.25">
      <c r="A648" s="411"/>
      <c r="B648" s="420"/>
      <c r="C648" s="413">
        <f t="shared" si="287"/>
        <v>3</v>
      </c>
      <c r="D648" s="442"/>
      <c r="E648" s="500"/>
      <c r="F648" s="500"/>
      <c r="G648" s="442"/>
      <c r="H648" s="516"/>
      <c r="I648" s="469" t="s">
        <v>697</v>
      </c>
      <c r="J648" s="469"/>
      <c r="K648" s="579">
        <f t="shared" ref="K648:U648" si="289">K647+INDEX($R$328:$U$328,1,K$249+1)</f>
        <v>43691</v>
      </c>
      <c r="L648" s="579">
        <f t="shared" si="289"/>
        <v>43691</v>
      </c>
      <c r="M648" s="579">
        <f t="shared" si="289"/>
        <v>43691</v>
      </c>
      <c r="N648" s="579">
        <f t="shared" si="289"/>
        <v>43691</v>
      </c>
      <c r="O648" s="579">
        <f t="shared" si="289"/>
        <v>43691</v>
      </c>
      <c r="P648" s="579">
        <f t="shared" si="289"/>
        <v>43691</v>
      </c>
      <c r="Q648" s="579">
        <f t="shared" si="289"/>
        <v>43691</v>
      </c>
      <c r="R648" s="579">
        <f t="shared" si="289"/>
        <v>43691</v>
      </c>
      <c r="S648" s="579">
        <f t="shared" si="289"/>
        <v>43691</v>
      </c>
      <c r="T648" s="579">
        <f t="shared" si="289"/>
        <v>43691</v>
      </c>
      <c r="U648" s="579">
        <f t="shared" si="289"/>
        <v>43691</v>
      </c>
      <c r="V648" s="447"/>
      <c r="W648" s="447"/>
      <c r="X648" s="447"/>
      <c r="Y648" s="447"/>
      <c r="Z648" s="447"/>
      <c r="AA648" s="447"/>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hidden="1" outlineLevel="3" x14ac:dyDescent="0.25">
      <c r="A649" s="411"/>
      <c r="B649" s="420"/>
      <c r="C649" s="413">
        <f t="shared" si="287"/>
        <v>3</v>
      </c>
      <c r="D649" s="442"/>
      <c r="E649" s="500"/>
      <c r="F649" s="500"/>
      <c r="G649" s="442"/>
      <c r="H649" s="463" t="str">
        <f>"Birth: "&amp;H$261</f>
        <v>Birth: Win</v>
      </c>
      <c r="I649" s="469" t="s">
        <v>597</v>
      </c>
      <c r="J649" s="469"/>
      <c r="K649" s="513">
        <f t="shared" ref="K649:Q649" si="290">K261</f>
        <v>43634</v>
      </c>
      <c r="L649" s="513">
        <f t="shared" si="290"/>
        <v>43634</v>
      </c>
      <c r="M649" s="513">
        <f t="shared" si="290"/>
        <v>43634</v>
      </c>
      <c r="N649" s="513">
        <f t="shared" si="290"/>
        <v>43634</v>
      </c>
      <c r="O649" s="513">
        <f t="shared" si="290"/>
        <v>43634</v>
      </c>
      <c r="P649" s="513">
        <f t="shared" si="290"/>
        <v>43634</v>
      </c>
      <c r="Q649" s="513">
        <f t="shared" si="290"/>
        <v>43634</v>
      </c>
      <c r="R649" s="526">
        <f>R277</f>
        <v>43634</v>
      </c>
      <c r="S649" s="526">
        <f>S277</f>
        <v>43634</v>
      </c>
      <c r="T649" s="526">
        <f>T277</f>
        <v>43634</v>
      </c>
      <c r="U649" s="526">
        <f>U277</f>
        <v>43634</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hidden="1" outlineLevel="3" x14ac:dyDescent="0.25">
      <c r="A650" s="411"/>
      <c r="B650" s="420"/>
      <c r="C650" s="413">
        <f t="shared" si="287"/>
        <v>3</v>
      </c>
      <c r="D650" s="442"/>
      <c r="E650" s="500"/>
      <c r="F650" s="500"/>
      <c r="G650" s="442"/>
      <c r="H650" s="516"/>
      <c r="I650" s="469" t="s">
        <v>697</v>
      </c>
      <c r="J650" s="469"/>
      <c r="K650" s="580">
        <f t="shared" ref="K650:U650" si="291">K649+INDEX($R$328:$U$328,1,K$249+1)</f>
        <v>43725</v>
      </c>
      <c r="L650" s="580">
        <f t="shared" si="291"/>
        <v>43725</v>
      </c>
      <c r="M650" s="579">
        <f t="shared" si="291"/>
        <v>43725</v>
      </c>
      <c r="N650" s="579">
        <f t="shared" si="291"/>
        <v>43725</v>
      </c>
      <c r="O650" s="579">
        <f t="shared" si="291"/>
        <v>43725</v>
      </c>
      <c r="P650" s="579">
        <f t="shared" si="291"/>
        <v>43725</v>
      </c>
      <c r="Q650" s="579">
        <f t="shared" si="291"/>
        <v>43725</v>
      </c>
      <c r="R650" s="579">
        <f t="shared" si="291"/>
        <v>43725</v>
      </c>
      <c r="S650" s="579">
        <f t="shared" si="291"/>
        <v>43725</v>
      </c>
      <c r="T650" s="579">
        <f t="shared" si="291"/>
        <v>43725</v>
      </c>
      <c r="U650" s="579">
        <f t="shared" si="291"/>
        <v>43725</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hidden="1" outlineLevel="3" x14ac:dyDescent="0.25">
      <c r="A651" s="411"/>
      <c r="B651" s="420"/>
      <c r="C651" s="413">
        <f t="shared" si="287"/>
        <v>3</v>
      </c>
      <c r="D651" s="442"/>
      <c r="E651" s="500"/>
      <c r="F651" s="500"/>
      <c r="G651" s="442"/>
      <c r="H651" s="463" t="str">
        <f>"Birth: "&amp;H$262</f>
        <v>Birth: Spr</v>
      </c>
      <c r="I651" s="469" t="s">
        <v>597</v>
      </c>
      <c r="J651" s="469"/>
      <c r="K651" s="513">
        <f t="shared" ref="K651:Q651" si="292">K262</f>
        <v>43669</v>
      </c>
      <c r="L651" s="513">
        <f t="shared" si="292"/>
        <v>43669</v>
      </c>
      <c r="M651" s="513">
        <f t="shared" si="292"/>
        <v>43669</v>
      </c>
      <c r="N651" s="513">
        <f t="shared" si="292"/>
        <v>43669</v>
      </c>
      <c r="O651" s="513">
        <f t="shared" si="292"/>
        <v>43669</v>
      </c>
      <c r="P651" s="513">
        <f t="shared" si="292"/>
        <v>43669</v>
      </c>
      <c r="Q651" s="513">
        <f t="shared" si="292"/>
        <v>43669</v>
      </c>
      <c r="R651" s="526">
        <f>R285</f>
        <v>43669</v>
      </c>
      <c r="S651" s="526">
        <f>S285</f>
        <v>43669</v>
      </c>
      <c r="T651" s="526">
        <f>T285</f>
        <v>43669</v>
      </c>
      <c r="U651" s="526">
        <f>U285</f>
        <v>43669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hidden="1" outlineLevel="3" x14ac:dyDescent="0.25">
      <c r="A652" s="411"/>
      <c r="B652" s="420"/>
      <c r="C652" s="413">
        <f t="shared" si="287"/>
        <v>3</v>
      </c>
      <c r="D652" s="442"/>
      <c r="E652" s="500"/>
      <c r="F652" s="500"/>
      <c r="G652" s="442"/>
      <c r="H652" s="516"/>
      <c r="I652" s="469" t="s">
        <v>697</v>
      </c>
      <c r="J652" s="469"/>
      <c r="K652" s="580">
        <f t="shared" ref="K652:U652" si="293">K651+INDEX($R$328:$U$328,1,K$249+1)</f>
        <v>43760</v>
      </c>
      <c r="L652" s="580">
        <f t="shared" si="293"/>
        <v>43760</v>
      </c>
      <c r="M652" s="579">
        <f t="shared" si="293"/>
        <v>43760</v>
      </c>
      <c r="N652" s="579">
        <f t="shared" si="293"/>
        <v>43760</v>
      </c>
      <c r="O652" s="579">
        <f t="shared" si="293"/>
        <v>43760</v>
      </c>
      <c r="P652" s="579">
        <f t="shared" si="293"/>
        <v>43760</v>
      </c>
      <c r="Q652" s="579">
        <f t="shared" si="293"/>
        <v>43760</v>
      </c>
      <c r="R652" s="579">
        <f t="shared" si="293"/>
        <v>43760</v>
      </c>
      <c r="S652" s="579">
        <f t="shared" si="293"/>
        <v>43760</v>
      </c>
      <c r="T652" s="579">
        <f t="shared" si="293"/>
        <v>43760</v>
      </c>
      <c r="U652" s="579">
        <f t="shared" si="293"/>
        <v>43760</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outlineLevel="2" x14ac:dyDescent="0.25">
      <c r="A653" s="411"/>
      <c r="B653" s="420"/>
      <c r="C653" s="413">
        <f t="shared" si="287"/>
        <v>3</v>
      </c>
      <c r="D653" s="442"/>
      <c r="E653" s="500"/>
      <c r="F653" s="500"/>
      <c r="G653" s="442"/>
      <c r="H653" s="516" t="s">
        <v>606</v>
      </c>
      <c r="I653" s="470" t="s">
        <v>698</v>
      </c>
      <c r="J653" s="573" t="s">
        <v>699</v>
      </c>
      <c r="K653" s="574">
        <f>COUNTA($H$654:$H$726)</f>
        <v>3</v>
      </c>
      <c r="L653" s="574">
        <f>COUNTA($I$654:$I$726)/K653</f>
        <v>8</v>
      </c>
      <c r="M653" s="518">
        <f>COUNTA($J$654:$J$726)/(L653*K653)</f>
        <v>3</v>
      </c>
      <c r="N653" s="581" t="s">
        <v>700</v>
      </c>
      <c r="O653" s="582"/>
      <c r="P653" s="582"/>
      <c r="Q653" s="582"/>
      <c r="R653" s="582"/>
      <c r="S653" s="582"/>
      <c r="T653" s="582"/>
      <c r="U653" s="556"/>
      <c r="V653" s="463" t="s">
        <v>701</v>
      </c>
      <c r="W653" s="447"/>
      <c r="X653" s="469" t="s">
        <v>702</v>
      </c>
      <c r="Y653" s="469"/>
      <c r="Z653" s="469"/>
      <c r="AA653" s="469"/>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outlineLevel="3" x14ac:dyDescent="0.25">
      <c r="A654" s="411"/>
      <c r="B654" s="420"/>
      <c r="C654" s="413">
        <f t="shared" si="287"/>
        <v>3</v>
      </c>
      <c r="D654" s="442"/>
      <c r="E654" s="500"/>
      <c r="F654" s="500"/>
      <c r="G654" s="442"/>
      <c r="H654" s="463" t="str">
        <f>H$260</f>
        <v>Aut</v>
      </c>
      <c r="I654" s="463">
        <v>0</v>
      </c>
      <c r="J654" s="490" t="s">
        <v>585</v>
      </c>
      <c r="K654" s="583">
        <v>43753</v>
      </c>
      <c r="L654" s="583">
        <v>43753</v>
      </c>
      <c r="M654" s="583">
        <v>43753</v>
      </c>
      <c r="N654" s="447"/>
      <c r="O654" s="447"/>
      <c r="P654" s="447"/>
      <c r="Q654" s="447"/>
      <c r="R654" s="584">
        <v>43753</v>
      </c>
      <c r="S654" s="584">
        <v>43753</v>
      </c>
      <c r="T654" s="584">
        <v>43753</v>
      </c>
      <c r="U654" s="584">
        <v>43753</v>
      </c>
      <c r="V654" s="491">
        <v>0</v>
      </c>
      <c r="W654" s="447"/>
      <c r="X654" s="447" t="b">
        <f t="shared" ref="X654:AA656" si="294">R654&lt;(MAX(R$266:R$273)+MAX($I$328*R$328,$I$329*R$329,$I$330*R$330))</f>
        <v>0</v>
      </c>
      <c r="Y654" s="447" t="b">
        <f t="shared" si="294"/>
        <v>0</v>
      </c>
      <c r="Z654" s="447" t="b">
        <f t="shared" si="294"/>
        <v>0</v>
      </c>
      <c r="AA654" s="447" t="b">
        <f t="shared" si="294"/>
        <v>0</v>
      </c>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outlineLevel="3" x14ac:dyDescent="0.25">
      <c r="A655" s="411"/>
      <c r="B655" s="420"/>
      <c r="C655" s="413">
        <f t="shared" si="287"/>
        <v>3</v>
      </c>
      <c r="D655" s="442"/>
      <c r="E655" s="500"/>
      <c r="F655" s="500"/>
      <c r="G655" s="442"/>
      <c r="H655" s="463"/>
      <c r="I655" s="463"/>
      <c r="J655" s="490" t="s">
        <v>10</v>
      </c>
      <c r="K655" s="447"/>
      <c r="L655" s="447"/>
      <c r="M655" s="447"/>
      <c r="N655" s="584">
        <v>43753</v>
      </c>
      <c r="O655" s="584">
        <v>43753</v>
      </c>
      <c r="P655" s="584">
        <v>43753</v>
      </c>
      <c r="Q655" s="584">
        <v>43753</v>
      </c>
      <c r="R655" s="584">
        <v>43753</v>
      </c>
      <c r="S655" s="584">
        <v>43753</v>
      </c>
      <c r="T655" s="584">
        <v>43753</v>
      </c>
      <c r="U655" s="584">
        <v>43753</v>
      </c>
      <c r="V655" s="585">
        <f>1-SUM(V625,V656)</f>
        <v>0.5</v>
      </c>
      <c r="W655" s="447"/>
      <c r="X655" s="447" t="b">
        <f t="shared" si="294"/>
        <v>0</v>
      </c>
      <c r="Y655" s="447" t="b">
        <f t="shared" si="294"/>
        <v>0</v>
      </c>
      <c r="Z655" s="447" t="b">
        <f t="shared" si="294"/>
        <v>0</v>
      </c>
      <c r="AA655" s="447" t="b">
        <f t="shared" si="294"/>
        <v>0</v>
      </c>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outlineLevel="3" x14ac:dyDescent="0.25">
      <c r="A656" s="411"/>
      <c r="B656" s="420"/>
      <c r="C656" s="413">
        <f t="shared" si="287"/>
        <v>3</v>
      </c>
      <c r="D656" s="442"/>
      <c r="E656" s="500"/>
      <c r="F656" s="500"/>
      <c r="G656" s="442"/>
      <c r="H656" s="463"/>
      <c r="I656" s="463"/>
      <c r="J656" s="490" t="s">
        <v>926</v>
      </c>
      <c r="K656" s="447"/>
      <c r="L656" s="447"/>
      <c r="M656" s="447"/>
      <c r="N656" s="447"/>
      <c r="O656" s="447"/>
      <c r="P656" s="447"/>
      <c r="Q656" s="447"/>
      <c r="R656" s="584">
        <v>43753</v>
      </c>
      <c r="S656" s="584">
        <v>43753</v>
      </c>
      <c r="T656" s="584">
        <v>43753</v>
      </c>
      <c r="U656" s="584">
        <v>43753</v>
      </c>
      <c r="V656" s="491">
        <v>0.5</v>
      </c>
      <c r="W656" s="447"/>
      <c r="X656" s="447" t="b">
        <f t="shared" si="294"/>
        <v>0</v>
      </c>
      <c r="Y656" s="447" t="b">
        <f t="shared" si="294"/>
        <v>0</v>
      </c>
      <c r="Z656" s="447" t="b">
        <f t="shared" si="294"/>
        <v>0</v>
      </c>
      <c r="AA656" s="447" t="b">
        <f t="shared" si="294"/>
        <v>0</v>
      </c>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outlineLevel="3" x14ac:dyDescent="0.25">
      <c r="A657" s="411"/>
      <c r="B657" s="420"/>
      <c r="C657" s="413">
        <f>INT($C$241)+3</f>
        <v>4</v>
      </c>
      <c r="D657" s="442"/>
      <c r="E657" s="500"/>
      <c r="F657" s="500"/>
      <c r="G657" s="442"/>
      <c r="H657" s="447"/>
      <c r="I657" s="463">
        <v>1</v>
      </c>
      <c r="J657" s="463" t="s">
        <v>703</v>
      </c>
      <c r="K657" s="546">
        <f>DATE(YEAR(K654)+1,MONTH(K654),DAY(K654))</f>
        <v>44119</v>
      </c>
      <c r="L657" s="546">
        <f>DATE(YEAR(L654)+1,MONTH(L654),DAY(L654))</f>
        <v>44119</v>
      </c>
      <c r="M657" s="546">
        <f>DATE(YEAR(M654)+1,MONTH(M654),DAY(M654))</f>
        <v>44119</v>
      </c>
      <c r="N657" s="447"/>
      <c r="O657" s="447"/>
      <c r="P657" s="447"/>
      <c r="Q657" s="447"/>
      <c r="R657" s="546">
        <f t="shared" ref="R657:U677" si="295">DATE(YEAR(R654)+1,MONTH(R654),DAY(R654))</f>
        <v>44119</v>
      </c>
      <c r="S657" s="546">
        <f t="shared" si="295"/>
        <v>44119</v>
      </c>
      <c r="T657" s="546">
        <f t="shared" si="295"/>
        <v>44119</v>
      </c>
      <c r="U657" s="546">
        <f t="shared" si="295"/>
        <v>44119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outlineLevel="3" x14ac:dyDescent="0.25">
      <c r="A658" s="411"/>
      <c r="B658" s="420"/>
      <c r="C658" s="413">
        <f>INT($C$241)+3</f>
        <v>4</v>
      </c>
      <c r="D658" s="442"/>
      <c r="E658" s="500"/>
      <c r="F658" s="500"/>
      <c r="G658" s="442"/>
      <c r="H658" s="447"/>
      <c r="I658" s="463"/>
      <c r="J658" s="463" t="s">
        <v>693</v>
      </c>
      <c r="K658" s="447"/>
      <c r="L658" s="447"/>
      <c r="M658" s="447"/>
      <c r="N658" s="546">
        <f>DATE(YEAR(N655)+1,MONTH(N655),DAY(N655))</f>
        <v>44119</v>
      </c>
      <c r="O658" s="546">
        <f>DATE(YEAR(O655)+1,MONTH(O655),DAY(O655))</f>
        <v>44119</v>
      </c>
      <c r="P658" s="546">
        <f>DATE(YEAR(P655)+1,MONTH(P655),DAY(P655))</f>
        <v>44119</v>
      </c>
      <c r="Q658" s="546">
        <f>DATE(YEAR(Q655)+1,MONTH(Q655),DAY(Q655))</f>
        <v>44119</v>
      </c>
      <c r="R658" s="546">
        <f t="shared" si="295"/>
        <v>44119</v>
      </c>
      <c r="S658" s="546">
        <f t="shared" si="295"/>
        <v>44119</v>
      </c>
      <c r="T658" s="546">
        <f t="shared" si="295"/>
        <v>44119</v>
      </c>
      <c r="U658" s="546">
        <f t="shared" si="295"/>
        <v>44119</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outlineLevel="3" x14ac:dyDescent="0.25">
      <c r="A659" s="411"/>
      <c r="B659" s="420"/>
      <c r="C659" s="413">
        <f>INT($C$241)+3</f>
        <v>4</v>
      </c>
      <c r="D659" s="442"/>
      <c r="E659" s="500"/>
      <c r="F659" s="500"/>
      <c r="G659" s="442"/>
      <c r="H659" s="447"/>
      <c r="I659" s="463"/>
      <c r="J659" s="463" t="s">
        <v>694</v>
      </c>
      <c r="K659" s="447"/>
      <c r="L659" s="447"/>
      <c r="M659" s="447"/>
      <c r="N659" s="447"/>
      <c r="O659" s="447"/>
      <c r="P659" s="447"/>
      <c r="Q659" s="447"/>
      <c r="R659" s="546">
        <f t="shared" si="295"/>
        <v>44119</v>
      </c>
      <c r="S659" s="546">
        <f t="shared" si="295"/>
        <v>44119</v>
      </c>
      <c r="T659" s="546">
        <f t="shared" si="295"/>
        <v>44119</v>
      </c>
      <c r="U659" s="546">
        <f t="shared" si="295"/>
        <v>44119</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outlineLevel="3" x14ac:dyDescent="0.25">
      <c r="A660" s="411"/>
      <c r="B660" s="420"/>
      <c r="C660" s="413">
        <f t="shared" ref="C660:C716" si="296">INT($C$241+3)</f>
        <v>4</v>
      </c>
      <c r="D660" s="442"/>
      <c r="E660" s="500"/>
      <c r="F660" s="500"/>
      <c r="G660" s="442"/>
      <c r="H660" s="447"/>
      <c r="I660" s="463">
        <v>2</v>
      </c>
      <c r="J660" s="463" t="s">
        <v>703</v>
      </c>
      <c r="K660" s="546">
        <f>DATE(YEAR(K657)+1,MONTH(K657),DAY(K657))</f>
        <v>44484</v>
      </c>
      <c r="L660" s="546">
        <f>DATE(YEAR(L657)+1,MONTH(L657),DAY(L657))</f>
        <v>44484</v>
      </c>
      <c r="M660" s="546">
        <f>DATE(YEAR(M657)+1,MONTH(M657),DAY(M657))</f>
        <v>44484</v>
      </c>
      <c r="N660" s="447"/>
      <c r="O660" s="447"/>
      <c r="P660" s="447"/>
      <c r="Q660" s="447"/>
      <c r="R660" s="546">
        <f t="shared" si="295"/>
        <v>44484</v>
      </c>
      <c r="S660" s="546">
        <f t="shared" si="295"/>
        <v>44484</v>
      </c>
      <c r="T660" s="546">
        <f t="shared" si="295"/>
        <v>44484</v>
      </c>
      <c r="U660" s="546">
        <f t="shared" si="295"/>
        <v>44484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outlineLevel="3" x14ac:dyDescent="0.25">
      <c r="A661" s="411"/>
      <c r="B661" s="420"/>
      <c r="C661" s="413">
        <f t="shared" si="296"/>
        <v>4</v>
      </c>
      <c r="D661" s="442"/>
      <c r="E661" s="500"/>
      <c r="F661" s="500"/>
      <c r="G661" s="442"/>
      <c r="H661" s="447"/>
      <c r="I661" s="463"/>
      <c r="J661" s="463" t="s">
        <v>693</v>
      </c>
      <c r="K661" s="447"/>
      <c r="L661" s="447"/>
      <c r="M661" s="447"/>
      <c r="N661" s="546">
        <f>DATE(YEAR(N658)+1,MONTH(N658),DAY(N658))</f>
        <v>44484</v>
      </c>
      <c r="O661" s="546">
        <f>DATE(YEAR(O658)+1,MONTH(O658),DAY(O658))</f>
        <v>44484</v>
      </c>
      <c r="P661" s="546">
        <f>DATE(YEAR(P658)+1,MONTH(P658),DAY(P658))</f>
        <v>44484</v>
      </c>
      <c r="Q661" s="546">
        <f>DATE(YEAR(Q658)+1,MONTH(Q658),DAY(Q658))</f>
        <v>44484</v>
      </c>
      <c r="R661" s="546">
        <f t="shared" si="295"/>
        <v>44484</v>
      </c>
      <c r="S661" s="546">
        <f t="shared" si="295"/>
        <v>44484</v>
      </c>
      <c r="T661" s="546">
        <f t="shared" si="295"/>
        <v>44484</v>
      </c>
      <c r="U661" s="546">
        <f t="shared" si="295"/>
        <v>44484</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outlineLevel="3" x14ac:dyDescent="0.25">
      <c r="A662" s="411"/>
      <c r="B662" s="420"/>
      <c r="C662" s="413">
        <f t="shared" si="296"/>
        <v>4</v>
      </c>
      <c r="D662" s="442"/>
      <c r="E662" s="500"/>
      <c r="F662" s="500"/>
      <c r="G662" s="442"/>
      <c r="H662" s="447"/>
      <c r="I662" s="463"/>
      <c r="J662" s="463" t="s">
        <v>694</v>
      </c>
      <c r="K662" s="447"/>
      <c r="L662" s="447"/>
      <c r="M662" s="447"/>
      <c r="N662" s="447"/>
      <c r="O662" s="447"/>
      <c r="P662" s="447"/>
      <c r="Q662" s="447"/>
      <c r="R662" s="546">
        <f t="shared" si="295"/>
        <v>44484</v>
      </c>
      <c r="S662" s="546">
        <f t="shared" si="295"/>
        <v>44484</v>
      </c>
      <c r="T662" s="546">
        <f t="shared" si="295"/>
        <v>44484</v>
      </c>
      <c r="U662" s="546">
        <f t="shared" si="295"/>
        <v>44484</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outlineLevel="3" x14ac:dyDescent="0.25">
      <c r="A663" s="411"/>
      <c r="B663" s="420"/>
      <c r="C663" s="413">
        <f t="shared" si="296"/>
        <v>4</v>
      </c>
      <c r="D663" s="442"/>
      <c r="E663" s="500"/>
      <c r="F663" s="500"/>
      <c r="G663" s="442"/>
      <c r="H663" s="447"/>
      <c r="I663" s="463">
        <v>3</v>
      </c>
      <c r="J663" s="463" t="s">
        <v>703</v>
      </c>
      <c r="K663" s="546">
        <f>DATE(YEAR(K660)+1,MONTH(K660),DAY(K660))</f>
        <v>44849</v>
      </c>
      <c r="L663" s="546">
        <f>DATE(YEAR(L660)+1,MONTH(L660),DAY(L660))</f>
        <v>44849</v>
      </c>
      <c r="M663" s="546">
        <f>DATE(YEAR(M660)+1,MONTH(M660),DAY(M660))</f>
        <v>44849</v>
      </c>
      <c r="N663" s="447"/>
      <c r="O663" s="447"/>
      <c r="P663" s="447"/>
      <c r="Q663" s="447"/>
      <c r="R663" s="546">
        <f t="shared" si="295"/>
        <v>44849</v>
      </c>
      <c r="S663" s="546">
        <f t="shared" si="295"/>
        <v>44849</v>
      </c>
      <c r="T663" s="546">
        <f t="shared" si="295"/>
        <v>44849</v>
      </c>
      <c r="U663" s="546">
        <f t="shared" si="295"/>
        <v>44849</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outlineLevel="3" x14ac:dyDescent="0.25">
      <c r="A664" s="411"/>
      <c r="B664" s="420"/>
      <c r="C664" s="413">
        <f t="shared" si="296"/>
        <v>4</v>
      </c>
      <c r="D664" s="442"/>
      <c r="E664" s="500"/>
      <c r="F664" s="500"/>
      <c r="G664" s="442"/>
      <c r="H664" s="447"/>
      <c r="I664" s="463"/>
      <c r="J664" s="463" t="s">
        <v>693</v>
      </c>
      <c r="K664" s="447"/>
      <c r="L664" s="447"/>
      <c r="M664" s="447"/>
      <c r="N664" s="546">
        <f>DATE(YEAR(N661)+1,MONTH(N661),DAY(N661))</f>
        <v>44849</v>
      </c>
      <c r="O664" s="546">
        <f>DATE(YEAR(O661)+1,MONTH(O661),DAY(O661))</f>
        <v>44849</v>
      </c>
      <c r="P664" s="546">
        <f>DATE(YEAR(P661)+1,MONTH(P661),DAY(P661))</f>
        <v>44849</v>
      </c>
      <c r="Q664" s="546">
        <f>DATE(YEAR(Q661)+1,MONTH(Q661),DAY(Q661))</f>
        <v>44849</v>
      </c>
      <c r="R664" s="546">
        <f t="shared" si="295"/>
        <v>44849</v>
      </c>
      <c r="S664" s="546">
        <f t="shared" si="295"/>
        <v>44849</v>
      </c>
      <c r="T664" s="546">
        <f t="shared" si="295"/>
        <v>44849</v>
      </c>
      <c r="U664" s="546">
        <f t="shared" si="295"/>
        <v>44849</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outlineLevel="3" x14ac:dyDescent="0.25">
      <c r="A665" s="411"/>
      <c r="B665" s="420"/>
      <c r="C665" s="413">
        <f t="shared" si="296"/>
        <v>4</v>
      </c>
      <c r="D665" s="442"/>
      <c r="E665" s="500"/>
      <c r="F665" s="500"/>
      <c r="G665" s="442"/>
      <c r="H665" s="447"/>
      <c r="I665" s="463"/>
      <c r="J665" s="463" t="s">
        <v>694</v>
      </c>
      <c r="K665" s="447"/>
      <c r="L665" s="447"/>
      <c r="M665" s="447"/>
      <c r="N665" s="447"/>
      <c r="O665" s="447"/>
      <c r="P665" s="447"/>
      <c r="Q665" s="447"/>
      <c r="R665" s="546">
        <f t="shared" si="295"/>
        <v>44849</v>
      </c>
      <c r="S665" s="546">
        <f t="shared" si="295"/>
        <v>44849</v>
      </c>
      <c r="T665" s="546">
        <f t="shared" si="295"/>
        <v>44849</v>
      </c>
      <c r="U665" s="546">
        <f t="shared" si="295"/>
        <v>44849</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outlineLevel="3" x14ac:dyDescent="0.25">
      <c r="A666" s="411"/>
      <c r="B666" s="420"/>
      <c r="C666" s="413">
        <f t="shared" si="296"/>
        <v>4</v>
      </c>
      <c r="D666" s="442"/>
      <c r="E666" s="500"/>
      <c r="F666" s="500"/>
      <c r="G666" s="442"/>
      <c r="H666" s="447"/>
      <c r="I666" s="463">
        <v>4</v>
      </c>
      <c r="J666" s="463" t="s">
        <v>703</v>
      </c>
      <c r="K666" s="546">
        <f>DATE(YEAR(K663)+1,MONTH(K663),DAY(K663))</f>
        <v>45214</v>
      </c>
      <c r="L666" s="546">
        <f>DATE(YEAR(L663)+1,MONTH(L663),DAY(L663))</f>
        <v>45214</v>
      </c>
      <c r="M666" s="546">
        <f>DATE(YEAR(M663)+1,MONTH(M663),DAY(M663))</f>
        <v>45214</v>
      </c>
      <c r="N666" s="447"/>
      <c r="O666" s="447"/>
      <c r="P666" s="447"/>
      <c r="Q666" s="447"/>
      <c r="R666" s="546">
        <f t="shared" si="295"/>
        <v>45214</v>
      </c>
      <c r="S666" s="546">
        <f t="shared" si="295"/>
        <v>45214</v>
      </c>
      <c r="T666" s="546">
        <f t="shared" si="295"/>
        <v>45214</v>
      </c>
      <c r="U666" s="546">
        <f t="shared" si="295"/>
        <v>45214</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outlineLevel="3" x14ac:dyDescent="0.25">
      <c r="A667" s="411"/>
      <c r="B667" s="420"/>
      <c r="C667" s="413">
        <f t="shared" si="296"/>
        <v>4</v>
      </c>
      <c r="D667" s="442"/>
      <c r="E667" s="500"/>
      <c r="F667" s="500"/>
      <c r="G667" s="442"/>
      <c r="H667" s="447"/>
      <c r="I667" s="463"/>
      <c r="J667" s="463" t="s">
        <v>693</v>
      </c>
      <c r="K667" s="447"/>
      <c r="L667" s="447"/>
      <c r="M667" s="447"/>
      <c r="N667" s="546">
        <f>DATE(YEAR(N664)+1,MONTH(N664),DAY(N664))</f>
        <v>45214</v>
      </c>
      <c r="O667" s="546">
        <f>DATE(YEAR(O664)+1,MONTH(O664),DAY(O664))</f>
        <v>45214</v>
      </c>
      <c r="P667" s="546">
        <f>DATE(YEAR(P664)+1,MONTH(P664),DAY(P664))</f>
        <v>45214</v>
      </c>
      <c r="Q667" s="546">
        <f>DATE(YEAR(Q664)+1,MONTH(Q664),DAY(Q664))</f>
        <v>45214</v>
      </c>
      <c r="R667" s="546">
        <f t="shared" si="295"/>
        <v>45214</v>
      </c>
      <c r="S667" s="546">
        <f t="shared" si="295"/>
        <v>45214</v>
      </c>
      <c r="T667" s="546">
        <f t="shared" si="295"/>
        <v>45214</v>
      </c>
      <c r="U667" s="546">
        <f t="shared" si="295"/>
        <v>45214</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outlineLevel="3" x14ac:dyDescent="0.25">
      <c r="A668" s="411"/>
      <c r="B668" s="420"/>
      <c r="C668" s="413">
        <f t="shared" si="296"/>
        <v>4</v>
      </c>
      <c r="D668" s="442"/>
      <c r="E668" s="500"/>
      <c r="F668" s="500"/>
      <c r="G668" s="442"/>
      <c r="H668" s="447"/>
      <c r="I668" s="463"/>
      <c r="J668" s="463" t="s">
        <v>694</v>
      </c>
      <c r="K668" s="447"/>
      <c r="L668" s="447"/>
      <c r="M668" s="447"/>
      <c r="N668" s="447"/>
      <c r="O668" s="447"/>
      <c r="P668" s="447"/>
      <c r="Q668" s="447"/>
      <c r="R668" s="546">
        <f t="shared" si="295"/>
        <v>45214</v>
      </c>
      <c r="S668" s="546">
        <f t="shared" si="295"/>
        <v>45214</v>
      </c>
      <c r="T668" s="546">
        <f t="shared" si="295"/>
        <v>45214</v>
      </c>
      <c r="U668" s="546">
        <f t="shared" si="295"/>
        <v>45214</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outlineLevel="3" x14ac:dyDescent="0.25">
      <c r="A669" s="411"/>
      <c r="B669" s="420"/>
      <c r="C669" s="413">
        <f t="shared" si="296"/>
        <v>4</v>
      </c>
      <c r="D669" s="442"/>
      <c r="E669" s="500"/>
      <c r="F669" s="500"/>
      <c r="G669" s="442"/>
      <c r="H669" s="447"/>
      <c r="I669" s="463">
        <v>5</v>
      </c>
      <c r="J669" s="463" t="s">
        <v>703</v>
      </c>
      <c r="K669" s="546">
        <f>DATE(YEAR(K666)+1,MONTH(K666),DAY(K666))</f>
        <v>45580</v>
      </c>
      <c r="L669" s="546">
        <f>DATE(YEAR(L666)+1,MONTH(L666),DAY(L666))</f>
        <v>45580</v>
      </c>
      <c r="M669" s="546">
        <f>DATE(YEAR(M666)+1,MONTH(M666),DAY(M666))</f>
        <v>45580</v>
      </c>
      <c r="N669" s="447"/>
      <c r="O669" s="447"/>
      <c r="P669" s="447"/>
      <c r="Q669" s="447"/>
      <c r="R669" s="546">
        <f t="shared" si="295"/>
        <v>45580</v>
      </c>
      <c r="S669" s="546">
        <f t="shared" si="295"/>
        <v>45580</v>
      </c>
      <c r="T669" s="546">
        <f t="shared" si="295"/>
        <v>45580</v>
      </c>
      <c r="U669" s="546">
        <f t="shared" si="295"/>
        <v>45580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outlineLevel="3" x14ac:dyDescent="0.25">
      <c r="A670" s="411"/>
      <c r="B670" s="420"/>
      <c r="C670" s="413">
        <f t="shared" si="296"/>
        <v>4</v>
      </c>
      <c r="D670" s="442"/>
      <c r="E670" s="500"/>
      <c r="F670" s="500"/>
      <c r="G670" s="442"/>
      <c r="H670" s="447"/>
      <c r="I670" s="463"/>
      <c r="J670" s="463" t="s">
        <v>693</v>
      </c>
      <c r="K670" s="447"/>
      <c r="L670" s="447"/>
      <c r="M670" s="447"/>
      <c r="N670" s="546">
        <f>DATE(YEAR(N667)+1,MONTH(N667),DAY(N667))</f>
        <v>45580</v>
      </c>
      <c r="O670" s="546">
        <f>DATE(YEAR(O667)+1,MONTH(O667),DAY(O667))</f>
        <v>45580</v>
      </c>
      <c r="P670" s="546">
        <f>DATE(YEAR(P667)+1,MONTH(P667),DAY(P667))</f>
        <v>45580</v>
      </c>
      <c r="Q670" s="546">
        <f>DATE(YEAR(Q667)+1,MONTH(Q667),DAY(Q667))</f>
        <v>45580</v>
      </c>
      <c r="R670" s="546">
        <f t="shared" si="295"/>
        <v>45580</v>
      </c>
      <c r="S670" s="546">
        <f t="shared" si="295"/>
        <v>45580</v>
      </c>
      <c r="T670" s="546">
        <f t="shared" si="295"/>
        <v>45580</v>
      </c>
      <c r="U670" s="546">
        <f t="shared" si="295"/>
        <v>45580</v>
      </c>
      <c r="V670" s="447"/>
      <c r="W670" s="447"/>
      <c r="X670" s="447"/>
      <c r="Y670" s="447"/>
      <c r="Z670" s="447"/>
      <c r="AA670" s="447"/>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outlineLevel="3" x14ac:dyDescent="0.25">
      <c r="A671" s="411"/>
      <c r="B671" s="420"/>
      <c r="C671" s="413">
        <f t="shared" si="296"/>
        <v>4</v>
      </c>
      <c r="D671" s="442"/>
      <c r="E671" s="500"/>
      <c r="F671" s="500"/>
      <c r="G671" s="442"/>
      <c r="H671" s="447"/>
      <c r="I671" s="463"/>
      <c r="J671" s="463" t="s">
        <v>694</v>
      </c>
      <c r="K671" s="447"/>
      <c r="L671" s="447"/>
      <c r="M671" s="447"/>
      <c r="N671" s="447"/>
      <c r="O671" s="447"/>
      <c r="P671" s="447"/>
      <c r="Q671" s="447"/>
      <c r="R671" s="546">
        <f t="shared" si="295"/>
        <v>45580</v>
      </c>
      <c r="S671" s="546">
        <f t="shared" si="295"/>
        <v>45580</v>
      </c>
      <c r="T671" s="546">
        <f t="shared" si="295"/>
        <v>45580</v>
      </c>
      <c r="U671" s="546">
        <f t="shared" si="295"/>
        <v>45580</v>
      </c>
      <c r="V671" s="447"/>
      <c r="W671" s="447"/>
      <c r="X671" s="447"/>
      <c r="Y671" s="447"/>
      <c r="Z671" s="447"/>
      <c r="AA671" s="447"/>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outlineLevel="3" x14ac:dyDescent="0.25">
      <c r="A672" s="411"/>
      <c r="B672" s="420"/>
      <c r="C672" s="413">
        <f t="shared" si="296"/>
        <v>4</v>
      </c>
      <c r="D672" s="442"/>
      <c r="E672" s="500"/>
      <c r="F672" s="500"/>
      <c r="G672" s="442"/>
      <c r="H672" s="447"/>
      <c r="I672" s="463">
        <v>6</v>
      </c>
      <c r="J672" s="463" t="s">
        <v>703</v>
      </c>
      <c r="K672" s="546">
        <f>DATE(YEAR(K669)+1,MONTH(K669),DAY(K669))</f>
        <v>45945</v>
      </c>
      <c r="L672" s="546">
        <f>DATE(YEAR(L669)+1,MONTH(L669),DAY(L669))</f>
        <v>45945</v>
      </c>
      <c r="M672" s="546">
        <f>DATE(YEAR(M669)+1,MONTH(M669),DAY(M669))</f>
        <v>45945</v>
      </c>
      <c r="N672" s="447"/>
      <c r="O672" s="447"/>
      <c r="P672" s="447"/>
      <c r="Q672" s="447"/>
      <c r="R672" s="546">
        <f t="shared" si="295"/>
        <v>45945</v>
      </c>
      <c r="S672" s="546">
        <f t="shared" si="295"/>
        <v>45945</v>
      </c>
      <c r="T672" s="546">
        <f t="shared" si="295"/>
        <v>45945</v>
      </c>
      <c r="U672" s="546">
        <f t="shared" si="295"/>
        <v>45945</v>
      </c>
      <c r="V672" s="447"/>
      <c r="W672" s="447"/>
      <c r="X672" s="447"/>
      <c r="Y672" s="447"/>
      <c r="Z672" s="447"/>
      <c r="AA672" s="447"/>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outlineLevel="3" x14ac:dyDescent="0.25">
      <c r="A673" s="411"/>
      <c r="B673" s="420"/>
      <c r="C673" s="413">
        <f t="shared" si="296"/>
        <v>4</v>
      </c>
      <c r="D673" s="442"/>
      <c r="E673" s="500"/>
      <c r="F673" s="500"/>
      <c r="G673" s="442"/>
      <c r="H673" s="447"/>
      <c r="I673" s="463"/>
      <c r="J673" s="463" t="s">
        <v>693</v>
      </c>
      <c r="K673" s="447"/>
      <c r="L673" s="447"/>
      <c r="M673" s="447"/>
      <c r="N673" s="546">
        <f>DATE(YEAR(N670)+1,MONTH(N670),DAY(N670))</f>
        <v>45945</v>
      </c>
      <c r="O673" s="546">
        <f>DATE(YEAR(O670)+1,MONTH(O670),DAY(O670))</f>
        <v>45945</v>
      </c>
      <c r="P673" s="546">
        <f>DATE(YEAR(P670)+1,MONTH(P670),DAY(P670))</f>
        <v>45945</v>
      </c>
      <c r="Q673" s="546">
        <f>DATE(YEAR(Q670)+1,MONTH(Q670),DAY(Q670))</f>
        <v>45945</v>
      </c>
      <c r="R673" s="546">
        <f t="shared" si="295"/>
        <v>45945</v>
      </c>
      <c r="S673" s="546">
        <f t="shared" si="295"/>
        <v>45945</v>
      </c>
      <c r="T673" s="546">
        <f t="shared" si="295"/>
        <v>45945</v>
      </c>
      <c r="U673" s="546">
        <f t="shared" si="295"/>
        <v>45945</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outlineLevel="3" x14ac:dyDescent="0.25">
      <c r="A674" s="411"/>
      <c r="B674" s="420"/>
      <c r="C674" s="413">
        <f t="shared" si="296"/>
        <v>4</v>
      </c>
      <c r="D674" s="442"/>
      <c r="E674" s="500"/>
      <c r="F674" s="500"/>
      <c r="G674" s="442"/>
      <c r="H674" s="447"/>
      <c r="I674" s="463"/>
      <c r="J674" s="463" t="s">
        <v>694</v>
      </c>
      <c r="K674" s="447"/>
      <c r="L674" s="447"/>
      <c r="M674" s="447"/>
      <c r="N674" s="447"/>
      <c r="O674" s="447"/>
      <c r="P674" s="447"/>
      <c r="Q674" s="447"/>
      <c r="R674" s="546">
        <f t="shared" si="295"/>
        <v>45945</v>
      </c>
      <c r="S674" s="546">
        <f t="shared" si="295"/>
        <v>45945</v>
      </c>
      <c r="T674" s="546">
        <f t="shared" si="295"/>
        <v>45945</v>
      </c>
      <c r="U674" s="546">
        <f t="shared" si="295"/>
        <v>45945</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outlineLevel="3" x14ac:dyDescent="0.25">
      <c r="A675" s="411"/>
      <c r="B675" s="420"/>
      <c r="C675" s="413">
        <f t="shared" si="296"/>
        <v>4</v>
      </c>
      <c r="D675" s="442"/>
      <c r="E675" s="500"/>
      <c r="F675" s="500"/>
      <c r="G675" s="442"/>
      <c r="H675" s="447"/>
      <c r="I675" s="463">
        <v>7</v>
      </c>
      <c r="J675" s="463" t="s">
        <v>703</v>
      </c>
      <c r="K675" s="546">
        <f>DATE(YEAR(K672)+1,MONTH(K672),DAY(K672))</f>
        <v>46310</v>
      </c>
      <c r="L675" s="546">
        <f>DATE(YEAR(L672)+1,MONTH(L672),DAY(L672))</f>
        <v>46310</v>
      </c>
      <c r="M675" s="546">
        <f>DATE(YEAR(M672)+1,MONTH(M672),DAY(M672))</f>
        <v>46310</v>
      </c>
      <c r="N675" s="447"/>
      <c r="O675" s="447"/>
      <c r="P675" s="447"/>
      <c r="Q675" s="447"/>
      <c r="R675" s="546">
        <f t="shared" si="295"/>
        <v>46310</v>
      </c>
      <c r="S675" s="546">
        <f t="shared" si="295"/>
        <v>46310</v>
      </c>
      <c r="T675" s="546">
        <f t="shared" si="295"/>
        <v>46310</v>
      </c>
      <c r="U675" s="546">
        <f t="shared" si="295"/>
        <v>46310</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outlineLevel="3" x14ac:dyDescent="0.25">
      <c r="A676" s="411"/>
      <c r="B676" s="420"/>
      <c r="C676" s="413">
        <f t="shared" si="296"/>
        <v>4</v>
      </c>
      <c r="D676" s="442"/>
      <c r="E676" s="500"/>
      <c r="F676" s="500"/>
      <c r="G676" s="442"/>
      <c r="H676" s="447"/>
      <c r="I676" s="463"/>
      <c r="J676" s="463" t="s">
        <v>693</v>
      </c>
      <c r="K676" s="447"/>
      <c r="L676" s="447"/>
      <c r="M676" s="447"/>
      <c r="N676" s="546">
        <f>DATE(YEAR(N673)+1,MONTH(N673),DAY(N673))</f>
        <v>46310</v>
      </c>
      <c r="O676" s="546">
        <f>DATE(YEAR(O673)+1,MONTH(O673),DAY(O673))</f>
        <v>46310</v>
      </c>
      <c r="P676" s="546">
        <f>DATE(YEAR(P673)+1,MONTH(P673),DAY(P673))</f>
        <v>46310</v>
      </c>
      <c r="Q676" s="546">
        <f>DATE(YEAR(Q673)+1,MONTH(Q673),DAY(Q673))</f>
        <v>46310</v>
      </c>
      <c r="R676" s="546">
        <f t="shared" si="295"/>
        <v>46310</v>
      </c>
      <c r="S676" s="546">
        <f t="shared" si="295"/>
        <v>46310</v>
      </c>
      <c r="T676" s="546">
        <f t="shared" si="295"/>
        <v>46310</v>
      </c>
      <c r="U676" s="546">
        <f t="shared" si="295"/>
        <v>46310</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outlineLevel="3" x14ac:dyDescent="0.25">
      <c r="A677" s="411"/>
      <c r="B677" s="420"/>
      <c r="C677" s="413">
        <f t="shared" si="296"/>
        <v>4</v>
      </c>
      <c r="D677" s="442"/>
      <c r="E677" s="500"/>
      <c r="F677" s="500"/>
      <c r="G677" s="442"/>
      <c r="H677" s="447"/>
      <c r="I677" s="463"/>
      <c r="J677" s="463" t="s">
        <v>694</v>
      </c>
      <c r="K677" s="447"/>
      <c r="L677" s="447"/>
      <c r="M677" s="447"/>
      <c r="N677" s="447"/>
      <c r="O677" s="447"/>
      <c r="P677" s="447"/>
      <c r="Q677" s="447"/>
      <c r="R677" s="546">
        <f t="shared" si="295"/>
        <v>46310</v>
      </c>
      <c r="S677" s="546">
        <f t="shared" si="295"/>
        <v>46310</v>
      </c>
      <c r="T677" s="546">
        <f t="shared" si="295"/>
        <v>46310</v>
      </c>
      <c r="U677" s="546">
        <f t="shared" si="295"/>
        <v>46310</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outlineLevel="3" x14ac:dyDescent="0.25">
      <c r="A678" s="411"/>
      <c r="B678" s="420"/>
      <c r="C678" s="413">
        <f t="shared" si="296"/>
        <v>4</v>
      </c>
      <c r="D678" s="442"/>
      <c r="E678" s="500"/>
      <c r="F678" s="500"/>
      <c r="G678" s="442"/>
      <c r="H678" s="463" t="str">
        <f>H$261</f>
        <v>Win</v>
      </c>
      <c r="I678" s="463">
        <v>0</v>
      </c>
      <c r="J678" s="463" t="s">
        <v>703</v>
      </c>
      <c r="K678" s="584">
        <v>43845</v>
      </c>
      <c r="L678" s="584">
        <v>43845</v>
      </c>
      <c r="M678" s="584">
        <v>43845</v>
      </c>
      <c r="N678" s="447"/>
      <c r="O678" s="447"/>
      <c r="P678" s="447"/>
      <c r="Q678" s="447"/>
      <c r="R678" s="584">
        <v>43845</v>
      </c>
      <c r="S678" s="584">
        <v>43845</v>
      </c>
      <c r="T678" s="584">
        <v>43845</v>
      </c>
      <c r="U678" s="584">
        <v>43845</v>
      </c>
      <c r="V678" s="447"/>
      <c r="W678" s="447"/>
      <c r="X678" s="447" t="b">
        <f t="shared" ref="X678:AA680" si="297">R678&lt;(MAX(R$282:R$289)+MAX($I$328*R$328,$I$329*R$329,$I$330*R$330))</f>
        <v>0</v>
      </c>
      <c r="Y678" s="447" t="b">
        <f t="shared" si="297"/>
        <v>0</v>
      </c>
      <c r="Z678" s="447" t="b">
        <f t="shared" si="297"/>
        <v>0</v>
      </c>
      <c r="AA678" s="447" t="b">
        <f t="shared" si="297"/>
        <v>0</v>
      </c>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outlineLevel="3" x14ac:dyDescent="0.25">
      <c r="A679" s="411"/>
      <c r="B679" s="420"/>
      <c r="C679" s="413">
        <f t="shared" si="296"/>
        <v>4</v>
      </c>
      <c r="D679" s="442"/>
      <c r="E679" s="500"/>
      <c r="F679" s="500"/>
      <c r="G679" s="442"/>
      <c r="H679" s="463"/>
      <c r="I679" s="463"/>
      <c r="J679" s="463" t="s">
        <v>693</v>
      </c>
      <c r="K679" s="447"/>
      <c r="L679" s="447"/>
      <c r="M679" s="447"/>
      <c r="N679" s="584">
        <v>43845</v>
      </c>
      <c r="O679" s="584">
        <v>43845</v>
      </c>
      <c r="P679" s="584">
        <v>43845</v>
      </c>
      <c r="Q679" s="584">
        <v>43845</v>
      </c>
      <c r="R679" s="584">
        <v>43845</v>
      </c>
      <c r="S679" s="584">
        <v>43845</v>
      </c>
      <c r="T679" s="584">
        <v>43845</v>
      </c>
      <c r="U679" s="584">
        <v>43845</v>
      </c>
      <c r="V679" s="447"/>
      <c r="W679" s="447"/>
      <c r="X679" s="447" t="b">
        <f t="shared" si="297"/>
        <v>0</v>
      </c>
      <c r="Y679" s="447" t="b">
        <f t="shared" si="297"/>
        <v>0</v>
      </c>
      <c r="Z679" s="447" t="b">
        <f t="shared" si="297"/>
        <v>0</v>
      </c>
      <c r="AA679" s="447" t="b">
        <f t="shared" si="297"/>
        <v>0</v>
      </c>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outlineLevel="3" x14ac:dyDescent="0.25">
      <c r="A680" s="411"/>
      <c r="B680" s="420"/>
      <c r="C680" s="413">
        <f t="shared" si="296"/>
        <v>4</v>
      </c>
      <c r="D680" s="442"/>
      <c r="E680" s="500"/>
      <c r="F680" s="500"/>
      <c r="G680" s="442"/>
      <c r="H680" s="463"/>
      <c r="I680" s="463"/>
      <c r="J680" s="463" t="s">
        <v>694</v>
      </c>
      <c r="K680" s="447"/>
      <c r="L680" s="447"/>
      <c r="M680" s="447"/>
      <c r="N680" s="447"/>
      <c r="O680" s="447"/>
      <c r="P680" s="447"/>
      <c r="Q680" s="447"/>
      <c r="R680" s="584">
        <v>43845</v>
      </c>
      <c r="S680" s="584">
        <v>43845</v>
      </c>
      <c r="T680" s="584">
        <v>43845</v>
      </c>
      <c r="U680" s="584">
        <v>43845</v>
      </c>
      <c r="V680" s="447"/>
      <c r="W680" s="447"/>
      <c r="X680" s="447" t="b">
        <f t="shared" si="297"/>
        <v>0</v>
      </c>
      <c r="Y680" s="447" t="b">
        <f t="shared" si="297"/>
        <v>0</v>
      </c>
      <c r="Z680" s="447" t="b">
        <f t="shared" si="297"/>
        <v>0</v>
      </c>
      <c r="AA680" s="447" t="b">
        <f t="shared" si="297"/>
        <v>0</v>
      </c>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outlineLevel="3" x14ac:dyDescent="0.25">
      <c r="A681" s="411"/>
      <c r="B681" s="420"/>
      <c r="C681" s="413">
        <f t="shared" si="296"/>
        <v>4</v>
      </c>
      <c r="D681" s="442"/>
      <c r="E681" s="500"/>
      <c r="F681" s="500"/>
      <c r="G681" s="442"/>
      <c r="H681" s="447"/>
      <c r="I681" s="463">
        <v>1</v>
      </c>
      <c r="J681" s="463" t="s">
        <v>703</v>
      </c>
      <c r="K681" s="546">
        <f>DATE(YEAR(K678)+1,MONTH(K678),DAY(K678))</f>
        <v>44211</v>
      </c>
      <c r="L681" s="546">
        <f>DATE(YEAR(L678)+1,MONTH(L678),DAY(L678))</f>
        <v>44211</v>
      </c>
      <c r="M681" s="546">
        <f>DATE(YEAR(M678)+1,MONTH(M678),DAY(M678))</f>
        <v>44211</v>
      </c>
      <c r="N681" s="447"/>
      <c r="O681" s="447"/>
      <c r="P681" s="447"/>
      <c r="Q681" s="447"/>
      <c r="R681" s="546">
        <f t="shared" ref="R681:U681" si="298">DATE(YEAR(R678)+1,MONTH(R678),DAY(R678))</f>
        <v>44211</v>
      </c>
      <c r="S681" s="546">
        <f t="shared" si="298"/>
        <v>44211</v>
      </c>
      <c r="T681" s="546">
        <f t="shared" si="298"/>
        <v>44211</v>
      </c>
      <c r="U681" s="546">
        <f t="shared" si="298"/>
        <v>44211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outlineLevel="3" x14ac:dyDescent="0.25">
      <c r="A682" s="411"/>
      <c r="B682" s="420"/>
      <c r="C682" s="413">
        <f t="shared" si="296"/>
        <v>4</v>
      </c>
      <c r="D682" s="442"/>
      <c r="E682" s="500"/>
      <c r="F682" s="500"/>
      <c r="G682" s="442"/>
      <c r="H682" s="447"/>
      <c r="I682" s="463"/>
      <c r="J682" s="463" t="s">
        <v>693</v>
      </c>
      <c r="K682" s="447"/>
      <c r="L682" s="447"/>
      <c r="M682" s="447"/>
      <c r="N682" s="546">
        <f>DATE(YEAR(N679)+1,MONTH(N679),DAY(N679))</f>
        <v>44211</v>
      </c>
      <c r="O682" s="546">
        <f>DATE(YEAR(O679)+1,MONTH(O679),DAY(O679))</f>
        <v>44211</v>
      </c>
      <c r="P682" s="546">
        <f>DATE(YEAR(P679)+1,MONTH(P679),DAY(P679))</f>
        <v>44211</v>
      </c>
      <c r="Q682" s="546">
        <f>DATE(YEAR(Q679)+1,MONTH(Q679),DAY(Q679))</f>
        <v>44211</v>
      </c>
      <c r="R682" s="546">
        <f t="shared" ref="R682:U682" si="299">DATE(YEAR(R679)+1,MONTH(R679),DAY(R679))</f>
        <v>44211</v>
      </c>
      <c r="S682" s="546">
        <f t="shared" si="299"/>
        <v>44211</v>
      </c>
      <c r="T682" s="546">
        <f t="shared" si="299"/>
        <v>44211</v>
      </c>
      <c r="U682" s="546">
        <f t="shared" si="299"/>
        <v>44211</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outlineLevel="3" x14ac:dyDescent="0.25">
      <c r="A683" s="411"/>
      <c r="B683" s="420"/>
      <c r="C683" s="413">
        <f t="shared" si="296"/>
        <v>4</v>
      </c>
      <c r="D683" s="442"/>
      <c r="E683" s="500"/>
      <c r="F683" s="500"/>
      <c r="G683" s="442"/>
      <c r="H683" s="447"/>
      <c r="I683" s="463"/>
      <c r="J683" s="463" t="s">
        <v>694</v>
      </c>
      <c r="K683" s="447"/>
      <c r="L683" s="447"/>
      <c r="M683" s="447"/>
      <c r="N683" s="447"/>
      <c r="O683" s="447"/>
      <c r="P683" s="447"/>
      <c r="Q683" s="447"/>
      <c r="R683" s="546">
        <f t="shared" ref="R683:U683" si="300">DATE(YEAR(R680)+1,MONTH(R680),DAY(R680))</f>
        <v>44211</v>
      </c>
      <c r="S683" s="546">
        <f t="shared" si="300"/>
        <v>44211</v>
      </c>
      <c r="T683" s="546">
        <f t="shared" si="300"/>
        <v>44211</v>
      </c>
      <c r="U683" s="546">
        <f t="shared" si="300"/>
        <v>44211</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outlineLevel="3" x14ac:dyDescent="0.25">
      <c r="A684" s="411"/>
      <c r="B684" s="420"/>
      <c r="C684" s="413">
        <f t="shared" si="296"/>
        <v>4</v>
      </c>
      <c r="D684" s="442"/>
      <c r="E684" s="500"/>
      <c r="F684" s="500"/>
      <c r="G684" s="442"/>
      <c r="H684" s="447"/>
      <c r="I684" s="463">
        <v>2</v>
      </c>
      <c r="J684" s="463" t="s">
        <v>703</v>
      </c>
      <c r="K684" s="546">
        <f>DATE(YEAR(K681)+1,MONTH(K681),DAY(K681))</f>
        <v>44576</v>
      </c>
      <c r="L684" s="546">
        <f>DATE(YEAR(L681)+1,MONTH(L681),DAY(L681))</f>
        <v>44576</v>
      </c>
      <c r="M684" s="546">
        <f>DATE(YEAR(M681)+1,MONTH(M681),DAY(M681))</f>
        <v>44576</v>
      </c>
      <c r="N684" s="447"/>
      <c r="O684" s="447"/>
      <c r="P684" s="447"/>
      <c r="Q684" s="447"/>
      <c r="R684" s="546">
        <f t="shared" ref="R684:U684" si="301">DATE(YEAR(R681)+1,MONTH(R681),DAY(R681))</f>
        <v>44576</v>
      </c>
      <c r="S684" s="546">
        <f t="shared" si="301"/>
        <v>44576</v>
      </c>
      <c r="T684" s="546">
        <f t="shared" si="301"/>
        <v>44576</v>
      </c>
      <c r="U684" s="546">
        <f t="shared" si="301"/>
        <v>44576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outlineLevel="3" x14ac:dyDescent="0.25">
      <c r="A685" s="411"/>
      <c r="B685" s="420"/>
      <c r="C685" s="413">
        <f t="shared" si="296"/>
        <v>4</v>
      </c>
      <c r="D685" s="442"/>
      <c r="E685" s="500"/>
      <c r="F685" s="500"/>
      <c r="G685" s="442"/>
      <c r="H685" s="447"/>
      <c r="I685" s="463"/>
      <c r="J685" s="463" t="s">
        <v>693</v>
      </c>
      <c r="K685" s="447"/>
      <c r="L685" s="447"/>
      <c r="M685" s="447"/>
      <c r="N685" s="546">
        <f>DATE(YEAR(N682)+1,MONTH(N682),DAY(N682))</f>
        <v>44576</v>
      </c>
      <c r="O685" s="546">
        <f>DATE(YEAR(O682)+1,MONTH(O682),DAY(O682))</f>
        <v>44576</v>
      </c>
      <c r="P685" s="546">
        <f>DATE(YEAR(P682)+1,MONTH(P682),DAY(P682))</f>
        <v>44576</v>
      </c>
      <c r="Q685" s="546">
        <f>DATE(YEAR(Q682)+1,MONTH(Q682),DAY(Q682))</f>
        <v>44576</v>
      </c>
      <c r="R685" s="546">
        <f t="shared" ref="R685:U685" si="302">DATE(YEAR(R682)+1,MONTH(R682),DAY(R682))</f>
        <v>44576</v>
      </c>
      <c r="S685" s="546">
        <f t="shared" si="302"/>
        <v>44576</v>
      </c>
      <c r="T685" s="546">
        <f t="shared" si="302"/>
        <v>44576</v>
      </c>
      <c r="U685" s="546">
        <f t="shared" si="302"/>
        <v>44576</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outlineLevel="3" x14ac:dyDescent="0.25">
      <c r="A686" s="411"/>
      <c r="B686" s="420"/>
      <c r="C686" s="413">
        <f t="shared" si="296"/>
        <v>4</v>
      </c>
      <c r="D686" s="442"/>
      <c r="E686" s="500"/>
      <c r="F686" s="500"/>
      <c r="G686" s="442"/>
      <c r="H686" s="447"/>
      <c r="I686" s="463"/>
      <c r="J686" s="463" t="s">
        <v>694</v>
      </c>
      <c r="K686" s="447"/>
      <c r="L686" s="447"/>
      <c r="M686" s="447"/>
      <c r="N686" s="447"/>
      <c r="O686" s="447"/>
      <c r="P686" s="447"/>
      <c r="Q686" s="447"/>
      <c r="R686" s="546">
        <f t="shared" ref="R686:U686" si="303">DATE(YEAR(R683)+1,MONTH(R683),DAY(R683))</f>
        <v>44576</v>
      </c>
      <c r="S686" s="546">
        <f t="shared" si="303"/>
        <v>44576</v>
      </c>
      <c r="T686" s="546">
        <f t="shared" si="303"/>
        <v>44576</v>
      </c>
      <c r="U686" s="546">
        <f t="shared" si="303"/>
        <v>44576</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outlineLevel="3" x14ac:dyDescent="0.25">
      <c r="A687" s="411"/>
      <c r="B687" s="420"/>
      <c r="C687" s="413">
        <f t="shared" si="296"/>
        <v>4</v>
      </c>
      <c r="D687" s="442"/>
      <c r="E687" s="500"/>
      <c r="F687" s="500"/>
      <c r="G687" s="442"/>
      <c r="H687" s="447"/>
      <c r="I687" s="463">
        <v>3</v>
      </c>
      <c r="J687" s="463" t="s">
        <v>703</v>
      </c>
      <c r="K687" s="546">
        <f>DATE(YEAR(K684)+1,MONTH(K684),DAY(K684))</f>
        <v>44941</v>
      </c>
      <c r="L687" s="546">
        <f>DATE(YEAR(L684)+1,MONTH(L684),DAY(L684))</f>
        <v>44941</v>
      </c>
      <c r="M687" s="546">
        <f>DATE(YEAR(M684)+1,MONTH(M684),DAY(M684))</f>
        <v>44941</v>
      </c>
      <c r="N687" s="447"/>
      <c r="O687" s="447"/>
      <c r="P687" s="447"/>
      <c r="Q687" s="447"/>
      <c r="R687" s="546">
        <f t="shared" ref="R687:U687" si="304">DATE(YEAR(R684)+1,MONTH(R684),DAY(R684))</f>
        <v>44941</v>
      </c>
      <c r="S687" s="546">
        <f t="shared" si="304"/>
        <v>44941</v>
      </c>
      <c r="T687" s="546">
        <f t="shared" si="304"/>
        <v>44941</v>
      </c>
      <c r="U687" s="546">
        <f t="shared" si="304"/>
        <v>44941</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outlineLevel="3" x14ac:dyDescent="0.25">
      <c r="A688" s="411"/>
      <c r="B688" s="420"/>
      <c r="C688" s="413">
        <f t="shared" si="296"/>
        <v>4</v>
      </c>
      <c r="D688" s="442"/>
      <c r="E688" s="500"/>
      <c r="F688" s="500"/>
      <c r="G688" s="442"/>
      <c r="H688" s="447"/>
      <c r="I688" s="463"/>
      <c r="J688" s="463" t="s">
        <v>693</v>
      </c>
      <c r="K688" s="447"/>
      <c r="L688" s="447"/>
      <c r="M688" s="447"/>
      <c r="N688" s="546">
        <f>DATE(YEAR(N685)+1,MONTH(N685),DAY(N685))</f>
        <v>44941</v>
      </c>
      <c r="O688" s="546">
        <f>DATE(YEAR(O685)+1,MONTH(O685),DAY(O685))</f>
        <v>44941</v>
      </c>
      <c r="P688" s="546">
        <f>DATE(YEAR(P685)+1,MONTH(P685),DAY(P685))</f>
        <v>44941</v>
      </c>
      <c r="Q688" s="546">
        <f>DATE(YEAR(Q685)+1,MONTH(Q685),DAY(Q685))</f>
        <v>44941</v>
      </c>
      <c r="R688" s="546">
        <f t="shared" ref="R688:U688" si="305">DATE(YEAR(R685)+1,MONTH(R685),DAY(R685))</f>
        <v>44941</v>
      </c>
      <c r="S688" s="546">
        <f t="shared" si="305"/>
        <v>44941</v>
      </c>
      <c r="T688" s="546">
        <f t="shared" si="305"/>
        <v>44941</v>
      </c>
      <c r="U688" s="546">
        <f t="shared" si="305"/>
        <v>44941</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outlineLevel="3" x14ac:dyDescent="0.25">
      <c r="A689" s="411"/>
      <c r="B689" s="420"/>
      <c r="C689" s="413">
        <f t="shared" si="296"/>
        <v>4</v>
      </c>
      <c r="D689" s="442"/>
      <c r="E689" s="500"/>
      <c r="F689" s="500"/>
      <c r="G689" s="442"/>
      <c r="H689" s="447"/>
      <c r="I689" s="463"/>
      <c r="J689" s="463" t="s">
        <v>694</v>
      </c>
      <c r="K689" s="447"/>
      <c r="L689" s="447"/>
      <c r="M689" s="447"/>
      <c r="N689" s="447"/>
      <c r="O689" s="447"/>
      <c r="P689" s="447"/>
      <c r="Q689" s="447"/>
      <c r="R689" s="546">
        <f t="shared" ref="R689:U689" si="306">DATE(YEAR(R686)+1,MONTH(R686),DAY(R686))</f>
        <v>44941</v>
      </c>
      <c r="S689" s="546">
        <f t="shared" si="306"/>
        <v>44941</v>
      </c>
      <c r="T689" s="546">
        <f t="shared" si="306"/>
        <v>44941</v>
      </c>
      <c r="U689" s="546">
        <f t="shared" si="306"/>
        <v>44941</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outlineLevel="3" x14ac:dyDescent="0.25">
      <c r="A690" s="411"/>
      <c r="B690" s="420"/>
      <c r="C690" s="413">
        <f t="shared" si="296"/>
        <v>4</v>
      </c>
      <c r="D690" s="442"/>
      <c r="E690" s="500"/>
      <c r="F690" s="500"/>
      <c r="G690" s="442"/>
      <c r="H690" s="447"/>
      <c r="I690" s="463">
        <v>4</v>
      </c>
      <c r="J690" s="463" t="s">
        <v>703</v>
      </c>
      <c r="K690" s="546">
        <f>DATE(YEAR(K687)+1,MONTH(K687),DAY(K687))</f>
        <v>45306</v>
      </c>
      <c r="L690" s="546">
        <f>DATE(YEAR(L687)+1,MONTH(L687),DAY(L687))</f>
        <v>45306</v>
      </c>
      <c r="M690" s="546">
        <f>DATE(YEAR(M687)+1,MONTH(M687),DAY(M687))</f>
        <v>45306</v>
      </c>
      <c r="N690" s="447"/>
      <c r="O690" s="447"/>
      <c r="P690" s="447"/>
      <c r="Q690" s="447"/>
      <c r="R690" s="546">
        <f t="shared" ref="R690:U690" si="307">DATE(YEAR(R687)+1,MONTH(R687),DAY(R687))</f>
        <v>45306</v>
      </c>
      <c r="S690" s="546">
        <f t="shared" si="307"/>
        <v>45306</v>
      </c>
      <c r="T690" s="546">
        <f t="shared" si="307"/>
        <v>45306</v>
      </c>
      <c r="U690" s="546">
        <f t="shared" si="307"/>
        <v>45306</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outlineLevel="3" x14ac:dyDescent="0.25">
      <c r="A691" s="411"/>
      <c r="B691" s="420"/>
      <c r="C691" s="413">
        <f t="shared" si="296"/>
        <v>4</v>
      </c>
      <c r="D691" s="442"/>
      <c r="E691" s="500"/>
      <c r="F691" s="500"/>
      <c r="G691" s="442"/>
      <c r="H691" s="447"/>
      <c r="I691" s="463"/>
      <c r="J691" s="463" t="s">
        <v>693</v>
      </c>
      <c r="K691" s="447"/>
      <c r="L691" s="447"/>
      <c r="M691" s="447"/>
      <c r="N691" s="546">
        <f>DATE(YEAR(N688)+1,MONTH(N688),DAY(N688))</f>
        <v>45306</v>
      </c>
      <c r="O691" s="546">
        <f>DATE(YEAR(O688)+1,MONTH(O688),DAY(O688))</f>
        <v>45306</v>
      </c>
      <c r="P691" s="546">
        <f>DATE(YEAR(P688)+1,MONTH(P688),DAY(P688))</f>
        <v>45306</v>
      </c>
      <c r="Q691" s="546">
        <f>DATE(YEAR(Q688)+1,MONTH(Q688),DAY(Q688))</f>
        <v>45306</v>
      </c>
      <c r="R691" s="546">
        <f t="shared" ref="R691:U691" si="308">DATE(YEAR(R688)+1,MONTH(R688),DAY(R688))</f>
        <v>45306</v>
      </c>
      <c r="S691" s="546">
        <f t="shared" si="308"/>
        <v>45306</v>
      </c>
      <c r="T691" s="546">
        <f t="shared" si="308"/>
        <v>45306</v>
      </c>
      <c r="U691" s="546">
        <f t="shared" si="308"/>
        <v>45306</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outlineLevel="3" x14ac:dyDescent="0.25">
      <c r="A692" s="411"/>
      <c r="B692" s="420"/>
      <c r="C692" s="413">
        <f t="shared" si="296"/>
        <v>4</v>
      </c>
      <c r="D692" s="442"/>
      <c r="E692" s="500"/>
      <c r="F692" s="500"/>
      <c r="G692" s="442"/>
      <c r="H692" s="447"/>
      <c r="I692" s="463"/>
      <c r="J692" s="463" t="s">
        <v>694</v>
      </c>
      <c r="K692" s="447"/>
      <c r="L692" s="447"/>
      <c r="M692" s="447"/>
      <c r="N692" s="447"/>
      <c r="O692" s="447"/>
      <c r="P692" s="447"/>
      <c r="Q692" s="447"/>
      <c r="R692" s="546">
        <f t="shared" ref="R692:U692" si="309">DATE(YEAR(R689)+1,MONTH(R689),DAY(R689))</f>
        <v>45306</v>
      </c>
      <c r="S692" s="546">
        <f t="shared" si="309"/>
        <v>45306</v>
      </c>
      <c r="T692" s="546">
        <f t="shared" si="309"/>
        <v>45306</v>
      </c>
      <c r="U692" s="546">
        <f t="shared" si="309"/>
        <v>45306</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outlineLevel="3" x14ac:dyDescent="0.25">
      <c r="A693" s="411"/>
      <c r="B693" s="420"/>
      <c r="C693" s="413">
        <f t="shared" ref="C693:C701" si="310">INT($C$241)+3</f>
        <v>4</v>
      </c>
      <c r="D693" s="442"/>
      <c r="E693" s="500"/>
      <c r="F693" s="500"/>
      <c r="G693" s="442"/>
      <c r="H693" s="447"/>
      <c r="I693" s="463">
        <v>5</v>
      </c>
      <c r="J693" s="463" t="s">
        <v>703</v>
      </c>
      <c r="K693" s="546">
        <f>DATE(YEAR(K690)+1,MONTH(K690),DAY(K690))</f>
        <v>45672</v>
      </c>
      <c r="L693" s="546">
        <f>DATE(YEAR(L690)+1,MONTH(L690),DAY(L690))</f>
        <v>45672</v>
      </c>
      <c r="M693" s="546">
        <f>DATE(YEAR(M690)+1,MONTH(M690),DAY(M690))</f>
        <v>45672</v>
      </c>
      <c r="N693" s="447"/>
      <c r="O693" s="447"/>
      <c r="P693" s="447"/>
      <c r="Q693" s="447"/>
      <c r="R693" s="546">
        <f t="shared" ref="R693:U693" si="311">DATE(YEAR(R690)+1,MONTH(R690),DAY(R690))</f>
        <v>45672</v>
      </c>
      <c r="S693" s="546">
        <f t="shared" si="311"/>
        <v>45672</v>
      </c>
      <c r="T693" s="546">
        <f t="shared" si="311"/>
        <v>45672</v>
      </c>
      <c r="U693" s="546">
        <f t="shared" si="311"/>
        <v>45672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outlineLevel="3" x14ac:dyDescent="0.25">
      <c r="A694" s="411"/>
      <c r="B694" s="420"/>
      <c r="C694" s="413">
        <f t="shared" si="310"/>
        <v>4</v>
      </c>
      <c r="D694" s="442"/>
      <c r="E694" s="500"/>
      <c r="F694" s="500"/>
      <c r="G694" s="442"/>
      <c r="H694" s="447"/>
      <c r="I694" s="463"/>
      <c r="J694" s="463" t="s">
        <v>693</v>
      </c>
      <c r="K694" s="447"/>
      <c r="L694" s="447"/>
      <c r="M694" s="447"/>
      <c r="N694" s="546">
        <f>DATE(YEAR(N691)+1,MONTH(N691),DAY(N691))</f>
        <v>45672</v>
      </c>
      <c r="O694" s="546">
        <f>DATE(YEAR(O691)+1,MONTH(O691),DAY(O691))</f>
        <v>45672</v>
      </c>
      <c r="P694" s="546">
        <f>DATE(YEAR(P691)+1,MONTH(P691),DAY(P691))</f>
        <v>45672</v>
      </c>
      <c r="Q694" s="546">
        <f>DATE(YEAR(Q691)+1,MONTH(Q691),DAY(Q691))</f>
        <v>45672</v>
      </c>
      <c r="R694" s="546">
        <f t="shared" ref="R694:U694" si="312">DATE(YEAR(R691)+1,MONTH(R691),DAY(R691))</f>
        <v>45672</v>
      </c>
      <c r="S694" s="546">
        <f t="shared" si="312"/>
        <v>45672</v>
      </c>
      <c r="T694" s="546">
        <f t="shared" si="312"/>
        <v>45672</v>
      </c>
      <c r="U694" s="546">
        <f t="shared" si="312"/>
        <v>45672</v>
      </c>
      <c r="V694" s="447"/>
      <c r="W694" s="447"/>
      <c r="X694" s="447"/>
      <c r="Y694" s="447"/>
      <c r="Z694" s="447"/>
      <c r="AA694" s="447"/>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outlineLevel="3" x14ac:dyDescent="0.25">
      <c r="A695" s="411"/>
      <c r="B695" s="420"/>
      <c r="C695" s="413">
        <f t="shared" si="310"/>
        <v>4</v>
      </c>
      <c r="D695" s="442"/>
      <c r="E695" s="500"/>
      <c r="F695" s="500"/>
      <c r="G695" s="442"/>
      <c r="H695" s="447"/>
      <c r="I695" s="463"/>
      <c r="J695" s="463" t="s">
        <v>694</v>
      </c>
      <c r="K695" s="447"/>
      <c r="L695" s="447"/>
      <c r="M695" s="447"/>
      <c r="N695" s="447"/>
      <c r="O695" s="447"/>
      <c r="P695" s="447"/>
      <c r="Q695" s="447"/>
      <c r="R695" s="546">
        <f t="shared" ref="R695:U695" si="313">DATE(YEAR(R692)+1,MONTH(R692),DAY(R692))</f>
        <v>45672</v>
      </c>
      <c r="S695" s="546">
        <f t="shared" si="313"/>
        <v>45672</v>
      </c>
      <c r="T695" s="546">
        <f t="shared" si="313"/>
        <v>45672</v>
      </c>
      <c r="U695" s="546">
        <f t="shared" si="313"/>
        <v>45672</v>
      </c>
      <c r="V695" s="447"/>
      <c r="W695" s="447"/>
      <c r="X695" s="447"/>
      <c r="Y695" s="447"/>
      <c r="Z695" s="447"/>
      <c r="AA695" s="447"/>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outlineLevel="3" x14ac:dyDescent="0.25">
      <c r="A696" s="411"/>
      <c r="B696" s="420"/>
      <c r="C696" s="413">
        <f t="shared" si="310"/>
        <v>4</v>
      </c>
      <c r="D696" s="442"/>
      <c r="E696" s="500"/>
      <c r="F696" s="500"/>
      <c r="G696" s="442"/>
      <c r="H696" s="447"/>
      <c r="I696" s="463">
        <v>6</v>
      </c>
      <c r="J696" s="463" t="s">
        <v>703</v>
      </c>
      <c r="K696" s="546">
        <f>DATE(YEAR(K693)+1,MONTH(K693),DAY(K693))</f>
        <v>46037</v>
      </c>
      <c r="L696" s="546">
        <f>DATE(YEAR(L693)+1,MONTH(L693),DAY(L693))</f>
        <v>46037</v>
      </c>
      <c r="M696" s="546">
        <f>DATE(YEAR(M693)+1,MONTH(M693),DAY(M693))</f>
        <v>46037</v>
      </c>
      <c r="N696" s="447"/>
      <c r="O696" s="447"/>
      <c r="P696" s="447"/>
      <c r="Q696" s="447"/>
      <c r="R696" s="546">
        <f t="shared" ref="R696:U696" si="314">DATE(YEAR(R693)+1,MONTH(R693),DAY(R693))</f>
        <v>46037</v>
      </c>
      <c r="S696" s="546">
        <f t="shared" si="314"/>
        <v>46037</v>
      </c>
      <c r="T696" s="546">
        <f t="shared" si="314"/>
        <v>46037</v>
      </c>
      <c r="U696" s="546">
        <f t="shared" si="314"/>
        <v>46037</v>
      </c>
      <c r="V696" s="447"/>
      <c r="W696" s="447"/>
      <c r="X696" s="447"/>
      <c r="Y696" s="447"/>
      <c r="Z696" s="447"/>
      <c r="AA696" s="447"/>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outlineLevel="3" x14ac:dyDescent="0.25">
      <c r="A697" s="411"/>
      <c r="B697" s="420"/>
      <c r="C697" s="413">
        <f t="shared" si="310"/>
        <v>4</v>
      </c>
      <c r="D697" s="442"/>
      <c r="E697" s="500"/>
      <c r="F697" s="500"/>
      <c r="G697" s="442"/>
      <c r="H697" s="447"/>
      <c r="I697" s="463"/>
      <c r="J697" s="463" t="s">
        <v>693</v>
      </c>
      <c r="K697" s="447"/>
      <c r="L697" s="447"/>
      <c r="M697" s="447"/>
      <c r="N697" s="546">
        <f>DATE(YEAR(N694)+1,MONTH(N694),DAY(N694))</f>
        <v>46037</v>
      </c>
      <c r="O697" s="546">
        <f>DATE(YEAR(O694)+1,MONTH(O694),DAY(O694))</f>
        <v>46037</v>
      </c>
      <c r="P697" s="546">
        <f>DATE(YEAR(P694)+1,MONTH(P694),DAY(P694))</f>
        <v>46037</v>
      </c>
      <c r="Q697" s="546">
        <f>DATE(YEAR(Q694)+1,MONTH(Q694),DAY(Q694))</f>
        <v>46037</v>
      </c>
      <c r="R697" s="546">
        <f t="shared" ref="R697:U697" si="315">DATE(YEAR(R694)+1,MONTH(R694),DAY(R694))</f>
        <v>46037</v>
      </c>
      <c r="S697" s="546">
        <f t="shared" si="315"/>
        <v>46037</v>
      </c>
      <c r="T697" s="546">
        <f t="shared" si="315"/>
        <v>46037</v>
      </c>
      <c r="U697" s="546">
        <f t="shared" si="315"/>
        <v>46037</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outlineLevel="3" x14ac:dyDescent="0.25">
      <c r="A698" s="411"/>
      <c r="B698" s="420"/>
      <c r="C698" s="413">
        <f t="shared" si="310"/>
        <v>4</v>
      </c>
      <c r="D698" s="442"/>
      <c r="E698" s="500"/>
      <c r="F698" s="500"/>
      <c r="G698" s="442"/>
      <c r="H698" s="447"/>
      <c r="I698" s="463"/>
      <c r="J698" s="463" t="s">
        <v>694</v>
      </c>
      <c r="K698" s="447"/>
      <c r="L698" s="447"/>
      <c r="M698" s="447"/>
      <c r="N698" s="447"/>
      <c r="O698" s="447"/>
      <c r="P698" s="447"/>
      <c r="Q698" s="447"/>
      <c r="R698" s="546">
        <f t="shared" ref="R698:U698" si="316">DATE(YEAR(R695)+1,MONTH(R695),DAY(R695))</f>
        <v>46037</v>
      </c>
      <c r="S698" s="546">
        <f t="shared" si="316"/>
        <v>46037</v>
      </c>
      <c r="T698" s="546">
        <f t="shared" si="316"/>
        <v>46037</v>
      </c>
      <c r="U698" s="546">
        <f t="shared" si="316"/>
        <v>46037</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outlineLevel="3" x14ac:dyDescent="0.25">
      <c r="A699" s="411"/>
      <c r="B699" s="420"/>
      <c r="C699" s="413">
        <f t="shared" si="310"/>
        <v>4</v>
      </c>
      <c r="D699" s="442"/>
      <c r="E699" s="500"/>
      <c r="F699" s="500"/>
      <c r="G699" s="442"/>
      <c r="H699" s="447"/>
      <c r="I699" s="463">
        <v>7</v>
      </c>
      <c r="J699" s="463" t="s">
        <v>703</v>
      </c>
      <c r="K699" s="546">
        <f>DATE(YEAR(K696)+1,MONTH(K696),DAY(K696))</f>
        <v>46402</v>
      </c>
      <c r="L699" s="546">
        <f>DATE(YEAR(L696)+1,MONTH(L696),DAY(L696))</f>
        <v>46402</v>
      </c>
      <c r="M699" s="546">
        <f>DATE(YEAR(M696)+1,MONTH(M696),DAY(M696))</f>
        <v>46402</v>
      </c>
      <c r="N699" s="447"/>
      <c r="O699" s="447"/>
      <c r="P699" s="447"/>
      <c r="Q699" s="447"/>
      <c r="R699" s="546">
        <f t="shared" ref="R699:U699" si="317">DATE(YEAR(R696)+1,MONTH(R696),DAY(R696))</f>
        <v>46402</v>
      </c>
      <c r="S699" s="546">
        <f t="shared" si="317"/>
        <v>46402</v>
      </c>
      <c r="T699" s="546">
        <f t="shared" si="317"/>
        <v>46402</v>
      </c>
      <c r="U699" s="546">
        <f t="shared" si="317"/>
        <v>46402</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outlineLevel="3" x14ac:dyDescent="0.25">
      <c r="A700" s="411"/>
      <c r="B700" s="420"/>
      <c r="C700" s="413">
        <f t="shared" si="310"/>
        <v>4</v>
      </c>
      <c r="D700" s="442"/>
      <c r="E700" s="500"/>
      <c r="F700" s="500"/>
      <c r="G700" s="442"/>
      <c r="H700" s="447"/>
      <c r="I700" s="463"/>
      <c r="J700" s="463" t="s">
        <v>693</v>
      </c>
      <c r="K700" s="447"/>
      <c r="L700" s="447"/>
      <c r="M700" s="447"/>
      <c r="N700" s="546">
        <f>DATE(YEAR(N697)+1,MONTH(N697),DAY(N697))</f>
        <v>46402</v>
      </c>
      <c r="O700" s="546">
        <f>DATE(YEAR(O697)+1,MONTH(O697),DAY(O697))</f>
        <v>46402</v>
      </c>
      <c r="P700" s="546">
        <f>DATE(YEAR(P697)+1,MONTH(P697),DAY(P697))</f>
        <v>46402</v>
      </c>
      <c r="Q700" s="546">
        <f>DATE(YEAR(Q697)+1,MONTH(Q697),DAY(Q697))</f>
        <v>46402</v>
      </c>
      <c r="R700" s="546">
        <f t="shared" ref="R700:U700" si="318">DATE(YEAR(R697)+1,MONTH(R697),DAY(R697))</f>
        <v>46402</v>
      </c>
      <c r="S700" s="546">
        <f t="shared" si="318"/>
        <v>46402</v>
      </c>
      <c r="T700" s="546">
        <f t="shared" si="318"/>
        <v>46402</v>
      </c>
      <c r="U700" s="546">
        <f t="shared" si="318"/>
        <v>46402</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outlineLevel="3" x14ac:dyDescent="0.25">
      <c r="A701" s="411"/>
      <c r="B701" s="420"/>
      <c r="C701" s="413">
        <f t="shared" si="310"/>
        <v>4</v>
      </c>
      <c r="D701" s="442"/>
      <c r="E701" s="500"/>
      <c r="F701" s="500"/>
      <c r="G701" s="442"/>
      <c r="H701" s="447"/>
      <c r="I701" s="463"/>
      <c r="J701" s="463" t="s">
        <v>694</v>
      </c>
      <c r="K701" s="447"/>
      <c r="L701" s="447"/>
      <c r="M701" s="447"/>
      <c r="N701" s="447"/>
      <c r="O701" s="447"/>
      <c r="P701" s="447"/>
      <c r="Q701" s="447"/>
      <c r="R701" s="546">
        <f t="shared" ref="R701:U701" si="319">DATE(YEAR(R698)+1,MONTH(R698),DAY(R698))</f>
        <v>46402</v>
      </c>
      <c r="S701" s="546">
        <f t="shared" si="319"/>
        <v>46402</v>
      </c>
      <c r="T701" s="546">
        <f t="shared" si="319"/>
        <v>46402</v>
      </c>
      <c r="U701" s="546">
        <f t="shared" si="319"/>
        <v>46402</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outlineLevel="3" x14ac:dyDescent="0.25">
      <c r="A702" s="411"/>
      <c r="B702" s="420"/>
      <c r="C702" s="413">
        <f t="shared" si="296"/>
        <v>4</v>
      </c>
      <c r="D702" s="442"/>
      <c r="E702" s="500"/>
      <c r="F702" s="500"/>
      <c r="G702" s="442"/>
      <c r="H702" s="463" t="str">
        <f>H$262</f>
        <v>Spr</v>
      </c>
      <c r="I702" s="463">
        <v>0</v>
      </c>
      <c r="J702" s="463" t="s">
        <v>703</v>
      </c>
      <c r="K702" s="584">
        <v>43845</v>
      </c>
      <c r="L702" s="584">
        <v>43845</v>
      </c>
      <c r="M702" s="584">
        <v>43845</v>
      </c>
      <c r="N702" s="447"/>
      <c r="O702" s="447"/>
      <c r="P702" s="447"/>
      <c r="Q702" s="447"/>
      <c r="R702" s="584">
        <v>43845</v>
      </c>
      <c r="S702" s="584">
        <v>43845</v>
      </c>
      <c r="T702" s="584">
        <v>43845</v>
      </c>
      <c r="U702" s="584">
        <v>43845</v>
      </c>
      <c r="V702" s="447"/>
      <c r="W702" s="447"/>
      <c r="X702" s="447" t="b">
        <f t="shared" ref="X702:AA704" si="320">R702&lt;(MAX(R$282:R$289)+MAX($I$328*R$328,$I$329*R$329,$I$330*R$330))</f>
        <v>0</v>
      </c>
      <c r="Y702" s="447" t="b">
        <f t="shared" si="320"/>
        <v>0</v>
      </c>
      <c r="Z702" s="447" t="b">
        <f t="shared" si="320"/>
        <v>0</v>
      </c>
      <c r="AA702" s="447" t="b">
        <f t="shared" si="320"/>
        <v>0</v>
      </c>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outlineLevel="3" x14ac:dyDescent="0.25">
      <c r="A703" s="411"/>
      <c r="B703" s="420"/>
      <c r="C703" s="413">
        <f t="shared" si="296"/>
        <v>4</v>
      </c>
      <c r="D703" s="442"/>
      <c r="E703" s="500"/>
      <c r="F703" s="500"/>
      <c r="G703" s="442"/>
      <c r="H703" s="463"/>
      <c r="I703" s="463"/>
      <c r="J703" s="463" t="s">
        <v>693</v>
      </c>
      <c r="K703" s="447"/>
      <c r="L703" s="447"/>
      <c r="M703" s="447"/>
      <c r="N703" s="584">
        <v>43845</v>
      </c>
      <c r="O703" s="584">
        <v>43845</v>
      </c>
      <c r="P703" s="584">
        <v>43845</v>
      </c>
      <c r="Q703" s="584">
        <v>43845</v>
      </c>
      <c r="R703" s="584">
        <v>43845</v>
      </c>
      <c r="S703" s="584">
        <v>43845</v>
      </c>
      <c r="T703" s="584">
        <v>43845</v>
      </c>
      <c r="U703" s="584">
        <v>43845</v>
      </c>
      <c r="V703" s="447"/>
      <c r="W703" s="447"/>
      <c r="X703" s="447" t="b">
        <f t="shared" si="320"/>
        <v>0</v>
      </c>
      <c r="Y703" s="447" t="b">
        <f t="shared" si="320"/>
        <v>0</v>
      </c>
      <c r="Z703" s="447" t="b">
        <f t="shared" si="320"/>
        <v>0</v>
      </c>
      <c r="AA703" s="447" t="b">
        <f t="shared" si="320"/>
        <v>0</v>
      </c>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outlineLevel="3" x14ac:dyDescent="0.25">
      <c r="A704" s="411"/>
      <c r="B704" s="420"/>
      <c r="C704" s="413">
        <f t="shared" si="296"/>
        <v>4</v>
      </c>
      <c r="D704" s="442"/>
      <c r="E704" s="500"/>
      <c r="F704" s="500"/>
      <c r="G704" s="442"/>
      <c r="H704" s="463"/>
      <c r="I704" s="463"/>
      <c r="J704" s="463" t="s">
        <v>694</v>
      </c>
      <c r="K704" s="447"/>
      <c r="L704" s="447"/>
      <c r="M704" s="447"/>
      <c r="N704" s="447"/>
      <c r="O704" s="447"/>
      <c r="P704" s="447"/>
      <c r="Q704" s="447"/>
      <c r="R704" s="584">
        <v>43845</v>
      </c>
      <c r="S704" s="584">
        <v>43845</v>
      </c>
      <c r="T704" s="584">
        <v>43845</v>
      </c>
      <c r="U704" s="584">
        <v>43845</v>
      </c>
      <c r="V704" s="447"/>
      <c r="W704" s="447"/>
      <c r="X704" s="447" t="b">
        <f t="shared" si="320"/>
        <v>0</v>
      </c>
      <c r="Y704" s="447" t="b">
        <f t="shared" si="320"/>
        <v>0</v>
      </c>
      <c r="Z704" s="447" t="b">
        <f t="shared" si="320"/>
        <v>0</v>
      </c>
      <c r="AA704" s="447" t="b">
        <f t="shared" si="320"/>
        <v>0</v>
      </c>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outlineLevel="3" x14ac:dyDescent="0.25">
      <c r="A705" s="411"/>
      <c r="B705" s="420"/>
      <c r="C705" s="413">
        <f t="shared" si="296"/>
        <v>4</v>
      </c>
      <c r="D705" s="442"/>
      <c r="E705" s="500"/>
      <c r="F705" s="500"/>
      <c r="G705" s="442"/>
      <c r="H705" s="447"/>
      <c r="I705" s="463">
        <v>1</v>
      </c>
      <c r="J705" s="463" t="s">
        <v>703</v>
      </c>
      <c r="K705" s="546">
        <f>DATE(YEAR(K702)+1,MONTH(K702),DAY(K702))</f>
        <v>44211</v>
      </c>
      <c r="L705" s="546">
        <f>DATE(YEAR(L702)+1,MONTH(L702),DAY(L702))</f>
        <v>44211</v>
      </c>
      <c r="M705" s="546">
        <f>DATE(YEAR(M702)+1,MONTH(M702),DAY(M702))</f>
        <v>44211</v>
      </c>
      <c r="N705" s="447"/>
      <c r="O705" s="447"/>
      <c r="P705" s="447"/>
      <c r="Q705" s="447"/>
      <c r="R705" s="546">
        <f t="shared" ref="R705:U725" si="321">DATE(YEAR(R702)+1,MONTH(R702),DAY(R702))</f>
        <v>44211</v>
      </c>
      <c r="S705" s="546">
        <f t="shared" si="321"/>
        <v>44211</v>
      </c>
      <c r="T705" s="546">
        <f t="shared" si="321"/>
        <v>44211</v>
      </c>
      <c r="U705" s="546">
        <f t="shared" si="321"/>
        <v>44211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outlineLevel="3" x14ac:dyDescent="0.25">
      <c r="A706" s="411"/>
      <c r="B706" s="420"/>
      <c r="C706" s="413">
        <f t="shared" si="296"/>
        <v>4</v>
      </c>
      <c r="D706" s="442"/>
      <c r="E706" s="500"/>
      <c r="F706" s="500"/>
      <c r="G706" s="442"/>
      <c r="H706" s="447"/>
      <c r="I706" s="463"/>
      <c r="J706" s="463" t="s">
        <v>693</v>
      </c>
      <c r="K706" s="447"/>
      <c r="L706" s="447"/>
      <c r="M706" s="447"/>
      <c r="N706" s="546">
        <f>DATE(YEAR(N703)+1,MONTH(N703),DAY(N703))</f>
        <v>44211</v>
      </c>
      <c r="O706" s="546">
        <f>DATE(YEAR(O703)+1,MONTH(O703),DAY(O703))</f>
        <v>44211</v>
      </c>
      <c r="P706" s="546">
        <f>DATE(YEAR(P703)+1,MONTH(P703),DAY(P703))</f>
        <v>44211</v>
      </c>
      <c r="Q706" s="546">
        <f>DATE(YEAR(Q703)+1,MONTH(Q703),DAY(Q703))</f>
        <v>44211</v>
      </c>
      <c r="R706" s="546">
        <f t="shared" si="321"/>
        <v>44211</v>
      </c>
      <c r="S706" s="546">
        <f t="shared" si="321"/>
        <v>44211</v>
      </c>
      <c r="T706" s="546">
        <f t="shared" si="321"/>
        <v>44211</v>
      </c>
      <c r="U706" s="546">
        <f t="shared" si="321"/>
        <v>44211</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outlineLevel="3" x14ac:dyDescent="0.25">
      <c r="A707" s="411"/>
      <c r="B707" s="420"/>
      <c r="C707" s="413">
        <f t="shared" si="296"/>
        <v>4</v>
      </c>
      <c r="D707" s="442"/>
      <c r="E707" s="500"/>
      <c r="F707" s="500"/>
      <c r="G707" s="442"/>
      <c r="H707" s="447"/>
      <c r="I707" s="463"/>
      <c r="J707" s="463" t="s">
        <v>694</v>
      </c>
      <c r="K707" s="447"/>
      <c r="L707" s="447"/>
      <c r="M707" s="447"/>
      <c r="N707" s="447"/>
      <c r="O707" s="447"/>
      <c r="P707" s="447"/>
      <c r="Q707" s="447"/>
      <c r="R707" s="546">
        <f t="shared" si="321"/>
        <v>44211</v>
      </c>
      <c r="S707" s="546">
        <f t="shared" si="321"/>
        <v>44211</v>
      </c>
      <c r="T707" s="546">
        <f t="shared" si="321"/>
        <v>44211</v>
      </c>
      <c r="U707" s="546">
        <f t="shared" si="321"/>
        <v>44211</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outlineLevel="3" x14ac:dyDescent="0.25">
      <c r="A708" s="411"/>
      <c r="B708" s="420"/>
      <c r="C708" s="413">
        <f t="shared" si="296"/>
        <v>4</v>
      </c>
      <c r="D708" s="442"/>
      <c r="E708" s="500"/>
      <c r="F708" s="500"/>
      <c r="G708" s="442"/>
      <c r="H708" s="447"/>
      <c r="I708" s="463">
        <v>2</v>
      </c>
      <c r="J708" s="463" t="s">
        <v>703</v>
      </c>
      <c r="K708" s="546">
        <f>DATE(YEAR(K705)+1,MONTH(K705),DAY(K705))</f>
        <v>44576</v>
      </c>
      <c r="L708" s="546">
        <f>DATE(YEAR(L705)+1,MONTH(L705),DAY(L705))</f>
        <v>44576</v>
      </c>
      <c r="M708" s="546">
        <f>DATE(YEAR(M705)+1,MONTH(M705),DAY(M705))</f>
        <v>44576</v>
      </c>
      <c r="N708" s="447"/>
      <c r="O708" s="447"/>
      <c r="P708" s="447"/>
      <c r="Q708" s="447"/>
      <c r="R708" s="546">
        <f t="shared" si="321"/>
        <v>44576</v>
      </c>
      <c r="S708" s="546">
        <f t="shared" si="321"/>
        <v>44576</v>
      </c>
      <c r="T708" s="546">
        <f t="shared" si="321"/>
        <v>44576</v>
      </c>
      <c r="U708" s="546">
        <f t="shared" si="321"/>
        <v>44576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outlineLevel="3" x14ac:dyDescent="0.25">
      <c r="A709" s="411"/>
      <c r="B709" s="420"/>
      <c r="C709" s="413">
        <f t="shared" si="296"/>
        <v>4</v>
      </c>
      <c r="D709" s="442"/>
      <c r="E709" s="500"/>
      <c r="F709" s="500"/>
      <c r="G709" s="442"/>
      <c r="H709" s="447"/>
      <c r="I709" s="463"/>
      <c r="J709" s="463" t="s">
        <v>693</v>
      </c>
      <c r="K709" s="447"/>
      <c r="L709" s="447"/>
      <c r="M709" s="447"/>
      <c r="N709" s="546">
        <f>DATE(YEAR(N706)+1,MONTH(N706),DAY(N706))</f>
        <v>44576</v>
      </c>
      <c r="O709" s="546">
        <f>DATE(YEAR(O706)+1,MONTH(O706),DAY(O706))</f>
        <v>44576</v>
      </c>
      <c r="P709" s="546">
        <f>DATE(YEAR(P706)+1,MONTH(P706),DAY(P706))</f>
        <v>44576</v>
      </c>
      <c r="Q709" s="546">
        <f>DATE(YEAR(Q706)+1,MONTH(Q706),DAY(Q706))</f>
        <v>44576</v>
      </c>
      <c r="R709" s="546">
        <f t="shared" si="321"/>
        <v>44576</v>
      </c>
      <c r="S709" s="546">
        <f t="shared" si="321"/>
        <v>44576</v>
      </c>
      <c r="T709" s="546">
        <f t="shared" si="321"/>
        <v>44576</v>
      </c>
      <c r="U709" s="546">
        <f t="shared" si="321"/>
        <v>44576</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outlineLevel="3" x14ac:dyDescent="0.25">
      <c r="A710" s="411"/>
      <c r="B710" s="420"/>
      <c r="C710" s="413">
        <f t="shared" si="296"/>
        <v>4</v>
      </c>
      <c r="D710" s="442"/>
      <c r="E710" s="500"/>
      <c r="F710" s="500"/>
      <c r="G710" s="442"/>
      <c r="H710" s="447"/>
      <c r="I710" s="463"/>
      <c r="J710" s="463" t="s">
        <v>694</v>
      </c>
      <c r="K710" s="447"/>
      <c r="L710" s="447"/>
      <c r="M710" s="447"/>
      <c r="N710" s="447"/>
      <c r="O710" s="447"/>
      <c r="P710" s="447"/>
      <c r="Q710" s="447"/>
      <c r="R710" s="546">
        <f t="shared" si="321"/>
        <v>44576</v>
      </c>
      <c r="S710" s="546">
        <f t="shared" si="321"/>
        <v>44576</v>
      </c>
      <c r="T710" s="546">
        <f t="shared" si="321"/>
        <v>44576</v>
      </c>
      <c r="U710" s="546">
        <f t="shared" si="321"/>
        <v>44576</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outlineLevel="3" x14ac:dyDescent="0.25">
      <c r="A711" s="411"/>
      <c r="B711" s="420"/>
      <c r="C711" s="413">
        <f t="shared" si="296"/>
        <v>4</v>
      </c>
      <c r="D711" s="442"/>
      <c r="E711" s="500"/>
      <c r="F711" s="500"/>
      <c r="G711" s="442"/>
      <c r="H711" s="447"/>
      <c r="I711" s="463">
        <v>3</v>
      </c>
      <c r="J711" s="463" t="s">
        <v>703</v>
      </c>
      <c r="K711" s="546">
        <f>DATE(YEAR(K708)+1,MONTH(K708),DAY(K708))</f>
        <v>44941</v>
      </c>
      <c r="L711" s="546">
        <f>DATE(YEAR(L708)+1,MONTH(L708),DAY(L708))</f>
        <v>44941</v>
      </c>
      <c r="M711" s="546">
        <f>DATE(YEAR(M708)+1,MONTH(M708),DAY(M708))</f>
        <v>44941</v>
      </c>
      <c r="N711" s="447"/>
      <c r="O711" s="447"/>
      <c r="P711" s="447"/>
      <c r="Q711" s="447"/>
      <c r="R711" s="546">
        <f t="shared" si="321"/>
        <v>44941</v>
      </c>
      <c r="S711" s="546">
        <f t="shared" si="321"/>
        <v>44941</v>
      </c>
      <c r="T711" s="546">
        <f t="shared" si="321"/>
        <v>44941</v>
      </c>
      <c r="U711" s="546">
        <f t="shared" si="321"/>
        <v>44941</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outlineLevel="3" x14ac:dyDescent="0.25">
      <c r="A712" s="411"/>
      <c r="B712" s="420"/>
      <c r="C712" s="413">
        <f t="shared" si="296"/>
        <v>4</v>
      </c>
      <c r="D712" s="442"/>
      <c r="E712" s="500"/>
      <c r="F712" s="500"/>
      <c r="G712" s="442"/>
      <c r="H712" s="447"/>
      <c r="I712" s="463"/>
      <c r="J712" s="463" t="s">
        <v>693</v>
      </c>
      <c r="K712" s="447"/>
      <c r="L712" s="447"/>
      <c r="M712" s="447"/>
      <c r="N712" s="546">
        <f>DATE(YEAR(N709)+1,MONTH(N709),DAY(N709))</f>
        <v>44941</v>
      </c>
      <c r="O712" s="546">
        <f>DATE(YEAR(O709)+1,MONTH(O709),DAY(O709))</f>
        <v>44941</v>
      </c>
      <c r="P712" s="546">
        <f>DATE(YEAR(P709)+1,MONTH(P709),DAY(P709))</f>
        <v>44941</v>
      </c>
      <c r="Q712" s="546">
        <f>DATE(YEAR(Q709)+1,MONTH(Q709),DAY(Q709))</f>
        <v>44941</v>
      </c>
      <c r="R712" s="546">
        <f t="shared" si="321"/>
        <v>44941</v>
      </c>
      <c r="S712" s="546">
        <f t="shared" si="321"/>
        <v>44941</v>
      </c>
      <c r="T712" s="546">
        <f t="shared" si="321"/>
        <v>44941</v>
      </c>
      <c r="U712" s="546">
        <f t="shared" si="321"/>
        <v>44941</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outlineLevel="3" x14ac:dyDescent="0.25">
      <c r="A713" s="411"/>
      <c r="B713" s="420"/>
      <c r="C713" s="413">
        <f t="shared" si="296"/>
        <v>4</v>
      </c>
      <c r="D713" s="442"/>
      <c r="E713" s="500"/>
      <c r="F713" s="500"/>
      <c r="G713" s="442"/>
      <c r="H713" s="447"/>
      <c r="I713" s="463"/>
      <c r="J713" s="463" t="s">
        <v>694</v>
      </c>
      <c r="K713" s="447"/>
      <c r="L713" s="447"/>
      <c r="M713" s="447"/>
      <c r="N713" s="447"/>
      <c r="O713" s="447"/>
      <c r="P713" s="447"/>
      <c r="Q713" s="447"/>
      <c r="R713" s="546">
        <f t="shared" si="321"/>
        <v>44941</v>
      </c>
      <c r="S713" s="546">
        <f t="shared" si="321"/>
        <v>44941</v>
      </c>
      <c r="T713" s="546">
        <f t="shared" si="321"/>
        <v>44941</v>
      </c>
      <c r="U713" s="546">
        <f t="shared" si="321"/>
        <v>44941</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outlineLevel="3" x14ac:dyDescent="0.25">
      <c r="A714" s="411"/>
      <c r="B714" s="420"/>
      <c r="C714" s="413">
        <f t="shared" si="296"/>
        <v>4</v>
      </c>
      <c r="D714" s="442"/>
      <c r="E714" s="500"/>
      <c r="F714" s="500"/>
      <c r="G714" s="442"/>
      <c r="H714" s="447"/>
      <c r="I714" s="463">
        <v>4</v>
      </c>
      <c r="J714" s="463" t="s">
        <v>703</v>
      </c>
      <c r="K714" s="546">
        <f>DATE(YEAR(K711)+1,MONTH(K711),DAY(K711))</f>
        <v>45306</v>
      </c>
      <c r="L714" s="546">
        <f>DATE(YEAR(L711)+1,MONTH(L711),DAY(L711))</f>
        <v>45306</v>
      </c>
      <c r="M714" s="546">
        <f>DATE(YEAR(M711)+1,MONTH(M711),DAY(M711))</f>
        <v>45306</v>
      </c>
      <c r="N714" s="447"/>
      <c r="O714" s="447"/>
      <c r="P714" s="447"/>
      <c r="Q714" s="447"/>
      <c r="R714" s="546">
        <f t="shared" si="321"/>
        <v>45306</v>
      </c>
      <c r="S714" s="546">
        <f t="shared" si="321"/>
        <v>45306</v>
      </c>
      <c r="T714" s="546">
        <f t="shared" si="321"/>
        <v>45306</v>
      </c>
      <c r="U714" s="546">
        <f t="shared" si="321"/>
        <v>45306</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outlineLevel="3" x14ac:dyDescent="0.25">
      <c r="A715" s="411"/>
      <c r="B715" s="420"/>
      <c r="C715" s="413">
        <f t="shared" si="296"/>
        <v>4</v>
      </c>
      <c r="D715" s="442"/>
      <c r="E715" s="500"/>
      <c r="F715" s="500"/>
      <c r="G715" s="442"/>
      <c r="H715" s="447"/>
      <c r="I715" s="463"/>
      <c r="J715" s="463" t="s">
        <v>693</v>
      </c>
      <c r="K715" s="447"/>
      <c r="L715" s="447"/>
      <c r="M715" s="447"/>
      <c r="N715" s="546">
        <f>DATE(YEAR(N712)+1,MONTH(N712),DAY(N712))</f>
        <v>45306</v>
      </c>
      <c r="O715" s="546">
        <f>DATE(YEAR(O712)+1,MONTH(O712),DAY(O712))</f>
        <v>45306</v>
      </c>
      <c r="P715" s="546">
        <f>DATE(YEAR(P712)+1,MONTH(P712),DAY(P712))</f>
        <v>45306</v>
      </c>
      <c r="Q715" s="546">
        <f>DATE(YEAR(Q712)+1,MONTH(Q712),DAY(Q712))</f>
        <v>45306</v>
      </c>
      <c r="R715" s="546">
        <f t="shared" si="321"/>
        <v>45306</v>
      </c>
      <c r="S715" s="546">
        <f t="shared" si="321"/>
        <v>45306</v>
      </c>
      <c r="T715" s="546">
        <f t="shared" si="321"/>
        <v>45306</v>
      </c>
      <c r="U715" s="546">
        <f t="shared" si="321"/>
        <v>45306</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outlineLevel="3" x14ac:dyDescent="0.25">
      <c r="A716" s="411"/>
      <c r="B716" s="420"/>
      <c r="C716" s="413">
        <f t="shared" si="296"/>
        <v>4</v>
      </c>
      <c r="D716" s="442"/>
      <c r="E716" s="500"/>
      <c r="F716" s="500"/>
      <c r="G716" s="442"/>
      <c r="H716" s="447"/>
      <c r="I716" s="463"/>
      <c r="J716" s="463" t="s">
        <v>694</v>
      </c>
      <c r="K716" s="447"/>
      <c r="L716" s="447"/>
      <c r="M716" s="447"/>
      <c r="N716" s="447"/>
      <c r="O716" s="447"/>
      <c r="P716" s="447"/>
      <c r="Q716" s="447"/>
      <c r="R716" s="546">
        <f t="shared" si="321"/>
        <v>45306</v>
      </c>
      <c r="S716" s="546">
        <f t="shared" si="321"/>
        <v>45306</v>
      </c>
      <c r="T716" s="546">
        <f t="shared" si="321"/>
        <v>45306</v>
      </c>
      <c r="U716" s="546">
        <f t="shared" si="321"/>
        <v>45306</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outlineLevel="3" x14ac:dyDescent="0.25">
      <c r="A717" s="411"/>
      <c r="B717" s="420"/>
      <c r="C717" s="413">
        <f t="shared" ref="C717:C725" si="322">INT($C$241)+3</f>
        <v>4</v>
      </c>
      <c r="D717" s="442"/>
      <c r="E717" s="500"/>
      <c r="F717" s="500"/>
      <c r="G717" s="442"/>
      <c r="H717" s="447"/>
      <c r="I717" s="463">
        <v>5</v>
      </c>
      <c r="J717" s="463" t="s">
        <v>703</v>
      </c>
      <c r="K717" s="546">
        <f>DATE(YEAR(K714)+1,MONTH(K714),DAY(K714))</f>
        <v>45672</v>
      </c>
      <c r="L717" s="546">
        <f>DATE(YEAR(L714)+1,MONTH(L714),DAY(L714))</f>
        <v>45672</v>
      </c>
      <c r="M717" s="546">
        <f>DATE(YEAR(M714)+1,MONTH(M714),DAY(M714))</f>
        <v>45672</v>
      </c>
      <c r="N717" s="447"/>
      <c r="O717" s="447"/>
      <c r="P717" s="447"/>
      <c r="Q717" s="447"/>
      <c r="R717" s="546">
        <f t="shared" si="321"/>
        <v>45672</v>
      </c>
      <c r="S717" s="546">
        <f t="shared" si="321"/>
        <v>45672</v>
      </c>
      <c r="T717" s="546">
        <f t="shared" si="321"/>
        <v>45672</v>
      </c>
      <c r="U717" s="546">
        <f t="shared" si="321"/>
        <v>45672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outlineLevel="3" x14ac:dyDescent="0.25">
      <c r="A718" s="411"/>
      <c r="B718" s="420"/>
      <c r="C718" s="413">
        <f t="shared" si="322"/>
        <v>4</v>
      </c>
      <c r="D718" s="442"/>
      <c r="E718" s="500"/>
      <c r="F718" s="500"/>
      <c r="G718" s="442"/>
      <c r="H718" s="447"/>
      <c r="I718" s="463"/>
      <c r="J718" s="463" t="s">
        <v>693</v>
      </c>
      <c r="K718" s="447"/>
      <c r="L718" s="447"/>
      <c r="M718" s="447"/>
      <c r="N718" s="546">
        <f>DATE(YEAR(N715)+1,MONTH(N715),DAY(N715))</f>
        <v>45672</v>
      </c>
      <c r="O718" s="546">
        <f>DATE(YEAR(O715)+1,MONTH(O715),DAY(O715))</f>
        <v>45672</v>
      </c>
      <c r="P718" s="546">
        <f>DATE(YEAR(P715)+1,MONTH(P715),DAY(P715))</f>
        <v>45672</v>
      </c>
      <c r="Q718" s="546">
        <f>DATE(YEAR(Q715)+1,MONTH(Q715),DAY(Q715))</f>
        <v>45672</v>
      </c>
      <c r="R718" s="546">
        <f t="shared" si="321"/>
        <v>45672</v>
      </c>
      <c r="S718" s="546">
        <f t="shared" si="321"/>
        <v>45672</v>
      </c>
      <c r="T718" s="546">
        <f t="shared" si="321"/>
        <v>45672</v>
      </c>
      <c r="U718" s="546">
        <f t="shared" si="321"/>
        <v>45672</v>
      </c>
      <c r="V718" s="447"/>
      <c r="W718" s="447"/>
      <c r="X718" s="447"/>
      <c r="Y718" s="447"/>
      <c r="Z718" s="447"/>
      <c r="AA718" s="447"/>
      <c r="AB718" s="447"/>
      <c r="AC718" s="447"/>
      <c r="AD718" s="447"/>
      <c r="AE718" s="447"/>
      <c r="AF718" s="447"/>
      <c r="AG718" s="447"/>
      <c r="AH718" s="447"/>
      <c r="AI718" s="447"/>
      <c r="AJ718" s="447"/>
      <c r="AK718" s="447"/>
      <c r="AL718" s="447"/>
      <c r="AM718" s="447"/>
      <c r="AN718" s="447"/>
      <c r="AO718" s="447"/>
      <c r="AP718" s="442"/>
      <c r="AQ718" s="423"/>
      <c r="AR718" s="411"/>
      <c r="AS718" s="411"/>
      <c r="AT718" s="411"/>
    </row>
    <row r="719" spans="1:46" outlineLevel="3" x14ac:dyDescent="0.25">
      <c r="A719" s="411"/>
      <c r="B719" s="420"/>
      <c r="C719" s="413">
        <f t="shared" si="322"/>
        <v>4</v>
      </c>
      <c r="D719" s="442"/>
      <c r="E719" s="500"/>
      <c r="F719" s="500"/>
      <c r="G719" s="442"/>
      <c r="H719" s="447"/>
      <c r="I719" s="463"/>
      <c r="J719" s="463" t="s">
        <v>694</v>
      </c>
      <c r="K719" s="447"/>
      <c r="L719" s="447"/>
      <c r="M719" s="447"/>
      <c r="N719" s="447"/>
      <c r="O719" s="447"/>
      <c r="P719" s="447"/>
      <c r="Q719" s="447"/>
      <c r="R719" s="546">
        <f t="shared" si="321"/>
        <v>45672</v>
      </c>
      <c r="S719" s="546">
        <f t="shared" si="321"/>
        <v>45672</v>
      </c>
      <c r="T719" s="546">
        <f t="shared" si="321"/>
        <v>45672</v>
      </c>
      <c r="U719" s="546">
        <f t="shared" si="321"/>
        <v>45672</v>
      </c>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outlineLevel="3" x14ac:dyDescent="0.25">
      <c r="A720" s="411"/>
      <c r="B720" s="420"/>
      <c r="C720" s="413">
        <f t="shared" si="322"/>
        <v>4</v>
      </c>
      <c r="D720" s="442"/>
      <c r="E720" s="500"/>
      <c r="F720" s="500"/>
      <c r="G720" s="442"/>
      <c r="H720" s="447"/>
      <c r="I720" s="463">
        <v>6</v>
      </c>
      <c r="J720" s="463" t="s">
        <v>703</v>
      </c>
      <c r="K720" s="546">
        <f>DATE(YEAR(K717)+1,MONTH(K717),DAY(K717))</f>
        <v>46037</v>
      </c>
      <c r="L720" s="546">
        <f>DATE(YEAR(L717)+1,MONTH(L717),DAY(L717))</f>
        <v>46037</v>
      </c>
      <c r="M720" s="546">
        <f>DATE(YEAR(M717)+1,MONTH(M717),DAY(M717))</f>
        <v>46037</v>
      </c>
      <c r="N720" s="447"/>
      <c r="O720" s="447"/>
      <c r="P720" s="447"/>
      <c r="Q720" s="447"/>
      <c r="R720" s="546">
        <f t="shared" si="321"/>
        <v>46037</v>
      </c>
      <c r="S720" s="546">
        <f t="shared" si="321"/>
        <v>46037</v>
      </c>
      <c r="T720" s="546">
        <f t="shared" si="321"/>
        <v>46037</v>
      </c>
      <c r="U720" s="546">
        <f t="shared" si="321"/>
        <v>46037</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outlineLevel="3" x14ac:dyDescent="0.25">
      <c r="A721" s="411"/>
      <c r="B721" s="420"/>
      <c r="C721" s="413">
        <f t="shared" si="322"/>
        <v>4</v>
      </c>
      <c r="D721" s="442"/>
      <c r="E721" s="500"/>
      <c r="F721" s="500"/>
      <c r="G721" s="442"/>
      <c r="H721" s="447"/>
      <c r="I721" s="463"/>
      <c r="J721" s="463" t="s">
        <v>693</v>
      </c>
      <c r="K721" s="447"/>
      <c r="L721" s="447"/>
      <c r="M721" s="447"/>
      <c r="N721" s="546">
        <f>DATE(YEAR(N718)+1,MONTH(N718),DAY(N718))</f>
        <v>46037</v>
      </c>
      <c r="O721" s="546">
        <f>DATE(YEAR(O718)+1,MONTH(O718),DAY(O718))</f>
        <v>46037</v>
      </c>
      <c r="P721" s="546">
        <f>DATE(YEAR(P718)+1,MONTH(P718),DAY(P718))</f>
        <v>46037</v>
      </c>
      <c r="Q721" s="546">
        <f>DATE(YEAR(Q718)+1,MONTH(Q718),DAY(Q718))</f>
        <v>46037</v>
      </c>
      <c r="R721" s="546">
        <f t="shared" si="321"/>
        <v>46037</v>
      </c>
      <c r="S721" s="546">
        <f t="shared" si="321"/>
        <v>46037</v>
      </c>
      <c r="T721" s="546">
        <f t="shared" si="321"/>
        <v>46037</v>
      </c>
      <c r="U721" s="546">
        <f t="shared" si="321"/>
        <v>46037</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outlineLevel="3" x14ac:dyDescent="0.25">
      <c r="A722" s="411"/>
      <c r="B722" s="420"/>
      <c r="C722" s="413">
        <f t="shared" si="322"/>
        <v>4</v>
      </c>
      <c r="D722" s="442"/>
      <c r="E722" s="500"/>
      <c r="F722" s="500"/>
      <c r="G722" s="442"/>
      <c r="H722" s="447"/>
      <c r="I722" s="463"/>
      <c r="J722" s="463" t="s">
        <v>694</v>
      </c>
      <c r="K722" s="447"/>
      <c r="L722" s="447"/>
      <c r="M722" s="447"/>
      <c r="N722" s="447"/>
      <c r="O722" s="447"/>
      <c r="P722" s="447"/>
      <c r="Q722" s="447"/>
      <c r="R722" s="546">
        <f t="shared" si="321"/>
        <v>46037</v>
      </c>
      <c r="S722" s="546">
        <f t="shared" si="321"/>
        <v>46037</v>
      </c>
      <c r="T722" s="546">
        <f t="shared" si="321"/>
        <v>46037</v>
      </c>
      <c r="U722" s="546">
        <f t="shared" si="321"/>
        <v>46037</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outlineLevel="3" x14ac:dyDescent="0.25">
      <c r="A723" s="411"/>
      <c r="B723" s="420"/>
      <c r="C723" s="413">
        <f t="shared" si="322"/>
        <v>4</v>
      </c>
      <c r="D723" s="442"/>
      <c r="E723" s="500"/>
      <c r="F723" s="500"/>
      <c r="G723" s="442"/>
      <c r="H723" s="447"/>
      <c r="I723" s="463">
        <v>7</v>
      </c>
      <c r="J723" s="463" t="s">
        <v>703</v>
      </c>
      <c r="K723" s="546">
        <f>DATE(YEAR(K720)+1,MONTH(K720),DAY(K720))</f>
        <v>46402</v>
      </c>
      <c r="L723" s="546">
        <f>DATE(YEAR(L720)+1,MONTH(L720),DAY(L720))</f>
        <v>46402</v>
      </c>
      <c r="M723" s="546">
        <f>DATE(YEAR(M720)+1,MONTH(M720),DAY(M720))</f>
        <v>46402</v>
      </c>
      <c r="N723" s="447"/>
      <c r="O723" s="447"/>
      <c r="P723" s="447"/>
      <c r="Q723" s="447"/>
      <c r="R723" s="546">
        <f t="shared" si="321"/>
        <v>46402</v>
      </c>
      <c r="S723" s="546">
        <f t="shared" si="321"/>
        <v>46402</v>
      </c>
      <c r="T723" s="546">
        <f t="shared" si="321"/>
        <v>46402</v>
      </c>
      <c r="U723" s="546">
        <f t="shared" si="321"/>
        <v>46402</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outlineLevel="3" x14ac:dyDescent="0.25">
      <c r="A724" s="411"/>
      <c r="B724" s="420"/>
      <c r="C724" s="413">
        <f t="shared" si="322"/>
        <v>4</v>
      </c>
      <c r="D724" s="442"/>
      <c r="E724" s="500"/>
      <c r="F724" s="500"/>
      <c r="G724" s="442"/>
      <c r="H724" s="447"/>
      <c r="I724" s="463"/>
      <c r="J724" s="463" t="s">
        <v>693</v>
      </c>
      <c r="K724" s="447"/>
      <c r="L724" s="447"/>
      <c r="M724" s="447"/>
      <c r="N724" s="546">
        <f>DATE(YEAR(N721)+1,MONTH(N721),DAY(N721))</f>
        <v>46402</v>
      </c>
      <c r="O724" s="546">
        <f>DATE(YEAR(O721)+1,MONTH(O721),DAY(O721))</f>
        <v>46402</v>
      </c>
      <c r="P724" s="546">
        <f>DATE(YEAR(P721)+1,MONTH(P721),DAY(P721))</f>
        <v>46402</v>
      </c>
      <c r="Q724" s="546">
        <f>DATE(YEAR(Q721)+1,MONTH(Q721),DAY(Q721))</f>
        <v>46402</v>
      </c>
      <c r="R724" s="546">
        <f t="shared" si="321"/>
        <v>46402</v>
      </c>
      <c r="S724" s="546">
        <f t="shared" si="321"/>
        <v>46402</v>
      </c>
      <c r="T724" s="546">
        <f t="shared" si="321"/>
        <v>46402</v>
      </c>
      <c r="U724" s="546">
        <f t="shared" si="321"/>
        <v>46402</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outlineLevel="3" x14ac:dyDescent="0.25">
      <c r="A725" s="411"/>
      <c r="B725" s="420"/>
      <c r="C725" s="413">
        <f t="shared" si="322"/>
        <v>4</v>
      </c>
      <c r="D725" s="442"/>
      <c r="E725" s="500"/>
      <c r="F725" s="500"/>
      <c r="G725" s="442"/>
      <c r="H725" s="447"/>
      <c r="I725" s="463"/>
      <c r="J725" s="463" t="s">
        <v>694</v>
      </c>
      <c r="K725" s="447"/>
      <c r="L725" s="447"/>
      <c r="M725" s="447"/>
      <c r="N725" s="447"/>
      <c r="O725" s="447"/>
      <c r="P725" s="447"/>
      <c r="Q725" s="447"/>
      <c r="R725" s="546">
        <f t="shared" si="321"/>
        <v>46402</v>
      </c>
      <c r="S725" s="546">
        <f t="shared" si="321"/>
        <v>46402</v>
      </c>
      <c r="T725" s="546">
        <f t="shared" si="321"/>
        <v>46402</v>
      </c>
      <c r="U725" s="546">
        <f t="shared" si="321"/>
        <v>46402</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t="5.0999999999999996" customHeight="1" outlineLevel="2" x14ac:dyDescent="0.25">
      <c r="A726" s="411"/>
      <c r="B726" s="420"/>
      <c r="C726" s="413">
        <f>INT($C$241)+2.005</f>
        <v>3.0049999999999999</v>
      </c>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c r="Z726" s="442"/>
      <c r="AA726" s="442"/>
      <c r="AB726" s="442"/>
      <c r="AC726" s="442"/>
      <c r="AD726" s="442"/>
      <c r="AE726" s="442"/>
      <c r="AF726" s="442"/>
      <c r="AG726" s="442"/>
      <c r="AH726" s="442"/>
      <c r="AI726" s="442"/>
      <c r="AJ726" s="442"/>
      <c r="AK726" s="442"/>
      <c r="AL726" s="442"/>
      <c r="AM726" s="442"/>
      <c r="AN726" s="442"/>
      <c r="AO726" s="442"/>
      <c r="AP726" s="442" t="s">
        <v>484</v>
      </c>
      <c r="AQ726" s="423"/>
      <c r="AR726" s="411"/>
      <c r="AS726" s="411"/>
      <c r="AT726" s="411"/>
    </row>
    <row r="727" spans="1:46" outlineLevel="2" collapsed="1" x14ac:dyDescent="0.25">
      <c r="A727" s="411"/>
      <c r="B727" s="420"/>
      <c r="C727" s="413">
        <f>INT($C$241)+2</f>
        <v>3</v>
      </c>
      <c r="D727" s="442"/>
      <c r="E727" s="500"/>
      <c r="F727" s="500"/>
      <c r="G727" s="442"/>
      <c r="H727" s="516"/>
      <c r="I727" s="470" t="s">
        <v>698</v>
      </c>
      <c r="J727" s="470"/>
      <c r="K727" s="470" t="s">
        <v>704</v>
      </c>
      <c r="L727" s="470"/>
      <c r="M727" s="470"/>
      <c r="N727" s="470"/>
      <c r="O727" s="470"/>
      <c r="P727" s="470"/>
      <c r="Q727" s="470"/>
      <c r="R727" s="470"/>
      <c r="S727" s="470"/>
      <c r="T727" s="470"/>
      <c r="U727" s="470"/>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idden="1" outlineLevel="3" x14ac:dyDescent="0.25">
      <c r="A728" s="411"/>
      <c r="B728" s="420"/>
      <c r="C728" s="413">
        <f t="shared" ref="C728:C735" si="323">INT($C$241)+3</f>
        <v>4</v>
      </c>
      <c r="D728" s="442"/>
      <c r="E728" s="500"/>
      <c r="F728" s="500"/>
      <c r="G728" s="442"/>
      <c r="H728" s="447"/>
      <c r="I728" s="463">
        <v>0</v>
      </c>
      <c r="J728" s="463"/>
      <c r="K728" s="586">
        <v>0</v>
      </c>
      <c r="L728" s="586">
        <v>0</v>
      </c>
      <c r="M728" s="586">
        <v>0</v>
      </c>
      <c r="N728" s="586">
        <v>0</v>
      </c>
      <c r="O728" s="586">
        <v>0</v>
      </c>
      <c r="P728" s="586">
        <v>0</v>
      </c>
      <c r="Q728" s="586">
        <v>0</v>
      </c>
      <c r="R728" s="586">
        <v>0</v>
      </c>
      <c r="S728" s="586">
        <v>0</v>
      </c>
      <c r="T728" s="586">
        <v>0</v>
      </c>
      <c r="U728" s="586">
        <v>0</v>
      </c>
      <c r="V728" s="447"/>
      <c r="W728" s="447"/>
      <c r="X728" s="447"/>
      <c r="Y728" s="447"/>
      <c r="Z728" s="447"/>
      <c r="AA728" s="447"/>
      <c r="AB728" s="447"/>
      <c r="AC728" s="447"/>
      <c r="AD728" s="447"/>
      <c r="AE728" s="447"/>
      <c r="AF728" s="447"/>
      <c r="AG728" s="447"/>
      <c r="AH728" s="447"/>
      <c r="AI728" s="447"/>
      <c r="AJ728" s="447"/>
      <c r="AK728" s="447"/>
      <c r="AL728" s="447"/>
      <c r="AM728" s="447"/>
      <c r="AN728" s="447"/>
      <c r="AO728" s="447"/>
      <c r="AP728" s="442"/>
      <c r="AQ728" s="423"/>
      <c r="AR728" s="411"/>
      <c r="AS728" s="411"/>
      <c r="AT728" s="411"/>
    </row>
    <row r="729" spans="1:46" hidden="1" outlineLevel="3" x14ac:dyDescent="0.25">
      <c r="A729" s="411"/>
      <c r="B729" s="420"/>
      <c r="C729" s="413">
        <f t="shared" si="323"/>
        <v>4</v>
      </c>
      <c r="D729" s="442"/>
      <c r="E729" s="500"/>
      <c r="F729" s="500"/>
      <c r="G729" s="442"/>
      <c r="H729" s="447"/>
      <c r="I729" s="463">
        <v>1</v>
      </c>
      <c r="J729" s="463"/>
      <c r="K729" s="586">
        <v>0</v>
      </c>
      <c r="L729" s="586">
        <v>0</v>
      </c>
      <c r="M729" s="586">
        <v>0</v>
      </c>
      <c r="N729" s="586">
        <v>0</v>
      </c>
      <c r="O729" s="586">
        <v>0</v>
      </c>
      <c r="P729" s="586">
        <v>0</v>
      </c>
      <c r="Q729" s="586">
        <v>0</v>
      </c>
      <c r="R729" s="586">
        <v>0</v>
      </c>
      <c r="S729" s="586">
        <v>0</v>
      </c>
      <c r="T729" s="586">
        <v>0</v>
      </c>
      <c r="U729" s="586">
        <v>0</v>
      </c>
      <c r="V729" s="447"/>
      <c r="W729" s="447"/>
      <c r="X729" s="447"/>
      <c r="Y729" s="447"/>
      <c r="Z729" s="447"/>
      <c r="AA729" s="447"/>
      <c r="AB729" s="447"/>
      <c r="AC729" s="447"/>
      <c r="AD729" s="447"/>
      <c r="AE729" s="447"/>
      <c r="AF729" s="447"/>
      <c r="AG729" s="447"/>
      <c r="AH729" s="447"/>
      <c r="AI729" s="447"/>
      <c r="AJ729" s="447"/>
      <c r="AK729" s="447"/>
      <c r="AL729" s="447"/>
      <c r="AM729" s="447"/>
      <c r="AN729" s="447"/>
      <c r="AO729" s="447"/>
      <c r="AP729" s="442"/>
      <c r="AQ729" s="423"/>
      <c r="AR729" s="411"/>
      <c r="AS729" s="411"/>
      <c r="AT729" s="411"/>
    </row>
    <row r="730" spans="1:46" hidden="1" outlineLevel="3" x14ac:dyDescent="0.25">
      <c r="A730" s="411"/>
      <c r="B730" s="420"/>
      <c r="C730" s="413">
        <f t="shared" si="323"/>
        <v>4</v>
      </c>
      <c r="D730" s="442"/>
      <c r="E730" s="500"/>
      <c r="F730" s="500"/>
      <c r="G730" s="442"/>
      <c r="H730" s="447"/>
      <c r="I730" s="463">
        <v>2</v>
      </c>
      <c r="J730" s="463"/>
      <c r="K730" s="586">
        <v>0</v>
      </c>
      <c r="L730" s="586">
        <v>0</v>
      </c>
      <c r="M730" s="586">
        <v>0</v>
      </c>
      <c r="N730" s="586">
        <v>0</v>
      </c>
      <c r="O730" s="586">
        <v>0</v>
      </c>
      <c r="P730" s="586">
        <v>0</v>
      </c>
      <c r="Q730" s="586">
        <v>0</v>
      </c>
      <c r="R730" s="586">
        <v>0</v>
      </c>
      <c r="S730" s="586">
        <v>0</v>
      </c>
      <c r="T730" s="586">
        <v>0</v>
      </c>
      <c r="U730" s="586">
        <v>0</v>
      </c>
      <c r="V730" s="447"/>
      <c r="W730" s="447"/>
      <c r="X730" s="447"/>
      <c r="Y730" s="447"/>
      <c r="Z730" s="447"/>
      <c r="AA730" s="447"/>
      <c r="AB730" s="447"/>
      <c r="AC730" s="447"/>
      <c r="AD730" s="447"/>
      <c r="AE730" s="447"/>
      <c r="AF730" s="447"/>
      <c r="AG730" s="447"/>
      <c r="AH730" s="447"/>
      <c r="AI730" s="447"/>
      <c r="AJ730" s="447"/>
      <c r="AK730" s="447"/>
      <c r="AL730" s="447"/>
      <c r="AM730" s="447"/>
      <c r="AN730" s="447"/>
      <c r="AO730" s="447"/>
      <c r="AP730" s="442"/>
      <c r="AQ730" s="423"/>
      <c r="AR730" s="411"/>
      <c r="AS730" s="411"/>
      <c r="AT730" s="411"/>
    </row>
    <row r="731" spans="1:46" hidden="1" outlineLevel="3" x14ac:dyDescent="0.25">
      <c r="A731" s="411"/>
      <c r="B731" s="420"/>
      <c r="C731" s="413">
        <f t="shared" si="323"/>
        <v>4</v>
      </c>
      <c r="D731" s="442"/>
      <c r="E731" s="500"/>
      <c r="F731" s="500"/>
      <c r="G731" s="442"/>
      <c r="H731" s="447"/>
      <c r="I731" s="463">
        <v>3</v>
      </c>
      <c r="J731" s="463"/>
      <c r="K731" s="586">
        <v>0</v>
      </c>
      <c r="L731" s="586">
        <v>0</v>
      </c>
      <c r="M731" s="586">
        <v>0</v>
      </c>
      <c r="N731" s="586">
        <v>0</v>
      </c>
      <c r="O731" s="586">
        <v>0</v>
      </c>
      <c r="P731" s="586">
        <v>0</v>
      </c>
      <c r="Q731" s="586">
        <v>0</v>
      </c>
      <c r="R731" s="586">
        <v>0</v>
      </c>
      <c r="S731" s="586">
        <v>0</v>
      </c>
      <c r="T731" s="586">
        <v>0</v>
      </c>
      <c r="U731" s="586">
        <v>0</v>
      </c>
      <c r="V731" s="447"/>
      <c r="W731" s="447"/>
      <c r="X731" s="447"/>
      <c r="Y731" s="447"/>
      <c r="Z731" s="447"/>
      <c r="AA731" s="447"/>
      <c r="AB731" s="447"/>
      <c r="AC731" s="447"/>
      <c r="AD731" s="447"/>
      <c r="AE731" s="447"/>
      <c r="AF731" s="447"/>
      <c r="AG731" s="447"/>
      <c r="AH731" s="447"/>
      <c r="AI731" s="447"/>
      <c r="AJ731" s="447"/>
      <c r="AK731" s="447"/>
      <c r="AL731" s="447"/>
      <c r="AM731" s="447"/>
      <c r="AN731" s="447"/>
      <c r="AO731" s="447"/>
      <c r="AP731" s="442"/>
      <c r="AQ731" s="423"/>
      <c r="AR731" s="411"/>
      <c r="AS731" s="411"/>
      <c r="AT731" s="411"/>
    </row>
    <row r="732" spans="1:46" hidden="1" outlineLevel="3" x14ac:dyDescent="0.25">
      <c r="A732" s="411"/>
      <c r="B732" s="420"/>
      <c r="C732" s="413">
        <f t="shared" si="323"/>
        <v>4</v>
      </c>
      <c r="D732" s="442"/>
      <c r="E732" s="500"/>
      <c r="F732" s="500"/>
      <c r="G732" s="442"/>
      <c r="H732" s="447"/>
      <c r="I732" s="463">
        <v>4</v>
      </c>
      <c r="J732" s="463"/>
      <c r="K732" s="586">
        <v>0</v>
      </c>
      <c r="L732" s="586">
        <v>0</v>
      </c>
      <c r="M732" s="586">
        <v>0</v>
      </c>
      <c r="N732" s="586">
        <v>0</v>
      </c>
      <c r="O732" s="586">
        <v>0</v>
      </c>
      <c r="P732" s="586">
        <v>0</v>
      </c>
      <c r="Q732" s="586">
        <v>0</v>
      </c>
      <c r="R732" s="586">
        <v>0</v>
      </c>
      <c r="S732" s="586">
        <v>0</v>
      </c>
      <c r="T732" s="586">
        <v>0</v>
      </c>
      <c r="U732" s="586">
        <v>0</v>
      </c>
      <c r="V732" s="447"/>
      <c r="W732" s="447"/>
      <c r="X732" s="447"/>
      <c r="Y732" s="447"/>
      <c r="Z732" s="447"/>
      <c r="AA732" s="447"/>
      <c r="AB732" s="447"/>
      <c r="AC732" s="447"/>
      <c r="AD732" s="447"/>
      <c r="AE732" s="447"/>
      <c r="AF732" s="447"/>
      <c r="AG732" s="447"/>
      <c r="AH732" s="447"/>
      <c r="AI732" s="447"/>
      <c r="AJ732" s="447"/>
      <c r="AK732" s="447"/>
      <c r="AL732" s="447"/>
      <c r="AM732" s="447"/>
      <c r="AN732" s="447"/>
      <c r="AO732" s="447"/>
      <c r="AP732" s="442"/>
      <c r="AQ732" s="423"/>
      <c r="AR732" s="411"/>
      <c r="AS732" s="411"/>
      <c r="AT732" s="411"/>
    </row>
    <row r="733" spans="1:46" hidden="1" outlineLevel="3" x14ac:dyDescent="0.25">
      <c r="A733" s="411"/>
      <c r="B733" s="420"/>
      <c r="C733" s="413">
        <f t="shared" si="323"/>
        <v>4</v>
      </c>
      <c r="D733" s="442"/>
      <c r="E733" s="500"/>
      <c r="F733" s="500"/>
      <c r="G733" s="442"/>
      <c r="H733" s="447"/>
      <c r="I733" s="463">
        <v>5</v>
      </c>
      <c r="J733" s="463"/>
      <c r="K733" s="586">
        <v>0</v>
      </c>
      <c r="L733" s="586">
        <v>0</v>
      </c>
      <c r="M733" s="586">
        <v>0</v>
      </c>
      <c r="N733" s="586">
        <v>0</v>
      </c>
      <c r="O733" s="586">
        <v>0</v>
      </c>
      <c r="P733" s="586">
        <v>0</v>
      </c>
      <c r="Q733" s="586">
        <v>0</v>
      </c>
      <c r="R733" s="586">
        <v>0</v>
      </c>
      <c r="S733" s="586">
        <v>0</v>
      </c>
      <c r="T733" s="586">
        <v>0</v>
      </c>
      <c r="U733" s="586">
        <v>0</v>
      </c>
      <c r="V733" s="447"/>
      <c r="W733" s="447"/>
      <c r="X733" s="447"/>
      <c r="Y733" s="447"/>
      <c r="Z733" s="447"/>
      <c r="AA733" s="447"/>
      <c r="AB733" s="447"/>
      <c r="AC733" s="447"/>
      <c r="AD733" s="447"/>
      <c r="AE733" s="447"/>
      <c r="AF733" s="447"/>
      <c r="AG733" s="447"/>
      <c r="AH733" s="447"/>
      <c r="AI733" s="447"/>
      <c r="AJ733" s="447"/>
      <c r="AK733" s="447"/>
      <c r="AL733" s="447"/>
      <c r="AM733" s="447"/>
      <c r="AN733" s="447"/>
      <c r="AO733" s="447"/>
      <c r="AP733" s="442"/>
      <c r="AQ733" s="423"/>
      <c r="AR733" s="411"/>
      <c r="AS733" s="411"/>
      <c r="AT733" s="411"/>
    </row>
    <row r="734" spans="1:46" hidden="1" outlineLevel="3" x14ac:dyDescent="0.25">
      <c r="A734" s="411"/>
      <c r="B734" s="420"/>
      <c r="C734" s="413">
        <f t="shared" si="323"/>
        <v>4</v>
      </c>
      <c r="D734" s="442"/>
      <c r="E734" s="500"/>
      <c r="F734" s="500"/>
      <c r="G734" s="442"/>
      <c r="H734" s="447"/>
      <c r="I734" s="463">
        <v>6</v>
      </c>
      <c r="J734" s="463"/>
      <c r="K734" s="586">
        <v>0</v>
      </c>
      <c r="L734" s="586">
        <v>0</v>
      </c>
      <c r="M734" s="586">
        <v>0</v>
      </c>
      <c r="N734" s="586">
        <v>0</v>
      </c>
      <c r="O734" s="586">
        <v>0</v>
      </c>
      <c r="P734" s="586">
        <v>0</v>
      </c>
      <c r="Q734" s="586">
        <v>0</v>
      </c>
      <c r="R734" s="586">
        <v>0</v>
      </c>
      <c r="S734" s="586">
        <v>0</v>
      </c>
      <c r="T734" s="586">
        <v>0</v>
      </c>
      <c r="U734" s="586">
        <v>0</v>
      </c>
      <c r="V734" s="447"/>
      <c r="W734" s="447"/>
      <c r="X734" s="447"/>
      <c r="Y734" s="447"/>
      <c r="Z734" s="447"/>
      <c r="AA734" s="447"/>
      <c r="AB734" s="447"/>
      <c r="AC734" s="447"/>
      <c r="AD734" s="447"/>
      <c r="AE734" s="447"/>
      <c r="AF734" s="447"/>
      <c r="AG734" s="447"/>
      <c r="AH734" s="447"/>
      <c r="AI734" s="447"/>
      <c r="AJ734" s="447"/>
      <c r="AK734" s="447"/>
      <c r="AL734" s="447"/>
      <c r="AM734" s="447"/>
      <c r="AN734" s="447"/>
      <c r="AO734" s="447"/>
      <c r="AP734" s="442"/>
      <c r="AQ734" s="423"/>
      <c r="AR734" s="411"/>
      <c r="AS734" s="411"/>
      <c r="AT734" s="411"/>
    </row>
    <row r="735" spans="1:46" hidden="1" outlineLevel="3" x14ac:dyDescent="0.25">
      <c r="A735" s="411"/>
      <c r="B735" s="420"/>
      <c r="C735" s="413">
        <f t="shared" si="323"/>
        <v>4</v>
      </c>
      <c r="D735" s="442"/>
      <c r="E735" s="500"/>
      <c r="F735" s="500"/>
      <c r="G735" s="442"/>
      <c r="H735" s="447"/>
      <c r="I735" s="463">
        <v>7</v>
      </c>
      <c r="J735" s="463"/>
      <c r="K735" s="586">
        <v>0</v>
      </c>
      <c r="L735" s="586">
        <v>0</v>
      </c>
      <c r="M735" s="586">
        <v>0</v>
      </c>
      <c r="N735" s="586">
        <v>0</v>
      </c>
      <c r="O735" s="586">
        <v>0</v>
      </c>
      <c r="P735" s="586">
        <v>0</v>
      </c>
      <c r="Q735" s="586">
        <v>0</v>
      </c>
      <c r="R735" s="586">
        <v>0</v>
      </c>
      <c r="S735" s="586">
        <v>0</v>
      </c>
      <c r="T735" s="586">
        <v>0</v>
      </c>
      <c r="U735" s="586">
        <v>0</v>
      </c>
      <c r="V735" s="447"/>
      <c r="W735" s="447"/>
      <c r="X735" s="447"/>
      <c r="Y735" s="447"/>
      <c r="Z735" s="447"/>
      <c r="AA735" s="447"/>
      <c r="AB735" s="447"/>
      <c r="AC735" s="447"/>
      <c r="AD735" s="447"/>
      <c r="AE735" s="447"/>
      <c r="AF735" s="447"/>
      <c r="AG735" s="447"/>
      <c r="AH735" s="447"/>
      <c r="AI735" s="447"/>
      <c r="AJ735" s="447"/>
      <c r="AK735" s="447"/>
      <c r="AL735" s="447"/>
      <c r="AM735" s="447"/>
      <c r="AN735" s="447"/>
      <c r="AO735" s="447"/>
      <c r="AP735" s="442"/>
      <c r="AQ735" s="423"/>
      <c r="AR735" s="411"/>
      <c r="AS735" s="411"/>
      <c r="AT735" s="411"/>
    </row>
    <row r="736" spans="1:46" ht="5.0999999999999996" customHeight="1" outlineLevel="2" x14ac:dyDescent="0.25">
      <c r="A736" s="411"/>
      <c r="B736" s="420"/>
      <c r="C736" s="413">
        <f>INT($C$241)+2.005</f>
        <v>3.0049999999999999</v>
      </c>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c r="Z736" s="442"/>
      <c r="AA736" s="442"/>
      <c r="AB736" s="442"/>
      <c r="AC736" s="442"/>
      <c r="AD736" s="442"/>
      <c r="AE736" s="442"/>
      <c r="AF736" s="442"/>
      <c r="AG736" s="442"/>
      <c r="AH736" s="442"/>
      <c r="AI736" s="442"/>
      <c r="AJ736" s="442"/>
      <c r="AK736" s="442"/>
      <c r="AL736" s="442"/>
      <c r="AM736" s="442"/>
      <c r="AN736" s="442"/>
      <c r="AO736" s="442"/>
      <c r="AP736" s="442" t="s">
        <v>484</v>
      </c>
      <c r="AQ736" s="423"/>
      <c r="AR736" s="411"/>
      <c r="AS736" s="411"/>
      <c r="AT736" s="411"/>
    </row>
    <row r="737" spans="1:46" ht="5.0999999999999996" customHeight="1" outlineLevel="2" x14ac:dyDescent="0.25">
      <c r="A737" s="411"/>
      <c r="B737" s="420"/>
      <c r="C737" s="413">
        <f>INT($C$241)+2.005</f>
        <v>3.0049999999999999</v>
      </c>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c r="Z737" s="442"/>
      <c r="AA737" s="442"/>
      <c r="AB737" s="442"/>
      <c r="AC737" s="442"/>
      <c r="AD737" s="442"/>
      <c r="AE737" s="442"/>
      <c r="AF737" s="442"/>
      <c r="AG737" s="442"/>
      <c r="AH737" s="442"/>
      <c r="AI737" s="442"/>
      <c r="AJ737" s="442"/>
      <c r="AK737" s="442"/>
      <c r="AL737" s="442"/>
      <c r="AM737" s="442"/>
      <c r="AN737" s="442"/>
      <c r="AO737" s="442"/>
      <c r="AP737" s="442"/>
      <c r="AQ737" s="423"/>
      <c r="AR737" s="411"/>
      <c r="AS737" s="411"/>
      <c r="AT737" s="411"/>
    </row>
    <row r="738" spans="1:46" ht="5.0999999999999996" customHeight="1" outlineLevel="1" x14ac:dyDescent="0.25">
      <c r="A738" s="411"/>
      <c r="B738" s="452"/>
      <c r="C738" s="453">
        <f>INT($C$241)+1.005</f>
        <v>2.0049999999999999</v>
      </c>
      <c r="D738" s="454"/>
      <c r="E738" s="454"/>
      <c r="F738" s="454"/>
      <c r="G738" s="454"/>
      <c r="H738" s="454"/>
      <c r="I738" s="454"/>
      <c r="J738" s="454"/>
      <c r="K738" s="454"/>
      <c r="L738" s="454"/>
      <c r="M738" s="454"/>
      <c r="N738" s="454"/>
      <c r="O738" s="454"/>
      <c r="P738" s="454"/>
      <c r="Q738" s="454"/>
      <c r="R738" s="454"/>
      <c r="S738" s="454"/>
      <c r="T738" s="454"/>
      <c r="U738" s="454"/>
      <c r="V738" s="454"/>
      <c r="W738" s="454"/>
      <c r="X738" s="454"/>
      <c r="Y738" s="454"/>
      <c r="Z738" s="454"/>
      <c r="AA738" s="454"/>
      <c r="AB738" s="454"/>
      <c r="AC738" s="454"/>
      <c r="AD738" s="454"/>
      <c r="AE738" s="454"/>
      <c r="AF738" s="454"/>
      <c r="AG738" s="454"/>
      <c r="AH738" s="454"/>
      <c r="AI738" s="454"/>
      <c r="AJ738" s="454"/>
      <c r="AK738" s="454"/>
      <c r="AL738" s="454"/>
      <c r="AM738" s="454"/>
      <c r="AN738" s="454"/>
      <c r="AO738" s="454"/>
      <c r="AP738" s="454"/>
      <c r="AQ738" s="455" t="s">
        <v>135</v>
      </c>
      <c r="AR738" s="411"/>
      <c r="AS738" s="411"/>
      <c r="AT738" s="411"/>
    </row>
    <row r="739" spans="1:46" ht="5.0999999999999996" customHeight="1" x14ac:dyDescent="0.25">
      <c r="A739" s="411"/>
      <c r="B739" s="456"/>
      <c r="C739" s="457">
        <f>INT($C$241)+0.005</f>
        <v>1.0049999999999999</v>
      </c>
      <c r="D739" s="456"/>
      <c r="E739" s="456"/>
      <c r="F739" s="456"/>
      <c r="G739" s="456"/>
      <c r="H739" s="456"/>
      <c r="I739" s="456"/>
      <c r="J739" s="456"/>
      <c r="K739" s="456"/>
      <c r="L739" s="456"/>
      <c r="M739" s="456"/>
      <c r="N739" s="456"/>
      <c r="O739" s="456"/>
      <c r="P739" s="456"/>
      <c r="Q739" s="456"/>
      <c r="R739" s="456"/>
      <c r="S739" s="456"/>
      <c r="T739" s="456"/>
      <c r="U739" s="456"/>
      <c r="V739" s="456"/>
      <c r="W739" s="456"/>
      <c r="X739" s="456"/>
      <c r="Y739" s="456"/>
      <c r="Z739" s="456"/>
      <c r="AA739" s="456"/>
      <c r="AB739" s="456"/>
      <c r="AC739" s="456"/>
      <c r="AD739" s="456"/>
      <c r="AE739" s="456"/>
      <c r="AF739" s="456"/>
      <c r="AG739" s="456"/>
      <c r="AH739" s="456"/>
      <c r="AI739" s="456"/>
      <c r="AJ739" s="456"/>
      <c r="AK739" s="456"/>
      <c r="AL739" s="456"/>
      <c r="AM739" s="456"/>
      <c r="AN739" s="456"/>
      <c r="AO739" s="456"/>
      <c r="AP739" s="456"/>
      <c r="AQ739" s="456"/>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3" t="s">
        <v>471</v>
      </c>
      <c r="F745" s="494"/>
      <c r="G745" s="427"/>
      <c r="H745" s="428" t="str">
        <f>COUNTIFS($B$1:$B745, "«")&amp;" Property: Livestock Management table - Sire &amp; Dam selling opportunities"</f>
        <v>4 Property: Livestock Management table - Sire &amp; Dam selling opportunities</v>
      </c>
      <c r="I745" s="458"/>
      <c r="J745" s="458"/>
      <c r="K745" s="458"/>
      <c r="L745" s="458"/>
      <c r="M745" s="458"/>
      <c r="N745" s="458"/>
      <c r="O745" s="458"/>
      <c r="P745" s="458"/>
      <c r="Q745" s="458"/>
      <c r="R745" s="458"/>
      <c r="S745" s="458"/>
      <c r="T745" s="458"/>
      <c r="U745" s="458"/>
      <c r="V745" s="458"/>
      <c r="W745" s="458"/>
      <c r="X745" s="458"/>
      <c r="Y745" s="458"/>
      <c r="Z745" s="458"/>
      <c r="AA745" s="587"/>
      <c r="AB745" s="587"/>
      <c r="AC745" s="587"/>
      <c r="AD745" s="587"/>
      <c r="AE745" s="587"/>
      <c r="AF745" s="587"/>
      <c r="AG745" s="587"/>
      <c r="AH745" s="587"/>
      <c r="AI745" s="587"/>
      <c r="AJ745" s="587"/>
      <c r="AK745" s="587"/>
      <c r="AL745" s="587"/>
      <c r="AM745" s="587"/>
      <c r="AN745" s="587"/>
      <c r="AO745" s="587"/>
      <c r="AP745" s="496"/>
      <c r="AQ745" s="423"/>
      <c r="AR745" s="411"/>
      <c r="AS745" s="411"/>
      <c r="AT745" s="411"/>
    </row>
    <row r="746" spans="1:46" ht="18.75" outlineLevel="1" x14ac:dyDescent="0.25">
      <c r="A746" s="411"/>
      <c r="B746" s="420"/>
      <c r="C746" s="413">
        <f>INT($C$745)+1.02</f>
        <v>2.02</v>
      </c>
      <c r="D746" s="424"/>
      <c r="E746" s="493" t="s">
        <v>473</v>
      </c>
      <c r="F746" s="497">
        <v>1</v>
      </c>
      <c r="G746" s="433"/>
      <c r="H746" s="434" t="s">
        <v>705</v>
      </c>
      <c r="I746" s="435"/>
      <c r="J746" s="435"/>
      <c r="K746" s="435"/>
      <c r="L746" s="435"/>
      <c r="M746" s="435"/>
      <c r="N746" s="435"/>
      <c r="O746" s="435"/>
      <c r="P746" s="435"/>
      <c r="Q746" s="435"/>
      <c r="R746" s="435"/>
      <c r="S746" s="435"/>
      <c r="T746" s="435"/>
      <c r="U746" s="435"/>
      <c r="V746" s="435"/>
      <c r="W746" s="435"/>
      <c r="X746" s="435"/>
      <c r="Y746" s="435"/>
      <c r="Z746" s="435"/>
      <c r="AA746" s="588"/>
      <c r="AB746" s="588"/>
      <c r="AC746" s="588"/>
      <c r="AD746" s="588"/>
      <c r="AE746" s="588"/>
      <c r="AF746" s="588"/>
      <c r="AG746" s="588"/>
      <c r="AH746" s="588"/>
      <c r="AI746" s="588"/>
      <c r="AJ746" s="588"/>
      <c r="AK746" s="588"/>
      <c r="AL746" s="588"/>
      <c r="AM746" s="588"/>
      <c r="AN746" s="588"/>
      <c r="AO746" s="588"/>
      <c r="AP746" s="499"/>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500"/>
      <c r="F748" s="500"/>
      <c r="G748" s="421"/>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c r="AF748" s="439"/>
      <c r="AG748" s="439"/>
      <c r="AH748" s="439"/>
      <c r="AI748" s="439"/>
      <c r="AJ748" s="439"/>
      <c r="AK748" s="439"/>
      <c r="AL748" s="439"/>
      <c r="AM748" s="439"/>
      <c r="AN748" s="439"/>
      <c r="AO748" s="439"/>
      <c r="AP748" s="421"/>
      <c r="AQ748" s="423"/>
      <c r="AR748" s="411"/>
      <c r="AS748" s="411"/>
      <c r="AT748" s="411"/>
    </row>
    <row r="749" spans="1:46" outlineLevel="2" x14ac:dyDescent="0.25">
      <c r="A749" s="411"/>
      <c r="B749" s="420"/>
      <c r="C749" s="413">
        <f>INT($C$745)+2</f>
        <v>3</v>
      </c>
      <c r="D749" s="421"/>
      <c r="E749" s="500"/>
      <c r="F749" s="500"/>
      <c r="G749" s="421"/>
      <c r="H749" s="439"/>
      <c r="I749" s="439"/>
      <c r="J749" s="439"/>
      <c r="K749" s="439"/>
      <c r="L749" s="439"/>
      <c r="M749" s="439"/>
      <c r="N749" s="439"/>
      <c r="O749" s="439"/>
      <c r="P749" s="439"/>
      <c r="Q749" s="439"/>
      <c r="R749" s="440"/>
      <c r="S749" s="440"/>
      <c r="T749" s="440"/>
      <c r="U749" s="440"/>
      <c r="V749" s="440"/>
      <c r="W749" s="440"/>
      <c r="X749" s="440"/>
      <c r="Y749" s="440"/>
      <c r="Z749" s="440"/>
      <c r="AA749" s="440"/>
      <c r="AB749" s="440"/>
      <c r="AC749" s="440"/>
      <c r="AD749" s="440"/>
      <c r="AE749" s="440"/>
      <c r="AF749" s="440"/>
      <c r="AG749" s="440"/>
      <c r="AH749" s="440"/>
      <c r="AI749" s="440"/>
      <c r="AJ749" s="440"/>
      <c r="AK749" s="440"/>
      <c r="AL749" s="440"/>
      <c r="AM749" s="440"/>
      <c r="AN749" s="440"/>
      <c r="AO749" s="440"/>
      <c r="AP749" s="421"/>
      <c r="AQ749" s="423"/>
      <c r="AR749" s="411"/>
      <c r="AS749" s="411"/>
      <c r="AT749" s="411"/>
    </row>
    <row r="750" spans="1:46" outlineLevel="2" x14ac:dyDescent="0.25">
      <c r="A750" s="411"/>
      <c r="B750" s="420"/>
      <c r="C750" s="413">
        <f>INT($C$745)+2</f>
        <v>3</v>
      </c>
      <c r="D750" s="421"/>
      <c r="E750" s="500"/>
      <c r="F750" s="500"/>
      <c r="G750" s="421"/>
      <c r="H750" s="440"/>
      <c r="I750" s="440"/>
      <c r="J750" s="440"/>
      <c r="K750" s="501" t="s">
        <v>515</v>
      </c>
      <c r="L750" s="501"/>
      <c r="M750" s="501"/>
      <c r="N750" s="501" t="s">
        <v>516</v>
      </c>
      <c r="O750" s="501"/>
      <c r="P750" s="501"/>
      <c r="Q750" s="501"/>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21"/>
      <c r="AQ750" s="423"/>
      <c r="AR750" s="411"/>
      <c r="AS750" s="411"/>
      <c r="AT750" s="411"/>
    </row>
    <row r="751" spans="1:46" outlineLevel="2" x14ac:dyDescent="0.25">
      <c r="A751" s="411"/>
      <c r="B751" s="420"/>
      <c r="C751" s="413">
        <f>INT($C$745)+2</f>
        <v>3</v>
      </c>
      <c r="D751" s="421"/>
      <c r="E751" s="500"/>
      <c r="F751" s="500"/>
      <c r="G751" s="421"/>
      <c r="H751" s="440"/>
      <c r="I751" s="440"/>
      <c r="J751" s="440"/>
      <c r="K751" s="490" t="s">
        <v>14</v>
      </c>
      <c r="L751" s="490" t="s">
        <v>585</v>
      </c>
      <c r="M751" s="490" t="s">
        <v>4</v>
      </c>
      <c r="N751" s="490" t="s">
        <v>609</v>
      </c>
      <c r="O751" s="490" t="s">
        <v>610</v>
      </c>
      <c r="P751" s="490" t="s">
        <v>611</v>
      </c>
      <c r="Q751" s="490" t="s">
        <v>612</v>
      </c>
      <c r="R751" s="440"/>
      <c r="S751" s="440"/>
      <c r="T751" s="440"/>
      <c r="U751" s="440"/>
      <c r="V751" s="440"/>
      <c r="W751" s="440"/>
      <c r="X751" s="440"/>
      <c r="Y751" s="440"/>
      <c r="Z751" s="440"/>
      <c r="AA751" s="440"/>
      <c r="AB751" s="440"/>
      <c r="AC751" s="440"/>
      <c r="AD751" s="440"/>
      <c r="AE751" s="440"/>
      <c r="AF751" s="440"/>
      <c r="AG751" s="440"/>
      <c r="AH751" s="440"/>
      <c r="AI751" s="440"/>
      <c r="AJ751" s="440"/>
      <c r="AK751" s="440"/>
      <c r="AL751" s="440"/>
      <c r="AM751" s="440"/>
      <c r="AN751" s="440"/>
      <c r="AO751" s="440"/>
      <c r="AP751" s="421"/>
      <c r="AQ751" s="423"/>
      <c r="AR751" s="411"/>
      <c r="AS751" s="411"/>
      <c r="AT751" s="411"/>
    </row>
    <row r="752" spans="1:46" ht="11.45" customHeight="1" outlineLevel="2" collapsed="1" x14ac:dyDescent="0.25">
      <c r="A752" s="411"/>
      <c r="B752" s="420" t="s">
        <v>477</v>
      </c>
      <c r="C752" s="413">
        <f>INT($C$745)+2.01</f>
        <v>3.01</v>
      </c>
      <c r="D752" s="421"/>
      <c r="E752" s="421"/>
      <c r="F752" s="421"/>
      <c r="G752" s="421"/>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21"/>
      <c r="AQ752" s="423"/>
      <c r="AR752" s="411"/>
      <c r="AS752" s="411"/>
      <c r="AT752" s="411"/>
    </row>
    <row r="753" spans="1:46" hidden="1" outlineLevel="4" x14ac:dyDescent="0.25">
      <c r="A753" s="411"/>
      <c r="B753" s="420"/>
      <c r="C753" s="413">
        <f>INT(MAX($C$756:$C$800))+1</f>
        <v>5</v>
      </c>
      <c r="D753" s="442"/>
      <c r="E753" s="500"/>
      <c r="F753" s="500"/>
      <c r="G753" s="442"/>
      <c r="H753" s="500"/>
      <c r="I753" s="500"/>
      <c r="J753" s="500"/>
      <c r="K753" s="500"/>
      <c r="L753" s="500"/>
      <c r="M753" s="500"/>
      <c r="N753" s="500"/>
      <c r="O753" s="500"/>
      <c r="P753" s="500"/>
      <c r="Q753" s="500"/>
      <c r="R753" s="500"/>
      <c r="S753" s="500"/>
      <c r="T753" s="500"/>
      <c r="U753" s="500"/>
      <c r="V753" s="500"/>
      <c r="W753" s="500"/>
      <c r="X753" s="500"/>
      <c r="Y753" s="500"/>
      <c r="Z753" s="500"/>
      <c r="AA753" s="500"/>
      <c r="AB753" s="500"/>
      <c r="AC753" s="500"/>
      <c r="AD753" s="500"/>
      <c r="AE753" s="500"/>
      <c r="AF753" s="500"/>
      <c r="AG753" s="500"/>
      <c r="AH753" s="500"/>
      <c r="AI753" s="500"/>
      <c r="AJ753" s="500"/>
      <c r="AK753" s="500"/>
      <c r="AL753" s="500"/>
      <c r="AM753" s="500"/>
      <c r="AN753" s="500"/>
      <c r="AO753" s="500"/>
      <c r="AP753" s="442"/>
      <c r="AQ753" s="423"/>
      <c r="AR753" s="411"/>
      <c r="AS753" s="411"/>
      <c r="AT753" s="411"/>
    </row>
    <row r="754" spans="1:46" hidden="1" outlineLevel="4" x14ac:dyDescent="0.25">
      <c r="A754" s="411"/>
      <c r="B754" s="420" t="s">
        <v>478</v>
      </c>
      <c r="C754" s="413">
        <f>INT(MAX($C$756:$C$800))+1</f>
        <v>5</v>
      </c>
      <c r="D754" s="442" t="s">
        <v>479</v>
      </c>
      <c r="E754" s="500"/>
      <c r="F754" s="500"/>
      <c r="G754" s="442"/>
      <c r="H754" s="500"/>
      <c r="I754" s="500"/>
      <c r="J754" s="500"/>
      <c r="K754" s="500"/>
      <c r="L754" s="500"/>
      <c r="M754" s="500"/>
      <c r="N754" s="500"/>
      <c r="O754" s="500"/>
      <c r="P754" s="500"/>
      <c r="Q754" s="500"/>
      <c r="R754" s="500"/>
      <c r="S754" s="500"/>
      <c r="T754" s="500"/>
      <c r="U754" s="500"/>
      <c r="V754" s="500"/>
      <c r="W754" s="500"/>
      <c r="X754" s="500"/>
      <c r="Y754" s="500"/>
      <c r="Z754" s="500"/>
      <c r="AA754" s="500"/>
      <c r="AB754" s="500"/>
      <c r="AC754" s="500"/>
      <c r="AD754" s="500"/>
      <c r="AE754" s="500"/>
      <c r="AF754" s="500"/>
      <c r="AG754" s="500"/>
      <c r="AH754" s="500"/>
      <c r="AI754" s="500"/>
      <c r="AJ754" s="500"/>
      <c r="AK754" s="500"/>
      <c r="AL754" s="500"/>
      <c r="AM754" s="500"/>
      <c r="AN754" s="500"/>
      <c r="AO754" s="500"/>
      <c r="AP754" s="442"/>
      <c r="AQ754" s="423"/>
      <c r="AR754" s="411"/>
      <c r="AS754" s="411"/>
      <c r="AT754" s="411"/>
    </row>
    <row r="755" spans="1:46" outlineLevel="1" x14ac:dyDescent="0.25">
      <c r="A755" s="411"/>
      <c r="B755" s="420"/>
      <c r="C755" s="413">
        <f>INT($C$745)+1</f>
        <v>2</v>
      </c>
      <c r="D755" s="442"/>
      <c r="E755" s="500"/>
      <c r="F755" s="500"/>
      <c r="G755" s="442"/>
      <c r="H755" s="503" t="s">
        <v>706</v>
      </c>
      <c r="I755" s="460" t="s">
        <v>707</v>
      </c>
      <c r="J755" s="460"/>
      <c r="K755" s="429"/>
      <c r="L755" s="429"/>
      <c r="M755" s="429"/>
      <c r="N755" s="429"/>
      <c r="O755" s="429"/>
      <c r="P755" s="429"/>
      <c r="Q755" s="429"/>
      <c r="R755" s="429"/>
      <c r="S755" s="429"/>
      <c r="T755" s="429"/>
      <c r="U755" s="429"/>
      <c r="V755" s="429"/>
      <c r="W755" s="429"/>
      <c r="X755" s="429"/>
      <c r="Y755" s="429"/>
      <c r="Z755" s="492"/>
      <c r="AA755" s="492"/>
      <c r="AB755" s="492"/>
      <c r="AC755" s="492"/>
      <c r="AD755" s="492"/>
      <c r="AE755" s="492"/>
      <c r="AF755" s="492"/>
      <c r="AG755" s="492"/>
      <c r="AH755" s="492"/>
      <c r="AI755" s="492"/>
      <c r="AJ755" s="492"/>
      <c r="AK755" s="492"/>
      <c r="AL755" s="492"/>
      <c r="AM755" s="492"/>
      <c r="AN755" s="492"/>
      <c r="AO755" s="492"/>
      <c r="AP755" s="442"/>
      <c r="AQ755" s="423"/>
      <c r="AR755" s="411"/>
      <c r="AS755" s="411"/>
      <c r="AT755" s="411"/>
    </row>
    <row r="756" spans="1:46" ht="5.0999999999999996" hidden="1" customHeight="1" outlineLevel="3" x14ac:dyDescent="0.25">
      <c r="A756" s="411"/>
      <c r="B756" s="420"/>
      <c r="C756" s="413">
        <f>INT($C$745)+3.005</f>
        <v>4.0049999999999999</v>
      </c>
      <c r="D756" s="442" t="s">
        <v>480</v>
      </c>
      <c r="E756" s="442"/>
      <c r="F756" s="442"/>
      <c r="G756" s="442"/>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2"/>
      <c r="AQ756" s="423"/>
      <c r="AR756" s="411"/>
      <c r="AS756" s="411"/>
      <c r="AT756" s="411"/>
    </row>
    <row r="757" spans="1:46" outlineLevel="2" x14ac:dyDescent="0.25">
      <c r="A757" s="411"/>
      <c r="B757" s="420"/>
      <c r="C757" s="413">
        <f>INT($C$745)+2</f>
        <v>3</v>
      </c>
      <c r="D757" s="442"/>
      <c r="E757" s="500"/>
      <c r="F757" s="500"/>
      <c r="G757" s="442"/>
      <c r="H757" s="463" t="s">
        <v>708</v>
      </c>
      <c r="I757" s="449" t="s">
        <v>515</v>
      </c>
      <c r="J757" s="450">
        <v>1</v>
      </c>
      <c r="K757" s="447">
        <f>J757</f>
        <v>1</v>
      </c>
      <c r="L757" s="449" t="s">
        <v>516</v>
      </c>
      <c r="M757" s="450">
        <f>COUNTA($H$758:$H$777)</f>
        <v>2</v>
      </c>
      <c r="N757" s="447">
        <f>M757+3</f>
        <v>5</v>
      </c>
      <c r="O757" s="447" t="s">
        <v>709</v>
      </c>
      <c r="P757" s="447"/>
      <c r="Q757" s="447"/>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outlineLevel="2" collapsed="1" x14ac:dyDescent="0.25">
      <c r="A758" s="411"/>
      <c r="B758" s="420"/>
      <c r="C758" s="413">
        <f>INT($C$745)+2</f>
        <v>3</v>
      </c>
      <c r="D758" s="442"/>
      <c r="E758" s="500"/>
      <c r="F758" s="500"/>
      <c r="G758" s="442"/>
      <c r="H758" s="516" t="s">
        <v>710</v>
      </c>
      <c r="I758" s="470" t="s">
        <v>698</v>
      </c>
      <c r="J758" s="470"/>
      <c r="K758" s="470" t="s">
        <v>711</v>
      </c>
      <c r="L758" s="470"/>
      <c r="M758" s="470"/>
      <c r="N758" s="470"/>
      <c r="O758" s="470"/>
      <c r="P758" s="470"/>
      <c r="Q758" s="470"/>
      <c r="R758" s="470"/>
      <c r="S758" s="470"/>
      <c r="T758" s="470"/>
      <c r="U758" s="470"/>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15" hidden="1" customHeight="1" outlineLevel="3" x14ac:dyDescent="0.25">
      <c r="A759" s="411"/>
      <c r="B759" s="420"/>
      <c r="C759" s="413">
        <f t="shared" ref="C759:C766" si="324">INT($C$745)+3</f>
        <v>4</v>
      </c>
      <c r="D759" s="442"/>
      <c r="E759" s="500"/>
      <c r="F759" s="500"/>
      <c r="G759" s="442"/>
      <c r="H759" s="447"/>
      <c r="I759" s="463">
        <v>0</v>
      </c>
      <c r="J759" s="463"/>
      <c r="K759" s="447"/>
      <c r="L759" s="447"/>
      <c r="M759" s="447"/>
      <c r="N759" s="589">
        <v>0</v>
      </c>
      <c r="O759" s="589">
        <v>0</v>
      </c>
      <c r="P759" s="589">
        <v>0</v>
      </c>
      <c r="Q759" s="589">
        <v>0</v>
      </c>
      <c r="R759" s="447"/>
      <c r="S759" s="447"/>
      <c r="T759" s="447"/>
      <c r="U759" s="447"/>
      <c r="V759" s="447"/>
      <c r="W759" s="447"/>
      <c r="X759" s="447"/>
      <c r="Y759" s="447"/>
      <c r="Z759" s="447"/>
      <c r="AA759" s="447"/>
      <c r="AB759" s="447"/>
      <c r="AC759" s="447"/>
      <c r="AD759" s="447"/>
      <c r="AE759" s="447"/>
      <c r="AF759" s="447"/>
      <c r="AG759" s="447"/>
      <c r="AH759" s="447"/>
      <c r="AI759" s="447"/>
      <c r="AJ759" s="447"/>
      <c r="AK759" s="447"/>
      <c r="AL759" s="447"/>
      <c r="AM759" s="447"/>
      <c r="AN759" s="447"/>
      <c r="AO759" s="447"/>
      <c r="AP759" s="442"/>
      <c r="AQ759" s="423"/>
      <c r="AR759" s="411"/>
      <c r="AS759" s="411"/>
      <c r="AT759" s="411"/>
    </row>
    <row r="760" spans="1:46" hidden="1" outlineLevel="3" x14ac:dyDescent="0.25">
      <c r="A760" s="411"/>
      <c r="B760" s="420"/>
      <c r="C760" s="413">
        <f t="shared" si="324"/>
        <v>4</v>
      </c>
      <c r="D760" s="442"/>
      <c r="E760" s="500"/>
      <c r="F760" s="500"/>
      <c r="G760" s="442"/>
      <c r="H760" s="447"/>
      <c r="I760" s="463">
        <v>1</v>
      </c>
      <c r="J760" s="463"/>
      <c r="K760" s="447"/>
      <c r="L760" s="447"/>
      <c r="M760" s="447"/>
      <c r="N760" s="589">
        <v>0</v>
      </c>
      <c r="O760" s="589">
        <v>0</v>
      </c>
      <c r="P760" s="589">
        <v>0</v>
      </c>
      <c r="Q760" s="589">
        <v>0</v>
      </c>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si="324"/>
        <v>4</v>
      </c>
      <c r="D761" s="442"/>
      <c r="E761" s="500"/>
      <c r="F761" s="500"/>
      <c r="G761" s="442"/>
      <c r="H761" s="447"/>
      <c r="I761" s="463">
        <v>2</v>
      </c>
      <c r="J761" s="463"/>
      <c r="K761" s="447"/>
      <c r="L761" s="447"/>
      <c r="M761" s="447"/>
      <c r="N761" s="589">
        <v>0</v>
      </c>
      <c r="O761" s="589">
        <v>0</v>
      </c>
      <c r="P761" s="589">
        <v>0</v>
      </c>
      <c r="Q761" s="589">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63">
        <v>3</v>
      </c>
      <c r="J762" s="463"/>
      <c r="K762" s="447"/>
      <c r="L762" s="447"/>
      <c r="M762" s="447"/>
      <c r="N762" s="589">
        <v>0</v>
      </c>
      <c r="O762" s="589">
        <v>0</v>
      </c>
      <c r="P762" s="589">
        <v>0</v>
      </c>
      <c r="Q762" s="589">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63">
        <v>4</v>
      </c>
      <c r="J763" s="463"/>
      <c r="K763" s="447"/>
      <c r="L763" s="447"/>
      <c r="M763" s="447"/>
      <c r="N763" s="589">
        <v>0</v>
      </c>
      <c r="O763" s="589">
        <v>0</v>
      </c>
      <c r="P763" s="589">
        <v>0</v>
      </c>
      <c r="Q763" s="589">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63">
        <v>5</v>
      </c>
      <c r="J764" s="463"/>
      <c r="K764" s="447"/>
      <c r="L764" s="447"/>
      <c r="M764" s="447"/>
      <c r="N764" s="589">
        <v>0</v>
      </c>
      <c r="O764" s="589">
        <v>0</v>
      </c>
      <c r="P764" s="589">
        <v>0</v>
      </c>
      <c r="Q764" s="589">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63">
        <v>6</v>
      </c>
      <c r="J765" s="463"/>
      <c r="K765" s="447"/>
      <c r="L765" s="447"/>
      <c r="M765" s="447"/>
      <c r="N765" s="589">
        <v>0</v>
      </c>
      <c r="O765" s="589">
        <v>0</v>
      </c>
      <c r="P765" s="589">
        <v>0</v>
      </c>
      <c r="Q765" s="589">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63">
        <v>7</v>
      </c>
      <c r="J766" s="463"/>
      <c r="K766" s="447"/>
      <c r="L766" s="447"/>
      <c r="M766" s="447"/>
      <c r="N766" s="589">
        <v>0</v>
      </c>
      <c r="O766" s="589">
        <v>0</v>
      </c>
      <c r="P766" s="589">
        <v>0</v>
      </c>
      <c r="Q766" s="589">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t="5.0999999999999996" customHeight="1" outlineLevel="2" x14ac:dyDescent="0.25">
      <c r="A767" s="411"/>
      <c r="B767" s="420"/>
      <c r="C767" s="413">
        <f>INT($C$745)+2.005</f>
        <v>3.0049999999999999</v>
      </c>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c r="Z767" s="442"/>
      <c r="AA767" s="442"/>
      <c r="AB767" s="442"/>
      <c r="AC767" s="442"/>
      <c r="AD767" s="442"/>
      <c r="AE767" s="442"/>
      <c r="AF767" s="442"/>
      <c r="AG767" s="442"/>
      <c r="AH767" s="442"/>
      <c r="AI767" s="442"/>
      <c r="AJ767" s="442"/>
      <c r="AK767" s="442"/>
      <c r="AL767" s="442"/>
      <c r="AM767" s="442"/>
      <c r="AN767" s="442"/>
      <c r="AO767" s="442"/>
      <c r="AP767" s="442" t="s">
        <v>484</v>
      </c>
      <c r="AQ767" s="423"/>
      <c r="AR767" s="411"/>
      <c r="AS767" s="411"/>
      <c r="AT767" s="411"/>
    </row>
    <row r="768" spans="1:46" outlineLevel="2" collapsed="1" x14ac:dyDescent="0.25">
      <c r="A768" s="411"/>
      <c r="B768" s="420"/>
      <c r="C768" s="413">
        <f>INT($C$745)+2</f>
        <v>3</v>
      </c>
      <c r="D768" s="442"/>
      <c r="E768" s="500"/>
      <c r="F768" s="500"/>
      <c r="G768" s="442"/>
      <c r="H768" s="516" t="s">
        <v>712</v>
      </c>
      <c r="I768" s="470" t="s">
        <v>607</v>
      </c>
      <c r="J768" s="470"/>
      <c r="K768" s="447"/>
      <c r="L768" s="447"/>
      <c r="M768" s="447"/>
      <c r="N768" s="470" t="s">
        <v>713</v>
      </c>
      <c r="O768" s="470"/>
      <c r="P768" s="470"/>
      <c r="Q768" s="470"/>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idden="1" outlineLevel="3" x14ac:dyDescent="0.25">
      <c r="A769" s="411"/>
      <c r="B769" s="420"/>
      <c r="C769" s="413">
        <f t="shared" ref="C769:C776" si="325">INT($C$745)+3</f>
        <v>4</v>
      </c>
      <c r="D769" s="442"/>
      <c r="E769" s="500"/>
      <c r="F769" s="500"/>
      <c r="G769" s="442"/>
      <c r="H769" s="447"/>
      <c r="I769" s="447">
        <v>0</v>
      </c>
      <c r="J769" s="447" t="s">
        <v>629</v>
      </c>
      <c r="K769" s="447"/>
      <c r="L769" s="447"/>
      <c r="M769" s="447"/>
      <c r="N769" s="464">
        <v>0</v>
      </c>
      <c r="O769" s="464">
        <v>0</v>
      </c>
      <c r="P769" s="464">
        <v>0</v>
      </c>
      <c r="Q769" s="464">
        <v>0</v>
      </c>
      <c r="R769" s="447"/>
      <c r="S769" s="447"/>
      <c r="T769" s="447"/>
      <c r="U769" s="447"/>
      <c r="V769" s="447"/>
      <c r="W769" s="447"/>
      <c r="X769" s="447"/>
      <c r="Y769" s="447"/>
      <c r="Z769" s="447"/>
      <c r="AA769" s="447"/>
      <c r="AB769" s="447"/>
      <c r="AC769" s="447"/>
      <c r="AD769" s="447"/>
      <c r="AE769" s="447"/>
      <c r="AF769" s="447"/>
      <c r="AG769" s="447"/>
      <c r="AH769" s="447"/>
      <c r="AI769" s="447"/>
      <c r="AJ769" s="447"/>
      <c r="AK769" s="447"/>
      <c r="AL769" s="447"/>
      <c r="AM769" s="447"/>
      <c r="AN769" s="447"/>
      <c r="AO769" s="447"/>
      <c r="AP769" s="442"/>
      <c r="AQ769" s="423"/>
      <c r="AR769" s="411"/>
      <c r="AS769" s="411"/>
      <c r="AT769" s="411"/>
    </row>
    <row r="770" spans="1:46" hidden="1" outlineLevel="3" x14ac:dyDescent="0.25">
      <c r="A770" s="411"/>
      <c r="B770" s="420"/>
      <c r="C770" s="413">
        <f t="shared" si="325"/>
        <v>4</v>
      </c>
      <c r="D770" s="442"/>
      <c r="E770" s="500"/>
      <c r="F770" s="500"/>
      <c r="G770" s="442"/>
      <c r="H770" s="447"/>
      <c r="I770" s="447">
        <v>1</v>
      </c>
      <c r="J770" s="447" t="s">
        <v>630</v>
      </c>
      <c r="K770" s="447"/>
      <c r="L770" s="447"/>
      <c r="M770" s="447"/>
      <c r="N770" s="464">
        <v>0</v>
      </c>
      <c r="O770" s="464">
        <v>0</v>
      </c>
      <c r="P770" s="464">
        <v>0</v>
      </c>
      <c r="Q770" s="464">
        <v>0</v>
      </c>
      <c r="R770" s="447"/>
      <c r="S770" s="447"/>
      <c r="T770" s="447"/>
      <c r="U770" s="447"/>
      <c r="V770" s="447"/>
      <c r="W770" s="447"/>
      <c r="X770" s="447"/>
      <c r="Y770" s="447"/>
      <c r="Z770" s="447"/>
      <c r="AA770" s="447"/>
      <c r="AB770" s="447"/>
      <c r="AC770" s="447"/>
      <c r="AD770" s="447"/>
      <c r="AE770" s="447"/>
      <c r="AF770" s="447"/>
      <c r="AG770" s="447"/>
      <c r="AH770" s="447"/>
      <c r="AI770" s="447"/>
      <c r="AJ770" s="447"/>
      <c r="AK770" s="447"/>
      <c r="AL770" s="447"/>
      <c r="AM770" s="447"/>
      <c r="AN770" s="447"/>
      <c r="AO770" s="447"/>
      <c r="AP770" s="442"/>
      <c r="AQ770" s="423"/>
      <c r="AR770" s="411"/>
      <c r="AS770" s="411"/>
      <c r="AT770" s="411"/>
    </row>
    <row r="771" spans="1:46" hidden="1" outlineLevel="3" x14ac:dyDescent="0.25">
      <c r="A771" s="411"/>
      <c r="B771" s="420"/>
      <c r="C771" s="413">
        <f t="shared" si="325"/>
        <v>4</v>
      </c>
      <c r="D771" s="442"/>
      <c r="E771" s="500"/>
      <c r="F771" s="500"/>
      <c r="G771" s="442"/>
      <c r="H771" s="447"/>
      <c r="I771" s="447">
        <v>2</v>
      </c>
      <c r="J771" s="447" t="s">
        <v>631</v>
      </c>
      <c r="K771" s="447"/>
      <c r="L771" s="447"/>
      <c r="M771" s="447"/>
      <c r="N771" s="464">
        <v>0</v>
      </c>
      <c r="O771" s="464">
        <v>0</v>
      </c>
      <c r="P771" s="464">
        <v>0</v>
      </c>
      <c r="Q771" s="464">
        <v>0</v>
      </c>
      <c r="R771" s="447"/>
      <c r="S771" s="447"/>
      <c r="T771" s="447"/>
      <c r="U771" s="447"/>
      <c r="V771" s="447"/>
      <c r="W771" s="447"/>
      <c r="X771" s="447"/>
      <c r="Y771" s="447"/>
      <c r="Z771" s="447"/>
      <c r="AA771" s="447"/>
      <c r="AB771" s="447"/>
      <c r="AC771" s="447"/>
      <c r="AD771" s="447"/>
      <c r="AE771" s="447"/>
      <c r="AF771" s="447"/>
      <c r="AG771" s="447"/>
      <c r="AH771" s="447"/>
      <c r="AI771" s="447"/>
      <c r="AJ771" s="447"/>
      <c r="AK771" s="447"/>
      <c r="AL771" s="447"/>
      <c r="AM771" s="447"/>
      <c r="AN771" s="447"/>
      <c r="AO771" s="447"/>
      <c r="AP771" s="442"/>
      <c r="AQ771" s="423"/>
      <c r="AR771" s="411"/>
      <c r="AS771" s="411"/>
      <c r="AT771" s="411"/>
    </row>
    <row r="772" spans="1:46" hidden="1" outlineLevel="3" x14ac:dyDescent="0.25">
      <c r="A772" s="411"/>
      <c r="B772" s="420"/>
      <c r="C772" s="413">
        <f t="shared" si="325"/>
        <v>4</v>
      </c>
      <c r="D772" s="442"/>
      <c r="E772" s="500"/>
      <c r="F772" s="500"/>
      <c r="G772" s="442"/>
      <c r="H772" s="447"/>
      <c r="I772" s="447">
        <v>3</v>
      </c>
      <c r="J772" s="447" t="s">
        <v>616</v>
      </c>
      <c r="K772" s="447"/>
      <c r="L772" s="447"/>
      <c r="M772" s="447"/>
      <c r="N772" s="464">
        <v>0</v>
      </c>
      <c r="O772" s="464">
        <v>0</v>
      </c>
      <c r="P772" s="464">
        <v>0</v>
      </c>
      <c r="Q772" s="464">
        <v>0</v>
      </c>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3" x14ac:dyDescent="0.25">
      <c r="A773" s="411"/>
      <c r="B773" s="420"/>
      <c r="C773" s="413">
        <f t="shared" si="325"/>
        <v>4</v>
      </c>
      <c r="D773" s="442"/>
      <c r="E773" s="500"/>
      <c r="F773" s="500"/>
      <c r="G773" s="442"/>
      <c r="H773" s="447"/>
      <c r="I773" s="447">
        <v>4</v>
      </c>
      <c r="J773" s="447" t="s">
        <v>617</v>
      </c>
      <c r="K773" s="447"/>
      <c r="L773" s="447"/>
      <c r="M773" s="447"/>
      <c r="N773" s="464">
        <v>0</v>
      </c>
      <c r="O773" s="464">
        <v>0</v>
      </c>
      <c r="P773" s="464">
        <v>0</v>
      </c>
      <c r="Q773" s="464">
        <v>0</v>
      </c>
      <c r="R773" s="447"/>
      <c r="S773" s="447"/>
      <c r="T773" s="447"/>
      <c r="U773" s="447"/>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idden="1" outlineLevel="3" x14ac:dyDescent="0.25">
      <c r="A774" s="411"/>
      <c r="B774" s="420"/>
      <c r="C774" s="413">
        <f t="shared" si="325"/>
        <v>4</v>
      </c>
      <c r="D774" s="442"/>
      <c r="E774" s="500"/>
      <c r="F774" s="500"/>
      <c r="G774" s="442"/>
      <c r="H774" s="447"/>
      <c r="I774" s="447">
        <v>5</v>
      </c>
      <c r="J774" s="447" t="s">
        <v>618</v>
      </c>
      <c r="K774" s="447"/>
      <c r="L774" s="447"/>
      <c r="M774" s="447"/>
      <c r="N774" s="464">
        <v>0</v>
      </c>
      <c r="O774" s="464">
        <v>0</v>
      </c>
      <c r="P774" s="464">
        <v>0</v>
      </c>
      <c r="Q774" s="464">
        <v>0</v>
      </c>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c r="F775" s="500"/>
      <c r="G775" s="442"/>
      <c r="H775" s="447"/>
      <c r="I775" s="447">
        <v>6</v>
      </c>
      <c r="J775" s="447" t="s">
        <v>619</v>
      </c>
      <c r="K775" s="447"/>
      <c r="L775" s="447"/>
      <c r="M775" s="447"/>
      <c r="N775" s="464">
        <v>0</v>
      </c>
      <c r="O775" s="464">
        <v>0</v>
      </c>
      <c r="P775" s="464">
        <v>0</v>
      </c>
      <c r="Q775" s="464">
        <v>0</v>
      </c>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c r="F776" s="500"/>
      <c r="G776" s="442"/>
      <c r="H776" s="447"/>
      <c r="I776" s="447">
        <v>7</v>
      </c>
      <c r="J776" s="447" t="s">
        <v>620</v>
      </c>
      <c r="K776" s="447"/>
      <c r="L776" s="447"/>
      <c r="M776" s="447"/>
      <c r="N776" s="464">
        <v>0</v>
      </c>
      <c r="O776" s="464">
        <v>0</v>
      </c>
      <c r="P776" s="464">
        <v>0</v>
      </c>
      <c r="Q776" s="464">
        <v>0</v>
      </c>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t="5.0999999999999996" customHeight="1" outlineLevel="2" x14ac:dyDescent="0.25">
      <c r="A777" s="411"/>
      <c r="B777" s="420"/>
      <c r="C777" s="413">
        <f>INT($C$745)+2.005</f>
        <v>3.0049999999999999</v>
      </c>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c r="Z777" s="442"/>
      <c r="AA777" s="442"/>
      <c r="AB777" s="442"/>
      <c r="AC777" s="442"/>
      <c r="AD777" s="442"/>
      <c r="AE777" s="442"/>
      <c r="AF777" s="442"/>
      <c r="AG777" s="442"/>
      <c r="AH777" s="442"/>
      <c r="AI777" s="442"/>
      <c r="AJ777" s="442"/>
      <c r="AK777" s="442"/>
      <c r="AL777" s="442"/>
      <c r="AM777" s="442"/>
      <c r="AN777" s="442"/>
      <c r="AO777" s="442"/>
      <c r="AP777" s="442" t="s">
        <v>484</v>
      </c>
      <c r="AQ777" s="423"/>
      <c r="AR777" s="411"/>
      <c r="AS777" s="411"/>
      <c r="AT777" s="411"/>
    </row>
    <row r="778" spans="1:46" outlineLevel="1" x14ac:dyDescent="0.25">
      <c r="A778" s="411"/>
      <c r="B778" s="420"/>
      <c r="C778" s="413">
        <f>INT($C$745)+1</f>
        <v>2</v>
      </c>
      <c r="D778" s="442"/>
      <c r="E778" s="500"/>
      <c r="F778" s="500"/>
      <c r="G778" s="442"/>
      <c r="H778" s="503" t="s">
        <v>714</v>
      </c>
      <c r="I778" s="460"/>
      <c r="J778" s="460"/>
      <c r="K778" s="429"/>
      <c r="L778" s="429"/>
      <c r="M778" s="429"/>
      <c r="N778" s="429"/>
      <c r="O778" s="429"/>
      <c r="P778" s="429"/>
      <c r="Q778" s="429"/>
      <c r="R778" s="429"/>
      <c r="S778" s="429"/>
      <c r="T778" s="429"/>
      <c r="U778" s="429"/>
      <c r="V778" s="429"/>
      <c r="W778" s="429"/>
      <c r="X778" s="429"/>
      <c r="Y778" s="429"/>
      <c r="Z778" s="492"/>
      <c r="AA778" s="492"/>
      <c r="AB778" s="492"/>
      <c r="AC778" s="492"/>
      <c r="AD778" s="492"/>
      <c r="AE778" s="492"/>
      <c r="AF778" s="492"/>
      <c r="AG778" s="492"/>
      <c r="AH778" s="492"/>
      <c r="AI778" s="492"/>
      <c r="AJ778" s="492"/>
      <c r="AK778" s="492"/>
      <c r="AL778" s="492"/>
      <c r="AM778" s="492"/>
      <c r="AN778" s="492"/>
      <c r="AO778" s="492"/>
      <c r="AP778" s="442"/>
      <c r="AQ778" s="423"/>
      <c r="AR778" s="411"/>
      <c r="AS778" s="411"/>
      <c r="AT778" s="411"/>
    </row>
    <row r="779" spans="1:46" ht="5.0999999999999996" hidden="1" customHeight="1" outlineLevel="3" x14ac:dyDescent="0.25">
      <c r="A779" s="411"/>
      <c r="B779" s="420"/>
      <c r="C779" s="413">
        <f>INT($C$745)+3.005</f>
        <v>4.0049999999999999</v>
      </c>
      <c r="D779" s="442" t="s">
        <v>480</v>
      </c>
      <c r="E779" s="442"/>
      <c r="F779" s="442"/>
      <c r="G779" s="442"/>
      <c r="H779" s="442"/>
      <c r="I779" s="442"/>
      <c r="J779" s="442"/>
      <c r="K779" s="442"/>
      <c r="L779" s="442"/>
      <c r="M779" s="442"/>
      <c r="N779" s="442"/>
      <c r="O779" s="442"/>
      <c r="P779" s="442"/>
      <c r="Q779" s="442"/>
      <c r="R779" s="442"/>
      <c r="S779" s="442"/>
      <c r="T779" s="442"/>
      <c r="U779" s="442"/>
      <c r="V779" s="442"/>
      <c r="W779" s="442"/>
      <c r="X779" s="442"/>
      <c r="Y779" s="442"/>
      <c r="Z779" s="442"/>
      <c r="AA779" s="442"/>
      <c r="AB779" s="442"/>
      <c r="AC779" s="442"/>
      <c r="AD779" s="442"/>
      <c r="AE779" s="442"/>
      <c r="AF779" s="442"/>
      <c r="AG779" s="442"/>
      <c r="AH779" s="442"/>
      <c r="AI779" s="442"/>
      <c r="AJ779" s="442"/>
      <c r="AK779" s="442"/>
      <c r="AL779" s="442"/>
      <c r="AM779" s="442"/>
      <c r="AN779" s="442"/>
      <c r="AO779" s="442"/>
      <c r="AP779" s="442"/>
      <c r="AQ779" s="423"/>
      <c r="AR779" s="411"/>
      <c r="AS779" s="411"/>
      <c r="AT779" s="411"/>
    </row>
    <row r="780" spans="1:46" outlineLevel="2" x14ac:dyDescent="0.25">
      <c r="A780" s="411"/>
      <c r="B780" s="420"/>
      <c r="C780" s="413">
        <f>INT($C$745)+2</f>
        <v>3</v>
      </c>
      <c r="D780" s="442"/>
      <c r="E780" s="500"/>
      <c r="F780" s="500"/>
      <c r="G780" s="442"/>
      <c r="H780" s="463" t="s">
        <v>708</v>
      </c>
      <c r="I780" s="447"/>
      <c r="J780" s="447"/>
      <c r="K780" s="447"/>
      <c r="L780" s="447"/>
      <c r="M780" s="447"/>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outlineLevel="2" collapsed="1" x14ac:dyDescent="0.25">
      <c r="A781" s="411"/>
      <c r="B781" s="420"/>
      <c r="C781" s="413">
        <f>INT($C$745)+2</f>
        <v>3</v>
      </c>
      <c r="D781" s="442"/>
      <c r="E781" s="500"/>
      <c r="F781" s="500"/>
      <c r="G781" s="442"/>
      <c r="H781" s="516" t="s">
        <v>672</v>
      </c>
      <c r="I781" s="470" t="s">
        <v>715</v>
      </c>
      <c r="J781" s="470"/>
      <c r="K781" s="470" t="s">
        <v>716</v>
      </c>
      <c r="L781" s="470"/>
      <c r="M781" s="470"/>
      <c r="N781" s="577"/>
      <c r="O781" s="470"/>
      <c r="P781" s="470"/>
      <c r="Q781" s="470"/>
      <c r="R781" s="470"/>
      <c r="S781" s="470"/>
      <c r="T781" s="470"/>
      <c r="U781" s="470"/>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t="15" hidden="1" customHeight="1" outlineLevel="3" x14ac:dyDescent="0.25">
      <c r="A782" s="411"/>
      <c r="B782" s="420"/>
      <c r="C782" s="413">
        <f t="shared" ref="C782:C799" si="326">INT($C$745)+3</f>
        <v>4</v>
      </c>
      <c r="D782" s="442"/>
      <c r="E782" s="500">
        <v>0</v>
      </c>
      <c r="F782" s="500"/>
      <c r="G782" s="442"/>
      <c r="H782" s="463" t="str">
        <f>H$260</f>
        <v>Aut</v>
      </c>
      <c r="I782" s="590">
        <v>2</v>
      </c>
      <c r="J782" s="590"/>
      <c r="K782" s="546">
        <f t="shared" ref="K782:M784" si="327">INDEX(i_date_shear_sixg0,($E782*i_s_len+$I782)*i_x_len+1,0)</f>
        <v>44484</v>
      </c>
      <c r="L782" s="546">
        <f t="shared" si="327"/>
        <v>44484</v>
      </c>
      <c r="M782" s="546">
        <f t="shared" si="327"/>
        <v>44484</v>
      </c>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6"/>
        <v>4</v>
      </c>
      <c r="D783" s="442"/>
      <c r="E783" s="500">
        <v>1</v>
      </c>
      <c r="F783" s="500"/>
      <c r="G783" s="442"/>
      <c r="H783" s="463" t="str">
        <f>H$261</f>
        <v>Win</v>
      </c>
      <c r="I783" s="590">
        <v>2</v>
      </c>
      <c r="J783" s="590"/>
      <c r="K783" s="546">
        <f t="shared" si="327"/>
        <v>44576</v>
      </c>
      <c r="L783" s="546">
        <f t="shared" si="327"/>
        <v>44576</v>
      </c>
      <c r="M783" s="546">
        <f t="shared" si="327"/>
        <v>44576</v>
      </c>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6"/>
        <v>4</v>
      </c>
      <c r="D784" s="442"/>
      <c r="E784" s="500">
        <v>2</v>
      </c>
      <c r="F784" s="500"/>
      <c r="G784" s="442"/>
      <c r="H784" s="463" t="str">
        <f>H$262</f>
        <v>Spr</v>
      </c>
      <c r="I784" s="590">
        <v>2</v>
      </c>
      <c r="J784" s="590"/>
      <c r="K784" s="546">
        <f t="shared" si="327"/>
        <v>44576</v>
      </c>
      <c r="L784" s="546">
        <f t="shared" si="327"/>
        <v>44576</v>
      </c>
      <c r="M784" s="546">
        <f t="shared" si="327"/>
        <v>44576</v>
      </c>
      <c r="N784" s="447"/>
      <c r="O784" s="447"/>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6"/>
        <v>4</v>
      </c>
      <c r="D785" s="442"/>
      <c r="E785" s="500"/>
      <c r="F785" s="500"/>
      <c r="G785" s="442"/>
      <c r="H785" s="447"/>
      <c r="I785" s="463"/>
      <c r="J785" s="463"/>
      <c r="K785" s="447"/>
      <c r="L785" s="447"/>
      <c r="M785" s="447"/>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6"/>
        <v>4</v>
      </c>
      <c r="D786" s="442"/>
      <c r="E786" s="500"/>
      <c r="F786" s="500"/>
      <c r="G786" s="442"/>
      <c r="H786" s="447"/>
      <c r="I786" s="470" t="s">
        <v>717</v>
      </c>
      <c r="J786" s="469"/>
      <c r="K786" s="470" t="s">
        <v>718</v>
      </c>
      <c r="L786" s="470"/>
      <c r="M786" s="470"/>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6"/>
        <v>4</v>
      </c>
      <c r="D787" s="442"/>
      <c r="E787" s="500">
        <v>0</v>
      </c>
      <c r="F787" s="500"/>
      <c r="G787" s="442"/>
      <c r="H787" s="463" t="str">
        <f>H$260</f>
        <v>Aut</v>
      </c>
      <c r="I787" s="590">
        <v>5</v>
      </c>
      <c r="J787" s="590"/>
      <c r="K787" s="546">
        <f t="shared" ref="K787:M789" si="328">INDEX(i_date_shear_sixg0,($E787*i_s_len+$I787)*i_x_len+1,0)</f>
        <v>45580</v>
      </c>
      <c r="L787" s="546">
        <f t="shared" si="328"/>
        <v>45580</v>
      </c>
      <c r="M787" s="546">
        <f t="shared" si="328"/>
        <v>45580</v>
      </c>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6"/>
        <v>4</v>
      </c>
      <c r="D788" s="442"/>
      <c r="E788" s="500">
        <v>1</v>
      </c>
      <c r="F788" s="500"/>
      <c r="G788" s="442"/>
      <c r="H788" s="463" t="str">
        <f>H$261</f>
        <v>Win</v>
      </c>
      <c r="I788" s="590">
        <v>5</v>
      </c>
      <c r="J788" s="590"/>
      <c r="K788" s="546">
        <f t="shared" si="328"/>
        <v>45672</v>
      </c>
      <c r="L788" s="546">
        <f t="shared" si="328"/>
        <v>45672</v>
      </c>
      <c r="M788" s="546">
        <f t="shared" si="328"/>
        <v>45672</v>
      </c>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6"/>
        <v>4</v>
      </c>
      <c r="D789" s="442"/>
      <c r="E789" s="500">
        <v>2</v>
      </c>
      <c r="F789" s="500"/>
      <c r="G789" s="442"/>
      <c r="H789" s="463" t="str">
        <f>H$262</f>
        <v>Spr</v>
      </c>
      <c r="I789" s="590">
        <v>5</v>
      </c>
      <c r="J789" s="590"/>
      <c r="K789" s="546">
        <f t="shared" si="328"/>
        <v>45672</v>
      </c>
      <c r="L789" s="546">
        <f t="shared" si="328"/>
        <v>45672</v>
      </c>
      <c r="M789" s="546">
        <f t="shared" si="328"/>
        <v>45672</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6"/>
        <v>4</v>
      </c>
      <c r="D790" s="442"/>
      <c r="E790" s="500"/>
      <c r="F790" s="500"/>
      <c r="G790" s="442"/>
      <c r="H790" s="447"/>
      <c r="I790" s="463"/>
      <c r="J790" s="463"/>
      <c r="K790" s="447"/>
      <c r="L790" s="447"/>
      <c r="M790" s="447"/>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6"/>
        <v>4</v>
      </c>
      <c r="D791" s="442"/>
      <c r="E791" s="500"/>
      <c r="F791" s="500"/>
      <c r="G791" s="442"/>
      <c r="H791" s="447"/>
      <c r="I791" s="447"/>
      <c r="J791" s="447"/>
      <c r="K791" s="470" t="s">
        <v>844</v>
      </c>
      <c r="L791" s="470"/>
      <c r="M791" s="470"/>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idden="1" outlineLevel="3" x14ac:dyDescent="0.25">
      <c r="A792" s="411"/>
      <c r="B792" s="420"/>
      <c r="C792" s="413">
        <f t="shared" si="326"/>
        <v>4</v>
      </c>
      <c r="D792" s="442"/>
      <c r="E792" s="500"/>
      <c r="F792" s="500"/>
      <c r="G792" s="442"/>
      <c r="H792" s="463" t="str">
        <f>H$260</f>
        <v>Aut</v>
      </c>
      <c r="I792" s="447"/>
      <c r="J792" s="447"/>
      <c r="K792" s="655">
        <v>1550</v>
      </c>
      <c r="L792" s="655">
        <v>1550</v>
      </c>
      <c r="M792" s="655">
        <v>1550</v>
      </c>
      <c r="N792" s="447"/>
      <c r="O792" s="447" t="s">
        <v>854</v>
      </c>
      <c r="P792" s="447"/>
      <c r="Q792" s="447"/>
      <c r="R792" s="447"/>
      <c r="S792" s="447"/>
      <c r="T792" s="447"/>
      <c r="U792" s="447"/>
      <c r="V792" s="447"/>
      <c r="W792" s="447"/>
      <c r="X792" s="447"/>
      <c r="Y792" s="447"/>
      <c r="Z792" s="447"/>
      <c r="AA792" s="447"/>
      <c r="AB792" s="447"/>
      <c r="AC792" s="447"/>
      <c r="AD792" s="447"/>
      <c r="AE792" s="447"/>
      <c r="AF792" s="447"/>
      <c r="AG792" s="447"/>
      <c r="AH792" s="447"/>
      <c r="AI792" s="447"/>
      <c r="AJ792" s="447"/>
      <c r="AK792" s="447"/>
      <c r="AL792" s="447"/>
      <c r="AM792" s="447"/>
      <c r="AN792" s="447"/>
      <c r="AO792" s="447"/>
      <c r="AP792" s="442"/>
      <c r="AQ792" s="423"/>
      <c r="AR792" s="411"/>
      <c r="AS792" s="411"/>
      <c r="AT792" s="411"/>
    </row>
    <row r="793" spans="1:46" hidden="1" outlineLevel="3" x14ac:dyDescent="0.25">
      <c r="A793" s="411"/>
      <c r="B793" s="420"/>
      <c r="C793" s="413">
        <f t="shared" si="326"/>
        <v>4</v>
      </c>
      <c r="D793" s="442"/>
      <c r="E793" s="500"/>
      <c r="F793" s="500"/>
      <c r="G793" s="442"/>
      <c r="H793" s="463" t="str">
        <f>H$261</f>
        <v>Win</v>
      </c>
      <c r="I793" s="447"/>
      <c r="J793" s="447"/>
      <c r="K793" s="655">
        <v>1550</v>
      </c>
      <c r="L793" s="655">
        <v>1550</v>
      </c>
      <c r="M793" s="655">
        <v>1550</v>
      </c>
      <c r="N793" s="447"/>
      <c r="O793" s="447"/>
      <c r="P793" s="447"/>
      <c r="Q793" s="447"/>
      <c r="R793" s="447"/>
      <c r="S793" s="447"/>
      <c r="T793" s="447"/>
      <c r="U793" s="447"/>
      <c r="V793" s="447"/>
      <c r="W793" s="447"/>
      <c r="X793" s="447"/>
      <c r="Y793" s="447"/>
      <c r="Z793" s="447"/>
      <c r="AA793" s="447"/>
      <c r="AB793" s="447"/>
      <c r="AC793" s="447"/>
      <c r="AD793" s="447"/>
      <c r="AE793" s="447"/>
      <c r="AF793" s="447"/>
      <c r="AG793" s="447"/>
      <c r="AH793" s="447"/>
      <c r="AI793" s="447"/>
      <c r="AJ793" s="447"/>
      <c r="AK793" s="447"/>
      <c r="AL793" s="447"/>
      <c r="AM793" s="447"/>
      <c r="AN793" s="447"/>
      <c r="AO793" s="447"/>
      <c r="AP793" s="442"/>
      <c r="AQ793" s="423"/>
      <c r="AR793" s="411"/>
      <c r="AS793" s="411"/>
      <c r="AT793" s="411"/>
    </row>
    <row r="794" spans="1:46" hidden="1" outlineLevel="3" x14ac:dyDescent="0.25">
      <c r="A794" s="411"/>
      <c r="B794" s="420"/>
      <c r="C794" s="413">
        <f t="shared" si="326"/>
        <v>4</v>
      </c>
      <c r="D794" s="442"/>
      <c r="E794" s="500"/>
      <c r="F794" s="500"/>
      <c r="G794" s="442"/>
      <c r="H794" s="463" t="str">
        <f>H$262</f>
        <v>Spr</v>
      </c>
      <c r="I794" s="447"/>
      <c r="J794" s="447"/>
      <c r="K794" s="655">
        <v>1550</v>
      </c>
      <c r="L794" s="655">
        <v>1550</v>
      </c>
      <c r="M794" s="655">
        <v>1550</v>
      </c>
      <c r="N794" s="447"/>
      <c r="O794" s="447"/>
      <c r="P794" s="447"/>
      <c r="Q794" s="447"/>
      <c r="R794" s="447"/>
      <c r="S794" s="447"/>
      <c r="T794" s="447"/>
      <c r="U794" s="447"/>
      <c r="V794" s="447"/>
      <c r="W794" s="447"/>
      <c r="X794" s="447"/>
      <c r="Y794" s="447"/>
      <c r="Z794" s="447"/>
      <c r="AA794" s="447"/>
      <c r="AB794" s="447"/>
      <c r="AC794" s="447"/>
      <c r="AD794" s="447"/>
      <c r="AE794" s="447"/>
      <c r="AF794" s="447"/>
      <c r="AG794" s="447"/>
      <c r="AH794" s="447"/>
      <c r="AI794" s="447"/>
      <c r="AJ794" s="447"/>
      <c r="AK794" s="447"/>
      <c r="AL794" s="447"/>
      <c r="AM794" s="447"/>
      <c r="AN794" s="447"/>
      <c r="AO794" s="447"/>
      <c r="AP794" s="442"/>
      <c r="AQ794" s="423"/>
      <c r="AR794" s="411"/>
      <c r="AS794" s="411"/>
      <c r="AT794" s="411"/>
    </row>
    <row r="795" spans="1:46" hidden="1" outlineLevel="3" x14ac:dyDescent="0.25">
      <c r="A795" s="411"/>
      <c r="B795" s="420"/>
      <c r="C795" s="413">
        <f t="shared" si="326"/>
        <v>4</v>
      </c>
      <c r="D795" s="442"/>
      <c r="E795" s="500"/>
      <c r="F795" s="500"/>
      <c r="G795" s="442"/>
      <c r="H795" s="447"/>
      <c r="I795" s="463"/>
      <c r="J795" s="463"/>
      <c r="K795" s="447"/>
      <c r="L795" s="447"/>
      <c r="M795" s="447"/>
      <c r="N795" s="447"/>
      <c r="O795" s="447"/>
      <c r="P795" s="447"/>
      <c r="Q795" s="447"/>
      <c r="R795" s="447"/>
      <c r="S795" s="447"/>
      <c r="T795" s="447"/>
      <c r="U795" s="447"/>
      <c r="V795" s="447"/>
      <c r="W795" s="447"/>
      <c r="X795" s="447"/>
      <c r="Y795" s="447"/>
      <c r="Z795" s="447"/>
      <c r="AA795" s="447"/>
      <c r="AB795" s="447"/>
      <c r="AC795" s="447"/>
      <c r="AD795" s="447"/>
      <c r="AE795" s="447"/>
      <c r="AF795" s="447"/>
      <c r="AG795" s="447"/>
      <c r="AH795" s="447"/>
      <c r="AI795" s="447"/>
      <c r="AJ795" s="447"/>
      <c r="AK795" s="447"/>
      <c r="AL795" s="447"/>
      <c r="AM795" s="447"/>
      <c r="AN795" s="447"/>
      <c r="AO795" s="447"/>
      <c r="AP795" s="442"/>
      <c r="AQ795" s="423"/>
      <c r="AR795" s="411"/>
      <c r="AS795" s="411"/>
      <c r="AT795" s="411"/>
    </row>
    <row r="796" spans="1:46" hidden="1" outlineLevel="3" x14ac:dyDescent="0.25">
      <c r="A796" s="411"/>
      <c r="B796" s="420"/>
      <c r="C796" s="413">
        <f t="shared" si="326"/>
        <v>4</v>
      </c>
      <c r="D796" s="442"/>
      <c r="E796" s="500"/>
      <c r="F796" s="500"/>
      <c r="G796" s="442"/>
      <c r="H796" s="447"/>
      <c r="I796" s="447"/>
      <c r="J796" s="447"/>
      <c r="K796" s="470" t="s">
        <v>719</v>
      </c>
      <c r="L796" s="470"/>
      <c r="M796" s="470"/>
      <c r="N796" s="447"/>
      <c r="O796" s="447"/>
      <c r="P796" s="447"/>
      <c r="Q796" s="447"/>
      <c r="R796" s="447"/>
      <c r="S796" s="447"/>
      <c r="T796" s="447"/>
      <c r="U796" s="447"/>
      <c r="V796" s="447"/>
      <c r="W796" s="447"/>
      <c r="X796" s="447"/>
      <c r="Y796" s="447"/>
      <c r="Z796" s="447"/>
      <c r="AA796" s="447"/>
      <c r="AB796" s="447"/>
      <c r="AC796" s="447"/>
      <c r="AD796" s="447"/>
      <c r="AE796" s="447"/>
      <c r="AF796" s="447"/>
      <c r="AG796" s="447"/>
      <c r="AH796" s="447"/>
      <c r="AI796" s="447"/>
      <c r="AJ796" s="447"/>
      <c r="AK796" s="447"/>
      <c r="AL796" s="447"/>
      <c r="AM796" s="447"/>
      <c r="AN796" s="447"/>
      <c r="AO796" s="447"/>
      <c r="AP796" s="442"/>
      <c r="AQ796" s="423"/>
      <c r="AR796" s="411"/>
      <c r="AS796" s="411"/>
      <c r="AT796" s="411"/>
    </row>
    <row r="797" spans="1:46" hidden="1" outlineLevel="3" x14ac:dyDescent="0.25">
      <c r="A797" s="411"/>
      <c r="B797" s="420"/>
      <c r="C797" s="413">
        <f t="shared" si="326"/>
        <v>4</v>
      </c>
      <c r="D797" s="442"/>
      <c r="E797" s="500"/>
      <c r="F797" s="500"/>
      <c r="G797" s="442"/>
      <c r="H797" s="463" t="str">
        <f>H$260</f>
        <v>Aut</v>
      </c>
      <c r="I797" s="447"/>
      <c r="J797" s="447"/>
      <c r="K797" s="591">
        <f>(K787-K782)/30.5</f>
        <v>35.934426229508198</v>
      </c>
      <c r="L797" s="591">
        <f>(L787-L782)/30.5</f>
        <v>35.934426229508198</v>
      </c>
      <c r="M797" s="591">
        <f>(M787-M782)/30.5</f>
        <v>35.934426229508198</v>
      </c>
      <c r="N797" s="447"/>
      <c r="O797" s="447"/>
      <c r="P797" s="447"/>
      <c r="Q797" s="447"/>
      <c r="R797" s="447"/>
      <c r="S797" s="447"/>
      <c r="T797" s="447"/>
      <c r="U797" s="447"/>
      <c r="V797" s="447"/>
      <c r="W797" s="447"/>
      <c r="X797" s="447"/>
      <c r="Y797" s="447"/>
      <c r="Z797" s="447"/>
      <c r="AA797" s="447"/>
      <c r="AB797" s="447"/>
      <c r="AC797" s="447"/>
      <c r="AD797" s="447"/>
      <c r="AE797" s="447"/>
      <c r="AF797" s="447"/>
      <c r="AG797" s="447"/>
      <c r="AH797" s="447"/>
      <c r="AI797" s="447"/>
      <c r="AJ797" s="447"/>
      <c r="AK797" s="447"/>
      <c r="AL797" s="447"/>
      <c r="AM797" s="447"/>
      <c r="AN797" s="447"/>
      <c r="AO797" s="447"/>
      <c r="AP797" s="442"/>
      <c r="AQ797" s="423"/>
      <c r="AR797" s="411"/>
      <c r="AS797" s="411"/>
      <c r="AT797" s="411"/>
    </row>
    <row r="798" spans="1:46" hidden="1" outlineLevel="3" x14ac:dyDescent="0.25">
      <c r="A798" s="411"/>
      <c r="B798" s="420"/>
      <c r="C798" s="413">
        <f t="shared" si="326"/>
        <v>4</v>
      </c>
      <c r="D798" s="442"/>
      <c r="E798" s="500"/>
      <c r="F798" s="500"/>
      <c r="G798" s="442"/>
      <c r="H798" s="463" t="str">
        <f>H$261</f>
        <v>Win</v>
      </c>
      <c r="I798" s="447"/>
      <c r="J798" s="447"/>
      <c r="K798" s="591">
        <f t="shared" ref="K798:M799" si="329">(K788-K783)/30.5</f>
        <v>35.934426229508198</v>
      </c>
      <c r="L798" s="591">
        <f t="shared" si="329"/>
        <v>35.934426229508198</v>
      </c>
      <c r="M798" s="591">
        <f t="shared" si="329"/>
        <v>35.934426229508198</v>
      </c>
      <c r="N798" s="447"/>
      <c r="O798" s="447"/>
      <c r="P798" s="447"/>
      <c r="Q798" s="447"/>
      <c r="R798" s="447"/>
      <c r="S798" s="447"/>
      <c r="T798" s="447"/>
      <c r="U798" s="447"/>
      <c r="V798" s="447"/>
      <c r="W798" s="447"/>
      <c r="X798" s="447"/>
      <c r="Y798" s="447"/>
      <c r="Z798" s="447"/>
      <c r="AA798" s="447"/>
      <c r="AB798" s="447"/>
      <c r="AC798" s="447"/>
      <c r="AD798" s="447"/>
      <c r="AE798" s="447"/>
      <c r="AF798" s="447"/>
      <c r="AG798" s="447"/>
      <c r="AH798" s="447"/>
      <c r="AI798" s="447"/>
      <c r="AJ798" s="447"/>
      <c r="AK798" s="447"/>
      <c r="AL798" s="447"/>
      <c r="AM798" s="447"/>
      <c r="AN798" s="447"/>
      <c r="AO798" s="447"/>
      <c r="AP798" s="442"/>
      <c r="AQ798" s="423"/>
      <c r="AR798" s="411"/>
      <c r="AS798" s="411"/>
      <c r="AT798" s="411"/>
    </row>
    <row r="799" spans="1:46" hidden="1" outlineLevel="3" x14ac:dyDescent="0.25">
      <c r="A799" s="411"/>
      <c r="B799" s="420"/>
      <c r="C799" s="413">
        <f t="shared" si="326"/>
        <v>4</v>
      </c>
      <c r="D799" s="442"/>
      <c r="E799" s="500"/>
      <c r="F799" s="500"/>
      <c r="G799" s="442"/>
      <c r="H799" s="463" t="str">
        <f>H$262</f>
        <v>Spr</v>
      </c>
      <c r="I799" s="447"/>
      <c r="J799" s="447"/>
      <c r="K799" s="591">
        <f t="shared" si="329"/>
        <v>35.934426229508198</v>
      </c>
      <c r="L799" s="591">
        <f t="shared" si="329"/>
        <v>35.934426229508198</v>
      </c>
      <c r="M799" s="591">
        <f t="shared" si="329"/>
        <v>35.934426229508198</v>
      </c>
      <c r="N799" s="447"/>
      <c r="O799" s="447"/>
      <c r="P799" s="447"/>
      <c r="Q799" s="447"/>
      <c r="R799" s="447"/>
      <c r="S799" s="447"/>
      <c r="T799" s="447"/>
      <c r="U799" s="447"/>
      <c r="V799" s="447"/>
      <c r="W799" s="447"/>
      <c r="X799" s="447"/>
      <c r="Y799" s="447"/>
      <c r="Z799" s="447"/>
      <c r="AA799" s="447"/>
      <c r="AB799" s="447"/>
      <c r="AC799" s="447"/>
      <c r="AD799" s="447"/>
      <c r="AE799" s="447"/>
      <c r="AF799" s="447"/>
      <c r="AG799" s="447"/>
      <c r="AH799" s="447"/>
      <c r="AI799" s="447"/>
      <c r="AJ799" s="447"/>
      <c r="AK799" s="447"/>
      <c r="AL799" s="447"/>
      <c r="AM799" s="447"/>
      <c r="AN799" s="447"/>
      <c r="AO799" s="447"/>
      <c r="AP799" s="442"/>
      <c r="AQ799" s="423"/>
      <c r="AR799" s="411"/>
      <c r="AS799" s="411"/>
      <c r="AT799" s="411"/>
    </row>
    <row r="800" spans="1:46" ht="5.0999999999999996" customHeight="1" outlineLevel="2" x14ac:dyDescent="0.25">
      <c r="A800" s="411"/>
      <c r="B800" s="420"/>
      <c r="C800" s="413">
        <f>INT($C$745)+2.005</f>
        <v>3.0049999999999999</v>
      </c>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c r="Z800" s="442"/>
      <c r="AA800" s="442"/>
      <c r="AB800" s="442"/>
      <c r="AC800" s="442"/>
      <c r="AD800" s="442"/>
      <c r="AE800" s="442"/>
      <c r="AF800" s="442"/>
      <c r="AG800" s="442"/>
      <c r="AH800" s="442"/>
      <c r="AI800" s="442"/>
      <c r="AJ800" s="442"/>
      <c r="AK800" s="442"/>
      <c r="AL800" s="442"/>
      <c r="AM800" s="442"/>
      <c r="AN800" s="442"/>
      <c r="AO800" s="442"/>
      <c r="AP800" s="442" t="s">
        <v>484</v>
      </c>
      <c r="AQ800" s="423"/>
      <c r="AR800" s="411"/>
      <c r="AS800" s="411"/>
      <c r="AT800" s="411"/>
    </row>
    <row r="801" spans="1:46" ht="5.0999999999999996" customHeight="1" outlineLevel="2" x14ac:dyDescent="0.25">
      <c r="A801" s="411"/>
      <c r="B801" s="420"/>
      <c r="C801" s="413">
        <f>INT($C$745)+2.005</f>
        <v>3.0049999999999999</v>
      </c>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c r="Z801" s="442"/>
      <c r="AA801" s="442"/>
      <c r="AB801" s="442"/>
      <c r="AC801" s="442"/>
      <c r="AD801" s="442"/>
      <c r="AE801" s="442"/>
      <c r="AF801" s="442"/>
      <c r="AG801" s="442"/>
      <c r="AH801" s="442"/>
      <c r="AI801" s="442"/>
      <c r="AJ801" s="442"/>
      <c r="AK801" s="442"/>
      <c r="AL801" s="442"/>
      <c r="AM801" s="442"/>
      <c r="AN801" s="442"/>
      <c r="AO801" s="442"/>
      <c r="AP801" s="442"/>
      <c r="AQ801" s="423"/>
      <c r="AR801" s="411"/>
      <c r="AS801" s="411"/>
      <c r="AT801" s="411"/>
    </row>
    <row r="802" spans="1:46" ht="5.0999999999999996" customHeight="1" outlineLevel="1" x14ac:dyDescent="0.25">
      <c r="A802" s="411"/>
      <c r="B802" s="452"/>
      <c r="C802" s="453">
        <f>INT($C$745)+1.005</f>
        <v>2.0049999999999999</v>
      </c>
      <c r="D802" s="454"/>
      <c r="E802" s="454"/>
      <c r="F802" s="454"/>
      <c r="G802" s="454"/>
      <c r="H802" s="454"/>
      <c r="I802" s="454"/>
      <c r="J802" s="454"/>
      <c r="K802" s="454"/>
      <c r="L802" s="454"/>
      <c r="M802" s="454"/>
      <c r="N802" s="454"/>
      <c r="O802" s="454"/>
      <c r="P802" s="454"/>
      <c r="Q802" s="454"/>
      <c r="R802" s="454"/>
      <c r="S802" s="454"/>
      <c r="T802" s="454"/>
      <c r="U802" s="454"/>
      <c r="V802" s="454"/>
      <c r="W802" s="454"/>
      <c r="X802" s="454"/>
      <c r="Y802" s="454"/>
      <c r="Z802" s="454"/>
      <c r="AA802" s="454"/>
      <c r="AB802" s="454"/>
      <c r="AC802" s="454"/>
      <c r="AD802" s="454"/>
      <c r="AE802" s="454"/>
      <c r="AF802" s="454"/>
      <c r="AG802" s="454"/>
      <c r="AH802" s="454"/>
      <c r="AI802" s="454"/>
      <c r="AJ802" s="454"/>
      <c r="AK802" s="454"/>
      <c r="AL802" s="454"/>
      <c r="AM802" s="454"/>
      <c r="AN802" s="454"/>
      <c r="AO802" s="454"/>
      <c r="AP802" s="454"/>
      <c r="AQ802" s="455" t="s">
        <v>135</v>
      </c>
      <c r="AR802" s="411"/>
      <c r="AS802" s="411"/>
      <c r="AT802" s="411"/>
    </row>
    <row r="803" spans="1:46" ht="5.0999999999999996" customHeight="1" x14ac:dyDescent="0.25">
      <c r="A803" s="411"/>
      <c r="B803" s="456"/>
      <c r="C803" s="457">
        <f>INT($C$745)+0.005</f>
        <v>1.0049999999999999</v>
      </c>
      <c r="D803" s="456"/>
      <c r="E803" s="456"/>
      <c r="F803" s="456"/>
      <c r="G803" s="456"/>
      <c r="H803" s="456"/>
      <c r="I803" s="456"/>
      <c r="J803" s="456"/>
      <c r="K803" s="456"/>
      <c r="L803" s="456"/>
      <c r="M803" s="456"/>
      <c r="N803" s="456"/>
      <c r="O803" s="456"/>
      <c r="P803" s="456"/>
      <c r="Q803" s="456"/>
      <c r="R803" s="456"/>
      <c r="S803" s="456"/>
      <c r="T803" s="456"/>
      <c r="U803" s="456"/>
      <c r="V803" s="456"/>
      <c r="W803" s="456"/>
      <c r="X803" s="456"/>
      <c r="Y803" s="456"/>
      <c r="Z803" s="456"/>
      <c r="AA803" s="456"/>
      <c r="AB803" s="456"/>
      <c r="AC803" s="456"/>
      <c r="AD803" s="456"/>
      <c r="AE803" s="456"/>
      <c r="AF803" s="456"/>
      <c r="AG803" s="456"/>
      <c r="AH803" s="456"/>
      <c r="AI803" s="456"/>
      <c r="AJ803" s="456"/>
      <c r="AK803" s="456"/>
      <c r="AL803" s="456"/>
      <c r="AM803" s="456"/>
      <c r="AN803" s="456"/>
      <c r="AO803" s="456"/>
      <c r="AP803" s="456"/>
      <c r="AQ803" s="456"/>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3" t="s">
        <v>471</v>
      </c>
      <c r="F809" s="494"/>
      <c r="G809" s="427"/>
      <c r="H809" s="428" t="str">
        <f>COUNTIFS($B$1:$B809, "«")&amp;" Sheep: Young at Foot and Offspring sale times &amp; shearing of sale animals"</f>
        <v>5 Sheep: Young at Foot and Offspring sale times &amp; shearing of sale animals</v>
      </c>
      <c r="I809" s="458"/>
      <c r="J809" s="458"/>
      <c r="K809" s="458"/>
      <c r="L809" s="458"/>
      <c r="M809" s="458"/>
      <c r="N809" s="458"/>
      <c r="O809" s="458"/>
      <c r="P809" s="458"/>
      <c r="Q809" s="458"/>
      <c r="R809" s="458"/>
      <c r="S809" s="458"/>
      <c r="T809" s="458"/>
      <c r="U809" s="458"/>
      <c r="V809" s="458"/>
      <c r="W809" s="458"/>
      <c r="X809" s="458"/>
      <c r="Y809" s="458"/>
      <c r="Z809" s="458"/>
      <c r="AA809" s="587"/>
      <c r="AB809" s="587"/>
      <c r="AC809" s="587"/>
      <c r="AD809" s="458"/>
      <c r="AE809" s="458"/>
      <c r="AF809" s="458"/>
      <c r="AG809" s="458"/>
      <c r="AH809" s="458"/>
      <c r="AI809" s="458"/>
      <c r="AJ809" s="458"/>
      <c r="AK809" s="458"/>
      <c r="AL809" s="458"/>
      <c r="AM809" s="458"/>
      <c r="AN809" s="458"/>
      <c r="AO809" s="458"/>
      <c r="AP809" s="496"/>
      <c r="AQ809" s="423"/>
      <c r="AR809" s="411"/>
      <c r="AS809" s="411"/>
      <c r="AT809" s="411"/>
    </row>
    <row r="810" spans="1:46" ht="37.5" outlineLevel="1" x14ac:dyDescent="0.25">
      <c r="A810" s="411"/>
      <c r="B810" s="420"/>
      <c r="C810" s="413">
        <f>INT($C$809)+1.02</f>
        <v>2.02</v>
      </c>
      <c r="D810" s="424"/>
      <c r="E810" s="493" t="s">
        <v>473</v>
      </c>
      <c r="F810" s="497">
        <v>1</v>
      </c>
      <c r="G810" s="433"/>
      <c r="H810" s="592" t="s">
        <v>720</v>
      </c>
      <c r="I810" s="435"/>
      <c r="J810" s="435"/>
      <c r="K810" s="435"/>
      <c r="L810" s="435"/>
      <c r="M810" s="435"/>
      <c r="N810" s="435"/>
      <c r="O810" s="435"/>
      <c r="P810" s="435"/>
      <c r="Q810" s="435"/>
      <c r="R810" s="435"/>
      <c r="S810" s="435"/>
      <c r="T810" s="435"/>
      <c r="U810" s="435"/>
      <c r="V810" s="435"/>
      <c r="W810" s="435"/>
      <c r="X810" s="435"/>
      <c r="Y810" s="435"/>
      <c r="Z810" s="435"/>
      <c r="AA810" s="588"/>
      <c r="AB810" s="588"/>
      <c r="AC810" s="588"/>
      <c r="AD810" s="435"/>
      <c r="AE810" s="435"/>
      <c r="AF810" s="435"/>
      <c r="AG810" s="435"/>
      <c r="AH810" s="435"/>
      <c r="AI810" s="435"/>
      <c r="AJ810" s="435"/>
      <c r="AK810" s="435"/>
      <c r="AL810" s="435"/>
      <c r="AM810" s="435"/>
      <c r="AN810" s="435"/>
      <c r="AO810" s="435"/>
      <c r="AP810" s="499"/>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500"/>
      <c r="F812" s="500"/>
      <c r="G812" s="421"/>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c r="AF812" s="439"/>
      <c r="AG812" s="439"/>
      <c r="AH812" s="439"/>
      <c r="AI812" s="439"/>
      <c r="AJ812" s="439"/>
      <c r="AK812" s="439"/>
      <c r="AL812" s="439"/>
      <c r="AM812" s="439"/>
      <c r="AN812" s="439"/>
      <c r="AO812" s="439"/>
      <c r="AP812" s="421"/>
      <c r="AQ812" s="423"/>
      <c r="AR812" s="411"/>
      <c r="AS812" s="411"/>
      <c r="AT812" s="411"/>
    </row>
    <row r="813" spans="1:46" outlineLevel="2" x14ac:dyDescent="0.25">
      <c r="A813" s="411"/>
      <c r="B813" s="420"/>
      <c r="C813" s="413">
        <f>INT($C$809)+2</f>
        <v>3</v>
      </c>
      <c r="D813" s="421"/>
      <c r="E813" s="500"/>
      <c r="F813" s="500"/>
      <c r="G813" s="421"/>
      <c r="H813" s="440"/>
      <c r="I813" s="440"/>
      <c r="J813" s="440"/>
      <c r="K813" s="440"/>
      <c r="L813" s="440"/>
      <c r="M813" s="440"/>
      <c r="N813" s="440"/>
      <c r="O813" s="440"/>
      <c r="P813" s="440"/>
      <c r="Q813" s="440"/>
      <c r="R813" s="440"/>
      <c r="S813" s="440"/>
      <c r="T813" s="440"/>
      <c r="U813" s="440"/>
      <c r="V813" s="440"/>
      <c r="W813" s="440"/>
      <c r="X813" s="440"/>
      <c r="Y813" s="440"/>
      <c r="Z813" s="440"/>
      <c r="AA813" s="440"/>
      <c r="AB813" s="440"/>
      <c r="AC813" s="440"/>
      <c r="AD813" s="440"/>
      <c r="AE813" s="440"/>
      <c r="AF813" s="440"/>
      <c r="AG813" s="440"/>
      <c r="AH813" s="440"/>
      <c r="AI813" s="440"/>
      <c r="AJ813" s="440"/>
      <c r="AK813" s="440"/>
      <c r="AL813" s="440"/>
      <c r="AM813" s="440"/>
      <c r="AN813" s="440"/>
      <c r="AO813" s="440"/>
      <c r="AP813" s="421"/>
      <c r="AQ813" s="423"/>
      <c r="AR813" s="411"/>
      <c r="AS813" s="411"/>
      <c r="AT813" s="411"/>
    </row>
    <row r="814" spans="1:46" ht="30" outlineLevel="2" x14ac:dyDescent="0.25">
      <c r="A814" s="411"/>
      <c r="B814" s="420"/>
      <c r="C814" s="413">
        <f>INT($C$809)+2</f>
        <v>3</v>
      </c>
      <c r="D814" s="421"/>
      <c r="E814" s="500"/>
      <c r="F814" s="500"/>
      <c r="G814" s="421"/>
      <c r="H814" s="440"/>
      <c r="I814" s="440"/>
      <c r="J814" s="440"/>
      <c r="K814" s="501" t="s">
        <v>518</v>
      </c>
      <c r="L814" s="501"/>
      <c r="M814" s="501"/>
      <c r="N814" s="501"/>
      <c r="O814" s="501" t="str">
        <f>K814</f>
        <v>Offspring</v>
      </c>
      <c r="P814" s="501"/>
      <c r="Q814" s="501"/>
      <c r="R814" s="501"/>
      <c r="S814" s="501" t="str">
        <f>O814</f>
        <v>Offspring</v>
      </c>
      <c r="T814" s="501"/>
      <c r="U814" s="501"/>
      <c r="V814" s="501"/>
      <c r="W814" s="440"/>
      <c r="X814" s="440"/>
      <c r="Y814" s="440"/>
      <c r="Z814" s="440"/>
      <c r="AA814" s="440"/>
      <c r="AB814" s="440"/>
      <c r="AC814" s="440"/>
      <c r="AD814" s="440" t="str">
        <f>K814</f>
        <v>Offspring</v>
      </c>
      <c r="AE814" s="440"/>
      <c r="AF814" s="440"/>
      <c r="AG814" s="440"/>
      <c r="AH814" s="440" t="str">
        <f>O814</f>
        <v>Offspring</v>
      </c>
      <c r="AI814" s="440"/>
      <c r="AJ814" s="440"/>
      <c r="AK814" s="440"/>
      <c r="AL814" s="440" t="str">
        <f>S814</f>
        <v>Offspring</v>
      </c>
      <c r="AM814" s="440"/>
      <c r="AN814" s="440"/>
      <c r="AO814" s="440"/>
      <c r="AP814" s="421"/>
      <c r="AQ814" s="423"/>
      <c r="AR814" s="411"/>
      <c r="AS814" s="411"/>
      <c r="AT814" s="411"/>
    </row>
    <row r="815" spans="1:46" outlineLevel="2" x14ac:dyDescent="0.25">
      <c r="A815" s="411"/>
      <c r="B815" s="420"/>
      <c r="C815" s="413">
        <f>INT($C$809)+2</f>
        <v>3</v>
      </c>
      <c r="D815" s="421"/>
      <c r="E815" s="500"/>
      <c r="F815" s="500"/>
      <c r="G815" s="421"/>
      <c r="H815" s="440"/>
      <c r="I815" s="440"/>
      <c r="J815" s="440"/>
      <c r="K815" s="490" t="s">
        <v>586</v>
      </c>
      <c r="L815" s="490" t="s">
        <v>587</v>
      </c>
      <c r="M815" s="490" t="s">
        <v>588</v>
      </c>
      <c r="N815" s="490" t="s">
        <v>589</v>
      </c>
      <c r="O815" s="440" t="str">
        <f>K815</f>
        <v>BBB</v>
      </c>
      <c r="P815" s="440" t="str">
        <f>L815</f>
        <v>BBM</v>
      </c>
      <c r="Q815" s="440" t="str">
        <f>M815</f>
        <v>BBT</v>
      </c>
      <c r="R815" s="440" t="str">
        <f>N815</f>
        <v>BMT</v>
      </c>
      <c r="S815" s="440" t="str">
        <f>O815</f>
        <v>BBB</v>
      </c>
      <c r="T815" s="440" t="str">
        <f>P815</f>
        <v>BBM</v>
      </c>
      <c r="U815" s="440" t="str">
        <f>Q815</f>
        <v>BBT</v>
      </c>
      <c r="V815" s="440" t="str">
        <f>R815</f>
        <v>BMT</v>
      </c>
      <c r="W815" s="440"/>
      <c r="X815" s="440"/>
      <c r="Y815" s="440"/>
      <c r="Z815" s="440"/>
      <c r="AA815" s="440"/>
      <c r="AB815" s="440"/>
      <c r="AC815" s="440"/>
      <c r="AD815" s="440" t="str">
        <f>K815</f>
        <v>BBB</v>
      </c>
      <c r="AE815" s="440" t="str">
        <f>L815</f>
        <v>BBM</v>
      </c>
      <c r="AF815" s="440" t="str">
        <f>M815</f>
        <v>BBT</v>
      </c>
      <c r="AG815" s="440" t="str">
        <f>N815</f>
        <v>BMT</v>
      </c>
      <c r="AH815" s="440" t="str">
        <f>O815</f>
        <v>BBB</v>
      </c>
      <c r="AI815" s="440" t="str">
        <f>P815</f>
        <v>BBM</v>
      </c>
      <c r="AJ815" s="440" t="str">
        <f>Q815</f>
        <v>BBT</v>
      </c>
      <c r="AK815" s="440" t="str">
        <f>R815</f>
        <v>BMT</v>
      </c>
      <c r="AL815" s="440" t="str">
        <f>S815</f>
        <v>BBB</v>
      </c>
      <c r="AM815" s="440" t="str">
        <f>T815</f>
        <v>BBM</v>
      </c>
      <c r="AN815" s="440" t="str">
        <f>U815</f>
        <v>BBT</v>
      </c>
      <c r="AO815" s="440" t="str">
        <f>V815</f>
        <v>BMT</v>
      </c>
      <c r="AP815" s="421"/>
      <c r="AQ815" s="423"/>
      <c r="AR815" s="411"/>
      <c r="AS815" s="411"/>
      <c r="AT815" s="411"/>
    </row>
    <row r="816" spans="1:46" ht="11.45" customHeight="1" outlineLevel="2" collapsed="1" x14ac:dyDescent="0.25">
      <c r="A816" s="411"/>
      <c r="B816" s="420" t="s">
        <v>477</v>
      </c>
      <c r="C816" s="413">
        <f>INT($C$809)+2.01</f>
        <v>3.01</v>
      </c>
      <c r="D816" s="421"/>
      <c r="E816" s="421"/>
      <c r="F816" s="421"/>
      <c r="G816" s="421"/>
      <c r="H816" s="440"/>
      <c r="I816" s="440"/>
      <c r="J816" s="440"/>
      <c r="K816" s="440"/>
      <c r="L816" s="440"/>
      <c r="M816" s="440"/>
      <c r="N816" s="440"/>
      <c r="O816" s="440"/>
      <c r="P816" s="440"/>
      <c r="Q816" s="440"/>
      <c r="R816" s="440"/>
      <c r="S816" s="440"/>
      <c r="T816" s="440"/>
      <c r="U816" s="440"/>
      <c r="V816" s="440"/>
      <c r="W816" s="440"/>
      <c r="X816" s="440"/>
      <c r="Y816" s="440"/>
      <c r="Z816" s="440"/>
      <c r="AA816" s="440"/>
      <c r="AB816" s="440"/>
      <c r="AC816" s="440"/>
      <c r="AD816" s="440"/>
      <c r="AE816" s="440"/>
      <c r="AF816" s="440"/>
      <c r="AG816" s="440"/>
      <c r="AH816" s="440"/>
      <c r="AI816" s="440"/>
      <c r="AJ816" s="440"/>
      <c r="AK816" s="440"/>
      <c r="AL816" s="440"/>
      <c r="AM816" s="440"/>
      <c r="AN816" s="440"/>
      <c r="AO816" s="440"/>
      <c r="AP816" s="421"/>
      <c r="AQ816" s="423"/>
      <c r="AR816" s="411"/>
      <c r="AS816" s="411"/>
      <c r="AT816" s="411"/>
    </row>
    <row r="817" spans="1:46" hidden="1" outlineLevel="4" x14ac:dyDescent="0.25">
      <c r="A817" s="411"/>
      <c r="B817" s="420"/>
      <c r="C817" s="413">
        <f>INT(MAX($C$828:$C$858))+1</f>
        <v>6</v>
      </c>
      <c r="D817" s="442"/>
      <c r="E817" s="500"/>
      <c r="F817" s="500"/>
      <c r="G817" s="442"/>
      <c r="H817" s="500"/>
      <c r="I817" s="500"/>
      <c r="J817" s="500"/>
      <c r="K817" s="500"/>
      <c r="L817" s="500"/>
      <c r="M817" s="500"/>
      <c r="N817" s="500"/>
      <c r="O817" s="500"/>
      <c r="P817" s="500"/>
      <c r="Q817" s="500"/>
      <c r="R817" s="500"/>
      <c r="S817" s="500"/>
      <c r="T817" s="500"/>
      <c r="U817" s="500"/>
      <c r="V817" s="500"/>
      <c r="W817" s="500"/>
      <c r="X817" s="500"/>
      <c r="Y817" s="500"/>
      <c r="Z817" s="500"/>
      <c r="AA817" s="500"/>
      <c r="AB817" s="500"/>
      <c r="AC817" s="500"/>
      <c r="AD817" s="500"/>
      <c r="AE817" s="500"/>
      <c r="AF817" s="500"/>
      <c r="AG817" s="500"/>
      <c r="AH817" s="500"/>
      <c r="AI817" s="500"/>
      <c r="AJ817" s="500"/>
      <c r="AK817" s="500"/>
      <c r="AL817" s="500"/>
      <c r="AM817" s="500"/>
      <c r="AN817" s="500"/>
      <c r="AO817" s="500"/>
      <c r="AP817" s="442"/>
      <c r="AQ817" s="423"/>
      <c r="AR817" s="411"/>
      <c r="AS817" s="411"/>
      <c r="AT817" s="411"/>
    </row>
    <row r="818" spans="1:46" hidden="1" outlineLevel="4" x14ac:dyDescent="0.25">
      <c r="A818" s="411"/>
      <c r="B818" s="420" t="s">
        <v>478</v>
      </c>
      <c r="C818" s="413">
        <f>INT(MAX($C$828:$C$858))+1</f>
        <v>6</v>
      </c>
      <c r="D818" s="442" t="s">
        <v>479</v>
      </c>
      <c r="E818" s="500"/>
      <c r="F818" s="500"/>
      <c r="G818" s="442"/>
      <c r="H818" s="500"/>
      <c r="I818" s="500"/>
      <c r="J818" s="500"/>
      <c r="K818" s="500"/>
      <c r="L818" s="500"/>
      <c r="M818" s="500"/>
      <c r="N818" s="500"/>
      <c r="O818" s="500"/>
      <c r="P818" s="500"/>
      <c r="Q818" s="500"/>
      <c r="R818" s="500"/>
      <c r="S818" s="500"/>
      <c r="T818" s="500"/>
      <c r="U818" s="500"/>
      <c r="V818" s="500"/>
      <c r="W818" s="500"/>
      <c r="X818" s="500"/>
      <c r="Y818" s="500"/>
      <c r="Z818" s="500"/>
      <c r="AA818" s="500"/>
      <c r="AB818" s="500"/>
      <c r="AC818" s="500"/>
      <c r="AD818" s="500"/>
      <c r="AE818" s="500"/>
      <c r="AF818" s="500"/>
      <c r="AG818" s="500"/>
      <c r="AH818" s="500"/>
      <c r="AI818" s="500"/>
      <c r="AJ818" s="500"/>
      <c r="AK818" s="500"/>
      <c r="AL818" s="500"/>
      <c r="AM818" s="500"/>
      <c r="AN818" s="500"/>
      <c r="AO818" s="500"/>
      <c r="AP818" s="442"/>
      <c r="AQ818" s="423"/>
      <c r="AR818" s="411"/>
      <c r="AS818" s="411"/>
      <c r="AT818" s="411"/>
    </row>
    <row r="819" spans="1:46" outlineLevel="1" x14ac:dyDescent="0.25">
      <c r="A819" s="411"/>
      <c r="B819" s="420"/>
      <c r="C819" s="413">
        <f>INT($C$809)+1</f>
        <v>2</v>
      </c>
      <c r="D819" s="442"/>
      <c r="E819" s="500"/>
      <c r="F819" s="500"/>
      <c r="G819" s="442"/>
      <c r="H819" s="503" t="s">
        <v>721</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INT($C$809)+3.005</f>
        <v>4.0049999999999999</v>
      </c>
      <c r="D820" s="442" t="s">
        <v>480</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outlineLevel="2" x14ac:dyDescent="0.25">
      <c r="A821" s="411"/>
      <c r="B821" s="420"/>
      <c r="C821" s="413">
        <f>INT($C$809)+2</f>
        <v>3</v>
      </c>
      <c r="D821" s="442"/>
      <c r="E821" s="500"/>
      <c r="F821" s="500"/>
      <c r="G821" s="442"/>
      <c r="H821" s="447"/>
      <c r="I821" s="447"/>
      <c r="J821" s="447"/>
      <c r="K821" s="463"/>
      <c r="L821" s="450">
        <v>3</v>
      </c>
      <c r="M821" s="447"/>
      <c r="N821" s="447"/>
      <c r="O821" s="447"/>
      <c r="P821" s="447"/>
      <c r="Q821" s="447"/>
      <c r="R821" s="447"/>
      <c r="S821" s="447"/>
      <c r="T821" s="447"/>
      <c r="U821" s="447"/>
      <c r="V821" s="447"/>
      <c r="W821" s="447"/>
      <c r="X821" s="447"/>
      <c r="Y821" s="447"/>
      <c r="Z821" s="447"/>
      <c r="AA821" s="447"/>
      <c r="AB821" s="447"/>
      <c r="AC821" s="447"/>
      <c r="AD821" s="593" t="s">
        <v>722</v>
      </c>
      <c r="AE821" s="447"/>
      <c r="AF821" s="447"/>
      <c r="AG821" s="447"/>
      <c r="AH821" s="447"/>
      <c r="AI821" s="447"/>
      <c r="AJ821" s="447"/>
      <c r="AK821" s="447"/>
      <c r="AL821" s="447"/>
      <c r="AM821" s="447"/>
      <c r="AN821" s="447"/>
      <c r="AO821" s="447"/>
      <c r="AP821" s="442"/>
      <c r="AQ821" s="423"/>
      <c r="AR821" s="411"/>
      <c r="AS821" s="411"/>
      <c r="AT821" s="411"/>
    </row>
    <row r="822" spans="1:46" ht="15" customHeight="1" outlineLevel="2" collapsed="1" x14ac:dyDescent="0.25">
      <c r="A822" s="411"/>
      <c r="B822" s="420"/>
      <c r="C822" s="413">
        <f>INT($C$809)+2</f>
        <v>3</v>
      </c>
      <c r="D822" s="442"/>
      <c r="E822" s="500"/>
      <c r="F822" s="500"/>
      <c r="G822" s="442"/>
      <c r="H822" s="559"/>
      <c r="I822" s="594" t="s">
        <v>723</v>
      </c>
      <c r="J822" s="559" t="s">
        <v>724</v>
      </c>
      <c r="K822" s="517"/>
      <c r="L822" s="517"/>
      <c r="M822" s="517"/>
      <c r="N822" s="517"/>
      <c r="O822" s="517"/>
      <c r="P822" s="517"/>
      <c r="Q822" s="517"/>
      <c r="R822" s="517"/>
      <c r="S822" s="517"/>
      <c r="T822" s="517"/>
      <c r="U822" s="517"/>
      <c r="V822" s="517"/>
      <c r="W822" s="447"/>
      <c r="X822" s="447"/>
      <c r="Y822" s="447"/>
      <c r="Z822" s="447"/>
      <c r="AA822" s="447"/>
      <c r="AB822" s="447"/>
      <c r="AC822" s="447"/>
      <c r="AD822" s="469" t="s">
        <v>725</v>
      </c>
      <c r="AE822" s="469"/>
      <c r="AF822" s="469"/>
      <c r="AG822" s="469"/>
      <c r="AH822" s="469" t="s">
        <v>726</v>
      </c>
      <c r="AI822" s="469"/>
      <c r="AJ822" s="469"/>
      <c r="AK822" s="469"/>
      <c r="AL822" s="469" t="s">
        <v>727</v>
      </c>
      <c r="AM822" s="469"/>
      <c r="AN822" s="469"/>
      <c r="AO822" s="469"/>
      <c r="AP822" s="442"/>
      <c r="AQ822" s="423"/>
      <c r="AR822" s="411"/>
      <c r="AS822" s="411"/>
      <c r="AT822" s="411"/>
    </row>
    <row r="823" spans="1:46" hidden="1" outlineLevel="4" x14ac:dyDescent="0.25">
      <c r="A823" s="411"/>
      <c r="B823" s="420"/>
      <c r="C823" s="413">
        <f>INT($C$809)+4</f>
        <v>5</v>
      </c>
      <c r="D823" s="442"/>
      <c r="E823" s="500"/>
      <c r="F823" s="500"/>
      <c r="G823" s="442"/>
      <c r="H823" s="595"/>
      <c r="I823" s="596">
        <v>0</v>
      </c>
      <c r="J823" s="596" t="s">
        <v>728</v>
      </c>
      <c r="K823" s="447"/>
      <c r="L823" s="447"/>
      <c r="M823" s="447"/>
      <c r="N823" s="447"/>
      <c r="O823" s="447"/>
      <c r="P823" s="447"/>
      <c r="Q823" s="447"/>
      <c r="R823" s="447"/>
      <c r="S823" s="447"/>
      <c r="T823" s="447"/>
      <c r="U823" s="447"/>
      <c r="V823" s="447"/>
      <c r="W823" s="447"/>
      <c r="X823" s="447"/>
      <c r="Y823" s="447"/>
      <c r="Z823" s="447"/>
      <c r="AA823" s="447"/>
      <c r="AB823" s="447"/>
      <c r="AC823" s="447"/>
      <c r="AD823" s="597">
        <f t="shared" ref="AD823:AH825" si="330">K823</f>
        <v>0</v>
      </c>
      <c r="AE823" s="597">
        <f t="shared" si="330"/>
        <v>0</v>
      </c>
      <c r="AF823" s="597">
        <f t="shared" si="330"/>
        <v>0</v>
      </c>
      <c r="AG823" s="597">
        <f t="shared" si="330"/>
        <v>0</v>
      </c>
      <c r="AH823" s="597">
        <f t="shared" si="330"/>
        <v>0</v>
      </c>
      <c r="AI823" s="597">
        <f t="shared" ref="AI823:AO825" si="331">P823</f>
        <v>0</v>
      </c>
      <c r="AJ823" s="597">
        <f t="shared" si="331"/>
        <v>0</v>
      </c>
      <c r="AK823" s="597">
        <f t="shared" si="331"/>
        <v>0</v>
      </c>
      <c r="AL823" s="597">
        <f t="shared" si="331"/>
        <v>0</v>
      </c>
      <c r="AM823" s="597">
        <f t="shared" si="331"/>
        <v>0</v>
      </c>
      <c r="AN823" s="597">
        <f t="shared" si="331"/>
        <v>0</v>
      </c>
      <c r="AO823" s="597">
        <f t="shared" si="331"/>
        <v>0</v>
      </c>
      <c r="AP823" s="442"/>
      <c r="AQ823" s="423"/>
      <c r="AR823" s="411"/>
      <c r="AS823" s="411"/>
      <c r="AT823" s="411"/>
    </row>
    <row r="824" spans="1:46" hidden="1" outlineLevel="4" x14ac:dyDescent="0.25">
      <c r="A824" s="411"/>
      <c r="B824" s="420"/>
      <c r="C824" s="413">
        <f>INT($C$809)+4</f>
        <v>5</v>
      </c>
      <c r="D824" s="442"/>
      <c r="E824" s="500"/>
      <c r="F824" s="500"/>
      <c r="G824" s="442"/>
      <c r="H824" s="463"/>
      <c r="I824" s="469">
        <v>1</v>
      </c>
      <c r="J824" s="463" t="s">
        <v>729</v>
      </c>
      <c r="K824" s="447"/>
      <c r="L824" s="447"/>
      <c r="M824" s="447"/>
      <c r="N824" s="447"/>
      <c r="O824" s="447"/>
      <c r="P824" s="447"/>
      <c r="Q824" s="447"/>
      <c r="R824" s="447"/>
      <c r="S824" s="447"/>
      <c r="T824" s="447"/>
      <c r="U824" s="447"/>
      <c r="V824" s="447"/>
      <c r="W824" s="447"/>
      <c r="X824" s="447"/>
      <c r="Y824" s="447"/>
      <c r="Z824" s="447"/>
      <c r="AA824" s="447"/>
      <c r="AB824" s="447"/>
      <c r="AC824" s="447"/>
      <c r="AD824" s="597">
        <f t="shared" si="330"/>
        <v>0</v>
      </c>
      <c r="AE824" s="597">
        <f t="shared" si="330"/>
        <v>0</v>
      </c>
      <c r="AF824" s="597">
        <f t="shared" si="330"/>
        <v>0</v>
      </c>
      <c r="AG824" s="597">
        <f t="shared" si="330"/>
        <v>0</v>
      </c>
      <c r="AH824" s="597">
        <f t="shared" si="330"/>
        <v>0</v>
      </c>
      <c r="AI824" s="597">
        <f t="shared" si="331"/>
        <v>0</v>
      </c>
      <c r="AJ824" s="597">
        <f t="shared" si="331"/>
        <v>0</v>
      </c>
      <c r="AK824" s="597">
        <f t="shared" si="331"/>
        <v>0</v>
      </c>
      <c r="AL824" s="597">
        <f t="shared" si="331"/>
        <v>0</v>
      </c>
      <c r="AM824" s="597">
        <f t="shared" si="331"/>
        <v>0</v>
      </c>
      <c r="AN824" s="597">
        <f t="shared" si="331"/>
        <v>0</v>
      </c>
      <c r="AO824" s="597">
        <f t="shared" si="331"/>
        <v>0</v>
      </c>
      <c r="AP824" s="442"/>
      <c r="AQ824" s="423"/>
      <c r="AR824" s="411"/>
      <c r="AS824" s="411"/>
      <c r="AT824" s="411"/>
    </row>
    <row r="825" spans="1:46" hidden="1" outlineLevel="4" x14ac:dyDescent="0.25">
      <c r="A825" s="411"/>
      <c r="B825" s="420"/>
      <c r="C825" s="413">
        <f>INT($C$809)+4</f>
        <v>5</v>
      </c>
      <c r="D825" s="442"/>
      <c r="E825" s="500"/>
      <c r="F825" s="500"/>
      <c r="G825" s="442"/>
      <c r="H825" s="463"/>
      <c r="I825" s="469">
        <v>2</v>
      </c>
      <c r="J825" s="463" t="s">
        <v>730</v>
      </c>
      <c r="K825" s="447"/>
      <c r="L825" s="447"/>
      <c r="M825" s="447"/>
      <c r="N825" s="447"/>
      <c r="O825" s="447"/>
      <c r="P825" s="447"/>
      <c r="Q825" s="447"/>
      <c r="R825" s="447"/>
      <c r="S825" s="447"/>
      <c r="T825" s="447"/>
      <c r="U825" s="447"/>
      <c r="V825" s="447"/>
      <c r="W825" s="447"/>
      <c r="X825" s="447"/>
      <c r="Y825" s="447"/>
      <c r="Z825" s="447"/>
      <c r="AA825" s="447"/>
      <c r="AB825" s="447"/>
      <c r="AC825" s="447"/>
      <c r="AD825" s="597">
        <f t="shared" si="330"/>
        <v>0</v>
      </c>
      <c r="AE825" s="597">
        <f t="shared" si="330"/>
        <v>0</v>
      </c>
      <c r="AF825" s="597">
        <f t="shared" si="330"/>
        <v>0</v>
      </c>
      <c r="AG825" s="597">
        <f t="shared" si="330"/>
        <v>0</v>
      </c>
      <c r="AH825" s="597">
        <f t="shared" si="330"/>
        <v>0</v>
      </c>
      <c r="AI825" s="597">
        <f t="shared" si="331"/>
        <v>0</v>
      </c>
      <c r="AJ825" s="597">
        <f t="shared" si="331"/>
        <v>0</v>
      </c>
      <c r="AK825" s="597">
        <f t="shared" si="331"/>
        <v>0</v>
      </c>
      <c r="AL825" s="597">
        <f t="shared" si="331"/>
        <v>0</v>
      </c>
      <c r="AM825" s="597">
        <f t="shared" si="331"/>
        <v>0</v>
      </c>
      <c r="AN825" s="597">
        <f t="shared" si="331"/>
        <v>0</v>
      </c>
      <c r="AO825" s="597">
        <f t="shared" si="331"/>
        <v>0</v>
      </c>
      <c r="AP825" s="442"/>
      <c r="AQ825" s="423"/>
      <c r="AR825" s="411"/>
      <c r="AS825" s="411"/>
      <c r="AT825" s="411"/>
    </row>
    <row r="826" spans="1:46" ht="5.0999999999999996" customHeight="1" outlineLevel="2" x14ac:dyDescent="0.25">
      <c r="A826" s="411"/>
      <c r="B826" s="420"/>
      <c r="C826" s="413">
        <f>INT($C$809)+2.005</f>
        <v>3.0049999999999999</v>
      </c>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c r="Z826" s="442"/>
      <c r="AA826" s="442"/>
      <c r="AB826" s="442"/>
      <c r="AC826" s="442"/>
      <c r="AD826" s="442"/>
      <c r="AE826" s="442"/>
      <c r="AF826" s="442"/>
      <c r="AG826" s="442"/>
      <c r="AH826" s="442"/>
      <c r="AI826" s="442"/>
      <c r="AJ826" s="442"/>
      <c r="AK826" s="442"/>
      <c r="AL826" s="442"/>
      <c r="AM826" s="442"/>
      <c r="AN826" s="442"/>
      <c r="AO826" s="442"/>
      <c r="AP826" s="442" t="s">
        <v>484</v>
      </c>
      <c r="AQ826" s="423"/>
      <c r="AR826" s="411"/>
      <c r="AS826" s="411"/>
      <c r="AT826" s="411"/>
    </row>
    <row r="827" spans="1:46" outlineLevel="1" x14ac:dyDescent="0.25">
      <c r="A827" s="411"/>
      <c r="B827" s="420"/>
      <c r="C827" s="413">
        <f>INT($C$809)+1</f>
        <v>2</v>
      </c>
      <c r="D827" s="442"/>
      <c r="E827" s="500"/>
      <c r="F827" s="500"/>
      <c r="G827" s="442"/>
      <c r="H827" s="503" t="s">
        <v>731</v>
      </c>
      <c r="I827" s="460"/>
      <c r="J827" s="429"/>
      <c r="K827" s="429"/>
      <c r="L827" s="429"/>
      <c r="M827" s="429"/>
      <c r="N827" s="429"/>
      <c r="O827" s="429"/>
      <c r="P827" s="429"/>
      <c r="Q827" s="429"/>
      <c r="R827" s="429"/>
      <c r="S827" s="429"/>
      <c r="T827" s="429"/>
      <c r="U827" s="429"/>
      <c r="V827" s="429"/>
      <c r="W827" s="429"/>
      <c r="X827" s="429"/>
      <c r="Y827" s="492"/>
      <c r="Z827" s="492"/>
      <c r="AA827" s="492"/>
      <c r="AB827" s="492"/>
      <c r="AC827" s="492"/>
      <c r="AD827" s="492"/>
      <c r="AE827" s="492"/>
      <c r="AF827" s="492"/>
      <c r="AG827" s="492"/>
      <c r="AH827" s="492"/>
      <c r="AI827" s="492"/>
      <c r="AJ827" s="492"/>
      <c r="AK827" s="492"/>
      <c r="AL827" s="492"/>
      <c r="AM827" s="492"/>
      <c r="AN827" s="492"/>
      <c r="AO827" s="492"/>
      <c r="AP827" s="442"/>
      <c r="AQ827" s="423"/>
      <c r="AR827" s="411"/>
      <c r="AS827" s="411"/>
      <c r="AT827" s="411"/>
    </row>
    <row r="828" spans="1:46" ht="5.0999999999999996" hidden="1" customHeight="1" outlineLevel="3" x14ac:dyDescent="0.25">
      <c r="A828" s="411"/>
      <c r="B828" s="420"/>
      <c r="C828" s="413">
        <f>INT($C$809)+3.005</f>
        <v>4.0049999999999999</v>
      </c>
      <c r="D828" s="442" t="s">
        <v>480</v>
      </c>
      <c r="E828" s="442"/>
      <c r="F828" s="442"/>
      <c r="G828" s="442"/>
      <c r="H828" s="504"/>
      <c r="I828" s="504"/>
      <c r="J828" s="504"/>
      <c r="K828" s="504"/>
      <c r="L828" s="504"/>
      <c r="M828" s="504"/>
      <c r="N828" s="504"/>
      <c r="O828" s="504"/>
      <c r="P828" s="504"/>
      <c r="Q828" s="504"/>
      <c r="R828" s="504"/>
      <c r="S828" s="504"/>
      <c r="T828" s="504"/>
      <c r="U828" s="504"/>
      <c r="V828" s="504"/>
      <c r="W828" s="504"/>
      <c r="X828" s="504"/>
      <c r="Y828" s="504"/>
      <c r="Z828" s="504"/>
      <c r="AA828" s="504"/>
      <c r="AB828" s="444"/>
      <c r="AC828" s="444"/>
      <c r="AD828" s="444"/>
      <c r="AE828" s="444"/>
      <c r="AF828" s="444"/>
      <c r="AG828" s="444"/>
      <c r="AH828" s="444"/>
      <c r="AI828" s="444"/>
      <c r="AJ828" s="444"/>
      <c r="AK828" s="444"/>
      <c r="AL828" s="444"/>
      <c r="AM828" s="444"/>
      <c r="AN828" s="444"/>
      <c r="AO828" s="444"/>
      <c r="AP828" s="442"/>
      <c r="AQ828" s="423"/>
      <c r="AR828" s="411"/>
      <c r="AS828" s="411"/>
      <c r="AT828" s="411"/>
    </row>
    <row r="829" spans="1:46" outlineLevel="2" x14ac:dyDescent="0.25">
      <c r="A829" s="411"/>
      <c r="B829" s="420"/>
      <c r="C829" s="413">
        <f>INT($C$809)+2</f>
        <v>3</v>
      </c>
      <c r="D829" s="442"/>
      <c r="E829" s="500"/>
      <c r="F829" s="500"/>
      <c r="G829" s="442"/>
      <c r="H829" s="447"/>
      <c r="I829" s="447"/>
      <c r="J829" s="447"/>
      <c r="K829" s="463">
        <f>i_s_len</f>
        <v>8</v>
      </c>
      <c r="L829" s="450">
        <v>3</v>
      </c>
      <c r="M829" s="447"/>
      <c r="N829" s="448" t="s">
        <v>732</v>
      </c>
      <c r="O829" s="447"/>
      <c r="P829" s="447"/>
      <c r="Q829" s="447"/>
      <c r="R829" s="447"/>
      <c r="S829" s="447"/>
      <c r="T829" s="447"/>
      <c r="U829" s="447"/>
      <c r="V829" s="447"/>
      <c r="W829" s="447"/>
      <c r="X829" s="447"/>
      <c r="Y829" s="447"/>
      <c r="Z829" s="447"/>
      <c r="AA829" s="447"/>
      <c r="AB829" s="447"/>
      <c r="AC829" s="447"/>
      <c r="AD829" s="593" t="s">
        <v>722</v>
      </c>
      <c r="AE829" s="447"/>
      <c r="AF829" s="447"/>
      <c r="AG829" s="447"/>
      <c r="AH829" s="447"/>
      <c r="AI829" s="447"/>
      <c r="AJ829" s="447"/>
      <c r="AK829" s="447"/>
      <c r="AL829" s="447"/>
      <c r="AM829" s="447"/>
      <c r="AN829" s="447"/>
      <c r="AO829" s="447"/>
      <c r="AP829" s="442"/>
      <c r="AQ829" s="423"/>
      <c r="AR829" s="411"/>
      <c r="AS829" s="411"/>
      <c r="AT829" s="411"/>
    </row>
    <row r="830" spans="1:46" ht="15" customHeight="1" outlineLevel="2" collapsed="1" x14ac:dyDescent="0.25">
      <c r="A830" s="411"/>
      <c r="B830" s="420"/>
      <c r="C830" s="413">
        <f>INT($C$809)+2</f>
        <v>3</v>
      </c>
      <c r="D830" s="442"/>
      <c r="E830" s="500"/>
      <c r="F830" s="500"/>
      <c r="G830" s="442"/>
      <c r="H830" s="559" t="s">
        <v>733</v>
      </c>
      <c r="I830" s="559" t="s">
        <v>723</v>
      </c>
      <c r="J830" s="559" t="s">
        <v>724</v>
      </c>
      <c r="K830" s="517" t="s">
        <v>734</v>
      </c>
      <c r="L830" s="517"/>
      <c r="M830" s="517"/>
      <c r="N830" s="517"/>
      <c r="O830" s="517" t="s">
        <v>735</v>
      </c>
      <c r="P830" s="517"/>
      <c r="Q830" s="517"/>
      <c r="R830" s="517"/>
      <c r="S830" s="517" t="s">
        <v>736</v>
      </c>
      <c r="T830" s="517"/>
      <c r="U830" s="517"/>
      <c r="V830" s="517"/>
      <c r="W830" s="447"/>
      <c r="X830" s="447"/>
      <c r="Y830" s="447"/>
      <c r="Z830" s="447"/>
      <c r="AA830" s="447"/>
      <c r="AB830" s="447"/>
      <c r="AC830" s="447"/>
      <c r="AD830" s="598" t="s">
        <v>725</v>
      </c>
      <c r="AE830" s="598"/>
      <c r="AF830" s="598"/>
      <c r="AG830" s="598"/>
      <c r="AH830" s="598" t="s">
        <v>726</v>
      </c>
      <c r="AI830" s="598"/>
      <c r="AJ830" s="598"/>
      <c r="AK830" s="598"/>
      <c r="AL830" s="598" t="s">
        <v>727</v>
      </c>
      <c r="AM830" s="598"/>
      <c r="AN830" s="598"/>
      <c r="AO830" s="598"/>
      <c r="AP830" s="442"/>
      <c r="AQ830" s="423"/>
      <c r="AR830" s="411"/>
      <c r="AS830" s="411"/>
      <c r="AT830" s="411"/>
    </row>
    <row r="831" spans="1:46" hidden="1" outlineLevel="4" x14ac:dyDescent="0.25">
      <c r="A831" s="411"/>
      <c r="B831" s="420"/>
      <c r="C831" s="413">
        <f t="shared" ref="C831:C839" si="332">INT($C$809)+4</f>
        <v>5</v>
      </c>
      <c r="D831" s="442"/>
      <c r="E831" s="500"/>
      <c r="F831" s="500"/>
      <c r="G831" s="442"/>
      <c r="H831" s="595" t="s">
        <v>737</v>
      </c>
      <c r="I831" s="596">
        <v>0</v>
      </c>
      <c r="J831" s="596" t="s">
        <v>738</v>
      </c>
      <c r="K831" s="599"/>
      <c r="L831" s="599"/>
      <c r="M831" s="599"/>
      <c r="N831" s="599"/>
      <c r="O831" s="600"/>
      <c r="P831" s="600"/>
      <c r="Q831" s="600"/>
      <c r="R831" s="600"/>
      <c r="S831" s="600"/>
      <c r="T831" s="600"/>
      <c r="U831" s="600"/>
      <c r="V831" s="600"/>
      <c r="W831" s="447"/>
      <c r="X831" s="447"/>
      <c r="Y831" s="447"/>
      <c r="Z831" s="447"/>
      <c r="AA831" s="447"/>
      <c r="AB831" s="447"/>
      <c r="AC831" s="447"/>
      <c r="AD831" s="601">
        <f t="shared" ref="AD831:AD839" si="333">IF(K831="",3650,K831)</f>
        <v>3650</v>
      </c>
      <c r="AE831" s="601">
        <f t="shared" ref="AE831:AE839" si="334">IF(L831="",3650,L831)</f>
        <v>3650</v>
      </c>
      <c r="AF831" s="601">
        <f t="shared" ref="AF831:AF839" si="335">IF(M831="",3650,M831)</f>
        <v>3650</v>
      </c>
      <c r="AG831" s="601">
        <f t="shared" ref="AG831:AG839" si="336">IF(N831="",3650,N831)</f>
        <v>3650</v>
      </c>
      <c r="AH831" s="601">
        <f t="shared" ref="AH831:AH857" si="337">IF(O831="",1000,O831)</f>
        <v>1000</v>
      </c>
      <c r="AI831" s="601">
        <f t="shared" ref="AI831:AI857" si="338">IF(P831="",1000,P831)</f>
        <v>1000</v>
      </c>
      <c r="AJ831" s="601">
        <f t="shared" ref="AJ831:AJ857" si="339">IF(Q831="",1000,Q831)</f>
        <v>1000</v>
      </c>
      <c r="AK831" s="601">
        <f t="shared" ref="AK831:AK857" si="340">IF(R831="",1000,R831)</f>
        <v>1000</v>
      </c>
      <c r="AL831" s="601">
        <f t="shared" ref="AL831:AL857" si="341">S831</f>
        <v>0</v>
      </c>
      <c r="AM831" s="601">
        <f t="shared" ref="AM831:AM857" si="342">T831</f>
        <v>0</v>
      </c>
      <c r="AN831" s="601">
        <f t="shared" ref="AN831:AN857" si="343">U831</f>
        <v>0</v>
      </c>
      <c r="AO831" s="601">
        <f t="shared" ref="AO831:AO857" si="344">V831</f>
        <v>0</v>
      </c>
      <c r="AP831" s="442"/>
      <c r="AQ831" s="423"/>
      <c r="AR831" s="411"/>
      <c r="AS831" s="411"/>
      <c r="AT831" s="411"/>
    </row>
    <row r="832" spans="1:46" hidden="1" outlineLevel="4" x14ac:dyDescent="0.25">
      <c r="A832" s="411"/>
      <c r="B832" s="420"/>
      <c r="C832" s="413">
        <f t="shared" si="332"/>
        <v>5</v>
      </c>
      <c r="D832" s="442"/>
      <c r="E832" s="500"/>
      <c r="F832" s="500"/>
      <c r="G832" s="442"/>
      <c r="H832" s="463" t="s">
        <v>739</v>
      </c>
      <c r="I832" s="469"/>
      <c r="J832" s="463" t="s">
        <v>740</v>
      </c>
      <c r="K832" s="602"/>
      <c r="L832" s="602"/>
      <c r="M832" s="602"/>
      <c r="N832" s="602"/>
      <c r="O832" s="589"/>
      <c r="P832" s="589"/>
      <c r="Q832" s="589"/>
      <c r="R832" s="589"/>
      <c r="S832" s="589"/>
      <c r="T832" s="589"/>
      <c r="U832" s="589"/>
      <c r="V832" s="589"/>
      <c r="W832" s="447"/>
      <c r="X832" s="447"/>
      <c r="Y832" s="447"/>
      <c r="Z832" s="447"/>
      <c r="AA832" s="447"/>
      <c r="AB832" s="447"/>
      <c r="AC832" s="447"/>
      <c r="AD832" s="597">
        <f t="shared" si="333"/>
        <v>3650</v>
      </c>
      <c r="AE832" s="597">
        <f t="shared" si="334"/>
        <v>3650</v>
      </c>
      <c r="AF832" s="597">
        <f t="shared" si="335"/>
        <v>3650</v>
      </c>
      <c r="AG832" s="597">
        <f t="shared" si="336"/>
        <v>3650</v>
      </c>
      <c r="AH832" s="597">
        <f t="shared" si="337"/>
        <v>1000</v>
      </c>
      <c r="AI832" s="597">
        <f t="shared" si="338"/>
        <v>1000</v>
      </c>
      <c r="AJ832" s="597">
        <f t="shared" si="339"/>
        <v>1000</v>
      </c>
      <c r="AK832" s="597">
        <f t="shared" si="340"/>
        <v>1000</v>
      </c>
      <c r="AL832" s="597">
        <f t="shared" si="341"/>
        <v>0</v>
      </c>
      <c r="AM832" s="597">
        <f t="shared" si="342"/>
        <v>0</v>
      </c>
      <c r="AN832" s="597">
        <f t="shared" si="343"/>
        <v>0</v>
      </c>
      <c r="AO832" s="597">
        <f t="shared" si="344"/>
        <v>0</v>
      </c>
      <c r="AP832" s="442"/>
      <c r="AQ832" s="423"/>
      <c r="AR832" s="411"/>
      <c r="AS832" s="411"/>
      <c r="AT832" s="411"/>
    </row>
    <row r="833" spans="1:46" hidden="1" outlineLevel="4" x14ac:dyDescent="0.25">
      <c r="A833" s="411"/>
      <c r="B833" s="420"/>
      <c r="C833" s="413">
        <f t="shared" si="332"/>
        <v>5</v>
      </c>
      <c r="D833" s="442"/>
      <c r="E833" s="500"/>
      <c r="F833" s="500"/>
      <c r="G833" s="442"/>
      <c r="H833" s="463" t="s">
        <v>741</v>
      </c>
      <c r="I833" s="469"/>
      <c r="J833" s="463" t="s">
        <v>740</v>
      </c>
      <c r="K833" s="602"/>
      <c r="L833" s="602"/>
      <c r="M833" s="602"/>
      <c r="N833" s="602"/>
      <c r="O833" s="589"/>
      <c r="P833" s="589"/>
      <c r="Q833" s="589"/>
      <c r="R833" s="589"/>
      <c r="S833" s="589"/>
      <c r="T833" s="589"/>
      <c r="U833" s="589"/>
      <c r="V833" s="589"/>
      <c r="W833" s="447"/>
      <c r="X833" s="447"/>
      <c r="Y833" s="447"/>
      <c r="Z833" s="447"/>
      <c r="AA833" s="447"/>
      <c r="AB833" s="447"/>
      <c r="AC833" s="447"/>
      <c r="AD833" s="597">
        <f t="shared" si="333"/>
        <v>3650</v>
      </c>
      <c r="AE833" s="597">
        <f t="shared" si="334"/>
        <v>3650</v>
      </c>
      <c r="AF833" s="597">
        <f t="shared" si="335"/>
        <v>3650</v>
      </c>
      <c r="AG833" s="597">
        <f t="shared" si="336"/>
        <v>3650</v>
      </c>
      <c r="AH833" s="597">
        <f t="shared" si="337"/>
        <v>1000</v>
      </c>
      <c r="AI833" s="597">
        <f t="shared" si="338"/>
        <v>1000</v>
      </c>
      <c r="AJ833" s="597">
        <f t="shared" si="339"/>
        <v>1000</v>
      </c>
      <c r="AK833" s="597">
        <f t="shared" si="340"/>
        <v>1000</v>
      </c>
      <c r="AL833" s="597">
        <f t="shared" si="341"/>
        <v>0</v>
      </c>
      <c r="AM833" s="597">
        <f t="shared" si="342"/>
        <v>0</v>
      </c>
      <c r="AN833" s="597">
        <f t="shared" si="343"/>
        <v>0</v>
      </c>
      <c r="AO833" s="597">
        <f t="shared" si="344"/>
        <v>0</v>
      </c>
      <c r="AP833" s="442"/>
      <c r="AQ833" s="423"/>
      <c r="AR833" s="411"/>
      <c r="AS833" s="411"/>
      <c r="AT833" s="411"/>
    </row>
    <row r="834" spans="1:46" hidden="1" outlineLevel="4" x14ac:dyDescent="0.25">
      <c r="A834" s="411"/>
      <c r="B834" s="420"/>
      <c r="C834" s="413">
        <f t="shared" si="332"/>
        <v>5</v>
      </c>
      <c r="D834" s="442"/>
      <c r="E834" s="500"/>
      <c r="F834" s="500"/>
      <c r="G834" s="442"/>
      <c r="H834" s="463">
        <v>3</v>
      </c>
      <c r="I834" s="469"/>
      <c r="J834" s="463" t="s">
        <v>740</v>
      </c>
      <c r="K834" s="602"/>
      <c r="L834" s="602"/>
      <c r="M834" s="602"/>
      <c r="N834" s="602"/>
      <c r="O834" s="589"/>
      <c r="P834" s="589"/>
      <c r="Q834" s="589"/>
      <c r="R834" s="589"/>
      <c r="S834" s="589"/>
      <c r="T834" s="589"/>
      <c r="U834" s="589"/>
      <c r="V834" s="589"/>
      <c r="W834" s="447"/>
      <c r="X834" s="447"/>
      <c r="Y834" s="447"/>
      <c r="Z834" s="447"/>
      <c r="AA834" s="447"/>
      <c r="AB834" s="447"/>
      <c r="AC834" s="447"/>
      <c r="AD834" s="597">
        <f t="shared" si="333"/>
        <v>3650</v>
      </c>
      <c r="AE834" s="597">
        <f t="shared" si="334"/>
        <v>3650</v>
      </c>
      <c r="AF834" s="597">
        <f t="shared" si="335"/>
        <v>3650</v>
      </c>
      <c r="AG834" s="597">
        <f t="shared" si="336"/>
        <v>3650</v>
      </c>
      <c r="AH834" s="597">
        <f t="shared" si="337"/>
        <v>1000</v>
      </c>
      <c r="AI834" s="597">
        <f t="shared" si="338"/>
        <v>1000</v>
      </c>
      <c r="AJ834" s="597">
        <f t="shared" si="339"/>
        <v>1000</v>
      </c>
      <c r="AK834" s="597">
        <f t="shared" si="340"/>
        <v>1000</v>
      </c>
      <c r="AL834" s="597">
        <f t="shared" si="341"/>
        <v>0</v>
      </c>
      <c r="AM834" s="597">
        <f t="shared" si="342"/>
        <v>0</v>
      </c>
      <c r="AN834" s="597">
        <f t="shared" si="343"/>
        <v>0</v>
      </c>
      <c r="AO834" s="597">
        <f t="shared" si="344"/>
        <v>0</v>
      </c>
      <c r="AP834" s="442"/>
      <c r="AQ834" s="423"/>
      <c r="AR834" s="411"/>
      <c r="AS834" s="411"/>
      <c r="AT834" s="411"/>
    </row>
    <row r="835" spans="1:46" hidden="1" outlineLevel="4" x14ac:dyDescent="0.25">
      <c r="A835" s="411"/>
      <c r="B835" s="420"/>
      <c r="C835" s="413">
        <f t="shared" si="332"/>
        <v>5</v>
      </c>
      <c r="D835" s="442"/>
      <c r="E835" s="500"/>
      <c r="F835" s="500"/>
      <c r="G835" s="442"/>
      <c r="H835" s="463">
        <v>4</v>
      </c>
      <c r="I835" s="469"/>
      <c r="J835" s="463" t="s">
        <v>740</v>
      </c>
      <c r="K835" s="602"/>
      <c r="L835" s="602"/>
      <c r="M835" s="602"/>
      <c r="N835" s="602"/>
      <c r="O835" s="589"/>
      <c r="P835" s="589"/>
      <c r="Q835" s="589"/>
      <c r="R835" s="589"/>
      <c r="S835" s="589"/>
      <c r="T835" s="589"/>
      <c r="U835" s="589"/>
      <c r="V835" s="589"/>
      <c r="W835" s="447"/>
      <c r="X835" s="447"/>
      <c r="Y835" s="447"/>
      <c r="Z835" s="447"/>
      <c r="AA835" s="447"/>
      <c r="AB835" s="447"/>
      <c r="AC835" s="447"/>
      <c r="AD835" s="597">
        <f t="shared" si="333"/>
        <v>3650</v>
      </c>
      <c r="AE835" s="597">
        <f t="shared" si="334"/>
        <v>3650</v>
      </c>
      <c r="AF835" s="597">
        <f t="shared" si="335"/>
        <v>3650</v>
      </c>
      <c r="AG835" s="597">
        <f t="shared" si="336"/>
        <v>3650</v>
      </c>
      <c r="AH835" s="597">
        <f t="shared" si="337"/>
        <v>1000</v>
      </c>
      <c r="AI835" s="597">
        <f t="shared" si="338"/>
        <v>1000</v>
      </c>
      <c r="AJ835" s="597">
        <f t="shared" si="339"/>
        <v>1000</v>
      </c>
      <c r="AK835" s="597">
        <f t="shared" si="340"/>
        <v>1000</v>
      </c>
      <c r="AL835" s="597">
        <f t="shared" si="341"/>
        <v>0</v>
      </c>
      <c r="AM835" s="597">
        <f t="shared" si="342"/>
        <v>0</v>
      </c>
      <c r="AN835" s="597">
        <f t="shared" si="343"/>
        <v>0</v>
      </c>
      <c r="AO835" s="597">
        <f t="shared" si="344"/>
        <v>0</v>
      </c>
      <c r="AP835" s="442"/>
      <c r="AQ835" s="423"/>
      <c r="AR835" s="411"/>
      <c r="AS835" s="411"/>
      <c r="AT835" s="411"/>
    </row>
    <row r="836" spans="1:46" hidden="1" outlineLevel="4" x14ac:dyDescent="0.25">
      <c r="A836" s="411"/>
      <c r="B836" s="420"/>
      <c r="C836" s="413">
        <f t="shared" si="332"/>
        <v>5</v>
      </c>
      <c r="D836" s="442"/>
      <c r="E836" s="500"/>
      <c r="F836" s="500"/>
      <c r="G836" s="442"/>
      <c r="H836" s="463">
        <v>5</v>
      </c>
      <c r="I836" s="469"/>
      <c r="J836" s="463" t="s">
        <v>740</v>
      </c>
      <c r="K836" s="602"/>
      <c r="L836" s="602"/>
      <c r="M836" s="602"/>
      <c r="N836" s="602"/>
      <c r="O836" s="589"/>
      <c r="P836" s="589"/>
      <c r="Q836" s="589"/>
      <c r="R836" s="589"/>
      <c r="S836" s="589"/>
      <c r="T836" s="589"/>
      <c r="U836" s="589"/>
      <c r="V836" s="589"/>
      <c r="W836" s="447"/>
      <c r="X836" s="447"/>
      <c r="Y836" s="447"/>
      <c r="Z836" s="447"/>
      <c r="AA836" s="447"/>
      <c r="AB836" s="447"/>
      <c r="AC836" s="447"/>
      <c r="AD836" s="597">
        <f t="shared" si="333"/>
        <v>3650</v>
      </c>
      <c r="AE836" s="597">
        <f t="shared" si="334"/>
        <v>3650</v>
      </c>
      <c r="AF836" s="597">
        <f t="shared" si="335"/>
        <v>3650</v>
      </c>
      <c r="AG836" s="597">
        <f t="shared" si="336"/>
        <v>3650</v>
      </c>
      <c r="AH836" s="597">
        <f t="shared" si="337"/>
        <v>1000</v>
      </c>
      <c r="AI836" s="597">
        <f t="shared" si="338"/>
        <v>1000</v>
      </c>
      <c r="AJ836" s="597">
        <f t="shared" si="339"/>
        <v>1000</v>
      </c>
      <c r="AK836" s="597">
        <f t="shared" si="340"/>
        <v>1000</v>
      </c>
      <c r="AL836" s="597">
        <f t="shared" si="341"/>
        <v>0</v>
      </c>
      <c r="AM836" s="597">
        <f t="shared" si="342"/>
        <v>0</v>
      </c>
      <c r="AN836" s="597">
        <f t="shared" si="343"/>
        <v>0</v>
      </c>
      <c r="AO836" s="597">
        <f t="shared" si="344"/>
        <v>0</v>
      </c>
      <c r="AP836" s="442"/>
      <c r="AQ836" s="423"/>
      <c r="AR836" s="411"/>
      <c r="AS836" s="411"/>
      <c r="AT836" s="411"/>
    </row>
    <row r="837" spans="1:46" hidden="1" outlineLevel="4" x14ac:dyDescent="0.25">
      <c r="A837" s="411"/>
      <c r="B837" s="420"/>
      <c r="C837" s="413">
        <f t="shared" si="332"/>
        <v>5</v>
      </c>
      <c r="D837" s="442"/>
      <c r="E837" s="500"/>
      <c r="F837" s="500"/>
      <c r="G837" s="442"/>
      <c r="H837" s="463">
        <v>6</v>
      </c>
      <c r="I837" s="469"/>
      <c r="J837" s="463" t="s">
        <v>740</v>
      </c>
      <c r="K837" s="602"/>
      <c r="L837" s="602"/>
      <c r="M837" s="602"/>
      <c r="N837" s="602"/>
      <c r="O837" s="589"/>
      <c r="P837" s="589"/>
      <c r="Q837" s="589"/>
      <c r="R837" s="589"/>
      <c r="S837" s="589"/>
      <c r="T837" s="589"/>
      <c r="U837" s="589"/>
      <c r="V837" s="589"/>
      <c r="W837" s="447"/>
      <c r="X837" s="447"/>
      <c r="Y837" s="447"/>
      <c r="Z837" s="447"/>
      <c r="AA837" s="447"/>
      <c r="AB837" s="447"/>
      <c r="AC837" s="447"/>
      <c r="AD837" s="597">
        <f t="shared" si="333"/>
        <v>3650</v>
      </c>
      <c r="AE837" s="597">
        <f t="shared" si="334"/>
        <v>3650</v>
      </c>
      <c r="AF837" s="597">
        <f t="shared" si="335"/>
        <v>3650</v>
      </c>
      <c r="AG837" s="597">
        <f t="shared" si="336"/>
        <v>3650</v>
      </c>
      <c r="AH837" s="597">
        <f t="shared" si="337"/>
        <v>1000</v>
      </c>
      <c r="AI837" s="597">
        <f t="shared" si="338"/>
        <v>1000</v>
      </c>
      <c r="AJ837" s="597">
        <f t="shared" si="339"/>
        <v>1000</v>
      </c>
      <c r="AK837" s="597">
        <f t="shared" si="340"/>
        <v>1000</v>
      </c>
      <c r="AL837" s="597">
        <f t="shared" si="341"/>
        <v>0</v>
      </c>
      <c r="AM837" s="597">
        <f t="shared" si="342"/>
        <v>0</v>
      </c>
      <c r="AN837" s="597">
        <f t="shared" si="343"/>
        <v>0</v>
      </c>
      <c r="AO837" s="597">
        <f t="shared" si="344"/>
        <v>0</v>
      </c>
      <c r="AP837" s="442"/>
      <c r="AQ837" s="423"/>
      <c r="AR837" s="411"/>
      <c r="AS837" s="411"/>
      <c r="AT837" s="411"/>
    </row>
    <row r="838" spans="1:46" hidden="1" outlineLevel="4" x14ac:dyDescent="0.25">
      <c r="A838" s="411"/>
      <c r="B838" s="420"/>
      <c r="C838" s="413">
        <f t="shared" si="332"/>
        <v>5</v>
      </c>
      <c r="D838" s="442"/>
      <c r="E838" s="500"/>
      <c r="F838" s="500"/>
      <c r="G838" s="442"/>
      <c r="H838" s="463">
        <v>7</v>
      </c>
      <c r="I838" s="469"/>
      <c r="J838" s="463" t="s">
        <v>740</v>
      </c>
      <c r="K838" s="602"/>
      <c r="L838" s="602"/>
      <c r="M838" s="602"/>
      <c r="N838" s="602"/>
      <c r="O838" s="589"/>
      <c r="P838" s="589"/>
      <c r="Q838" s="589"/>
      <c r="R838" s="589"/>
      <c r="S838" s="589"/>
      <c r="T838" s="589"/>
      <c r="U838" s="589"/>
      <c r="V838" s="589"/>
      <c r="W838" s="447"/>
      <c r="X838" s="447"/>
      <c r="Y838" s="447"/>
      <c r="Z838" s="447"/>
      <c r="AA838" s="447"/>
      <c r="AB838" s="447"/>
      <c r="AC838" s="447"/>
      <c r="AD838" s="597">
        <f t="shared" si="333"/>
        <v>3650</v>
      </c>
      <c r="AE838" s="597">
        <f t="shared" si="334"/>
        <v>3650</v>
      </c>
      <c r="AF838" s="597">
        <f t="shared" si="335"/>
        <v>3650</v>
      </c>
      <c r="AG838" s="597">
        <f t="shared" si="336"/>
        <v>3650</v>
      </c>
      <c r="AH838" s="597">
        <f t="shared" si="337"/>
        <v>1000</v>
      </c>
      <c r="AI838" s="597">
        <f t="shared" si="338"/>
        <v>1000</v>
      </c>
      <c r="AJ838" s="597">
        <f t="shared" si="339"/>
        <v>1000</v>
      </c>
      <c r="AK838" s="597">
        <f t="shared" si="340"/>
        <v>1000</v>
      </c>
      <c r="AL838" s="597">
        <f t="shared" si="341"/>
        <v>0</v>
      </c>
      <c r="AM838" s="597">
        <f t="shared" si="342"/>
        <v>0</v>
      </c>
      <c r="AN838" s="597">
        <f t="shared" si="343"/>
        <v>0</v>
      </c>
      <c r="AO838" s="597">
        <f t="shared" si="344"/>
        <v>0</v>
      </c>
      <c r="AP838" s="442"/>
      <c r="AQ838" s="423"/>
      <c r="AR838" s="411"/>
      <c r="AS838" s="411"/>
      <c r="AT838" s="411"/>
    </row>
    <row r="839" spans="1:46" hidden="1" outlineLevel="4" x14ac:dyDescent="0.25">
      <c r="A839" s="411"/>
      <c r="B839" s="420"/>
      <c r="C839" s="413">
        <f t="shared" si="332"/>
        <v>5</v>
      </c>
      <c r="D839" s="442"/>
      <c r="E839" s="500"/>
      <c r="F839" s="500"/>
      <c r="G839" s="442"/>
      <c r="H839" s="603">
        <v>8</v>
      </c>
      <c r="I839" s="604"/>
      <c r="J839" s="603" t="s">
        <v>740</v>
      </c>
      <c r="K839" s="605"/>
      <c r="L839" s="605"/>
      <c r="M839" s="605"/>
      <c r="N839" s="605"/>
      <c r="O839" s="606"/>
      <c r="P839" s="606"/>
      <c r="Q839" s="606"/>
      <c r="R839" s="606"/>
      <c r="S839" s="606"/>
      <c r="T839" s="606"/>
      <c r="U839" s="606"/>
      <c r="V839" s="606"/>
      <c r="W839" s="447"/>
      <c r="X839" s="447"/>
      <c r="Y839" s="447"/>
      <c r="Z839" s="447"/>
      <c r="AA839" s="447"/>
      <c r="AB839" s="447"/>
      <c r="AC839" s="447"/>
      <c r="AD839" s="607">
        <f t="shared" si="333"/>
        <v>3650</v>
      </c>
      <c r="AE839" s="607">
        <f t="shared" si="334"/>
        <v>3650</v>
      </c>
      <c r="AF839" s="607">
        <f t="shared" si="335"/>
        <v>3650</v>
      </c>
      <c r="AG839" s="607">
        <f t="shared" si="336"/>
        <v>3650</v>
      </c>
      <c r="AH839" s="607">
        <f t="shared" si="337"/>
        <v>1000</v>
      </c>
      <c r="AI839" s="607">
        <f t="shared" si="338"/>
        <v>1000</v>
      </c>
      <c r="AJ839" s="607">
        <f t="shared" si="339"/>
        <v>1000</v>
      </c>
      <c r="AK839" s="607">
        <f t="shared" si="340"/>
        <v>1000</v>
      </c>
      <c r="AL839" s="607">
        <f t="shared" si="341"/>
        <v>0</v>
      </c>
      <c r="AM839" s="607">
        <f t="shared" si="342"/>
        <v>0</v>
      </c>
      <c r="AN839" s="607">
        <f t="shared" si="343"/>
        <v>0</v>
      </c>
      <c r="AO839" s="607">
        <f t="shared" si="344"/>
        <v>0</v>
      </c>
      <c r="AP839" s="442"/>
      <c r="AQ839" s="423"/>
      <c r="AR839" s="411"/>
      <c r="AS839" s="411"/>
      <c r="AT839" s="411"/>
    </row>
    <row r="840" spans="1:46" ht="15" hidden="1" customHeight="1" outlineLevel="3" x14ac:dyDescent="0.25">
      <c r="A840" s="411"/>
      <c r="B840" s="420"/>
      <c r="C840" s="413">
        <f t="shared" ref="C840:C857" si="345">INT($C$809)+3</f>
        <v>4</v>
      </c>
      <c r="D840" s="442"/>
      <c r="E840" s="500"/>
      <c r="F840" s="500"/>
      <c r="G840" s="442"/>
      <c r="H840" s="595" t="s">
        <v>737</v>
      </c>
      <c r="I840" s="596">
        <v>1</v>
      </c>
      <c r="J840" s="596" t="s">
        <v>744</v>
      </c>
      <c r="K840" s="602">
        <v>350</v>
      </c>
      <c r="L840" s="602">
        <v>350</v>
      </c>
      <c r="M840" s="602">
        <v>350</v>
      </c>
      <c r="N840" s="602">
        <v>350</v>
      </c>
      <c r="O840" s="600">
        <v>45</v>
      </c>
      <c r="P840" s="600">
        <v>45</v>
      </c>
      <c r="Q840" s="600">
        <v>45</v>
      </c>
      <c r="R840" s="600">
        <v>47</v>
      </c>
      <c r="S840" s="600">
        <v>3</v>
      </c>
      <c r="T840" s="600">
        <v>3</v>
      </c>
      <c r="U840" s="600">
        <v>3</v>
      </c>
      <c r="V840" s="600">
        <v>3</v>
      </c>
      <c r="W840" s="987" t="s">
        <v>956</v>
      </c>
      <c r="X840" s="988"/>
      <c r="Y840" s="988"/>
      <c r="Z840" s="988"/>
      <c r="AA840" s="989"/>
      <c r="AB840" s="710"/>
      <c r="AC840" s="710"/>
      <c r="AD840" s="608">
        <f t="shared" ref="AD840:AD848" si="346">IF(K840="",0,K840)</f>
        <v>350</v>
      </c>
      <c r="AE840" s="608">
        <f t="shared" ref="AE840:AE848" si="347">IF(L840="",0,L840)</f>
        <v>350</v>
      </c>
      <c r="AF840" s="608">
        <f t="shared" ref="AF840:AF848" si="348">IF(M840="",0,M840)</f>
        <v>350</v>
      </c>
      <c r="AG840" s="608">
        <f t="shared" ref="AG840:AG848" si="349">IF(N840="",0,N840)</f>
        <v>350</v>
      </c>
      <c r="AH840" s="601">
        <f t="shared" si="337"/>
        <v>45</v>
      </c>
      <c r="AI840" s="601">
        <f t="shared" si="338"/>
        <v>45</v>
      </c>
      <c r="AJ840" s="601">
        <f t="shared" si="339"/>
        <v>45</v>
      </c>
      <c r="AK840" s="601">
        <f t="shared" si="340"/>
        <v>47</v>
      </c>
      <c r="AL840" s="601">
        <f t="shared" si="341"/>
        <v>3</v>
      </c>
      <c r="AM840" s="601">
        <f t="shared" si="342"/>
        <v>3</v>
      </c>
      <c r="AN840" s="601">
        <f t="shared" si="343"/>
        <v>3</v>
      </c>
      <c r="AO840" s="601">
        <f t="shared" si="344"/>
        <v>3</v>
      </c>
      <c r="AP840" s="442"/>
      <c r="AQ840" s="423"/>
      <c r="AR840" s="411"/>
      <c r="AS840" s="411"/>
      <c r="AT840" s="411"/>
    </row>
    <row r="841" spans="1:46" hidden="1" outlineLevel="3" x14ac:dyDescent="0.25">
      <c r="A841" s="411"/>
      <c r="B841" s="420"/>
      <c r="C841" s="413">
        <f t="shared" si="345"/>
        <v>4</v>
      </c>
      <c r="D841" s="442"/>
      <c r="E841" s="500"/>
      <c r="F841" s="500"/>
      <c r="G841" s="442"/>
      <c r="H841" s="463" t="s">
        <v>739</v>
      </c>
      <c r="I841" s="469"/>
      <c r="J841" s="469" t="s">
        <v>744</v>
      </c>
      <c r="K841" s="602">
        <v>350</v>
      </c>
      <c r="L841" s="602">
        <v>350</v>
      </c>
      <c r="M841" s="602">
        <v>350</v>
      </c>
      <c r="N841" s="602">
        <v>350</v>
      </c>
      <c r="O841" s="589">
        <v>45</v>
      </c>
      <c r="P841" s="589">
        <v>45</v>
      </c>
      <c r="Q841" s="589">
        <v>45</v>
      </c>
      <c r="R841" s="589">
        <v>47</v>
      </c>
      <c r="S841" s="589">
        <v>3</v>
      </c>
      <c r="T841" s="589">
        <v>3</v>
      </c>
      <c r="U841" s="589">
        <v>3</v>
      </c>
      <c r="V841" s="589">
        <v>3</v>
      </c>
      <c r="W841" s="990"/>
      <c r="X841" s="991"/>
      <c r="Y841" s="991"/>
      <c r="Z841" s="991"/>
      <c r="AA841" s="992"/>
      <c r="AB841" s="710"/>
      <c r="AC841" s="710"/>
      <c r="AD841" s="608">
        <f t="shared" si="346"/>
        <v>350</v>
      </c>
      <c r="AE841" s="608">
        <f t="shared" si="347"/>
        <v>350</v>
      </c>
      <c r="AF841" s="608">
        <f t="shared" si="348"/>
        <v>350</v>
      </c>
      <c r="AG841" s="608">
        <f t="shared" si="349"/>
        <v>350</v>
      </c>
      <c r="AH841" s="597">
        <f t="shared" si="337"/>
        <v>45</v>
      </c>
      <c r="AI841" s="597">
        <f t="shared" si="338"/>
        <v>45</v>
      </c>
      <c r="AJ841" s="597">
        <f t="shared" si="339"/>
        <v>45</v>
      </c>
      <c r="AK841" s="597">
        <f t="shared" si="340"/>
        <v>47</v>
      </c>
      <c r="AL841" s="597">
        <f t="shared" si="341"/>
        <v>3</v>
      </c>
      <c r="AM841" s="597">
        <f t="shared" si="342"/>
        <v>3</v>
      </c>
      <c r="AN841" s="597">
        <f t="shared" si="343"/>
        <v>3</v>
      </c>
      <c r="AO841" s="597">
        <f t="shared" si="344"/>
        <v>3</v>
      </c>
      <c r="AP841" s="442"/>
      <c r="AQ841" s="423"/>
      <c r="AR841" s="411"/>
      <c r="AS841" s="411"/>
      <c r="AT841" s="411"/>
    </row>
    <row r="842" spans="1:46" hidden="1" outlineLevel="3" x14ac:dyDescent="0.25">
      <c r="A842" s="411"/>
      <c r="B842" s="420"/>
      <c r="C842" s="413">
        <f t="shared" si="345"/>
        <v>4</v>
      </c>
      <c r="D842" s="442"/>
      <c r="E842" s="500"/>
      <c r="F842" s="500"/>
      <c r="G842" s="442"/>
      <c r="H842" s="463" t="s">
        <v>741</v>
      </c>
      <c r="I842" s="469"/>
      <c r="J842" s="469" t="s">
        <v>743</v>
      </c>
      <c r="K842" s="602">
        <v>180</v>
      </c>
      <c r="L842" s="602">
        <v>180</v>
      </c>
      <c r="M842" s="602">
        <v>180</v>
      </c>
      <c r="N842" s="602">
        <v>180</v>
      </c>
      <c r="O842" s="589"/>
      <c r="P842" s="589"/>
      <c r="Q842" s="589"/>
      <c r="R842" s="589"/>
      <c r="S842" s="589">
        <v>1</v>
      </c>
      <c r="T842" s="589">
        <v>1</v>
      </c>
      <c r="U842" s="589">
        <v>1</v>
      </c>
      <c r="V842" s="589">
        <v>1</v>
      </c>
      <c r="W842" s="990"/>
      <c r="X842" s="991"/>
      <c r="Y842" s="991"/>
      <c r="Z842" s="991"/>
      <c r="AA842" s="992"/>
      <c r="AB842" s="710"/>
      <c r="AC842" s="710"/>
      <c r="AD842" s="608">
        <f t="shared" si="346"/>
        <v>180</v>
      </c>
      <c r="AE842" s="608">
        <f t="shared" si="347"/>
        <v>180</v>
      </c>
      <c r="AF842" s="608">
        <f t="shared" si="348"/>
        <v>180</v>
      </c>
      <c r="AG842" s="608">
        <f t="shared" si="349"/>
        <v>180</v>
      </c>
      <c r="AH842" s="597">
        <f t="shared" si="337"/>
        <v>1000</v>
      </c>
      <c r="AI842" s="597">
        <f t="shared" si="338"/>
        <v>1000</v>
      </c>
      <c r="AJ842" s="597">
        <f t="shared" si="339"/>
        <v>1000</v>
      </c>
      <c r="AK842" s="597">
        <f t="shared" si="340"/>
        <v>1000</v>
      </c>
      <c r="AL842" s="597">
        <f t="shared" si="341"/>
        <v>1</v>
      </c>
      <c r="AM842" s="597">
        <f t="shared" si="342"/>
        <v>1</v>
      </c>
      <c r="AN842" s="597">
        <f t="shared" si="343"/>
        <v>1</v>
      </c>
      <c r="AO842" s="597">
        <f t="shared" si="344"/>
        <v>1</v>
      </c>
      <c r="AP842" s="442"/>
      <c r="AQ842" s="423"/>
      <c r="AR842" s="411"/>
      <c r="AS842" s="411"/>
      <c r="AT842" s="411"/>
    </row>
    <row r="843" spans="1:46" hidden="1" outlineLevel="3" x14ac:dyDescent="0.25">
      <c r="A843" s="411"/>
      <c r="B843" s="420"/>
      <c r="C843" s="413">
        <f t="shared" si="345"/>
        <v>4</v>
      </c>
      <c r="D843" s="442"/>
      <c r="E843" s="500"/>
      <c r="F843" s="500"/>
      <c r="G843" s="442"/>
      <c r="H843" s="463">
        <v>3</v>
      </c>
      <c r="I843" s="469"/>
      <c r="J843" s="463" t="s">
        <v>740</v>
      </c>
      <c r="K843" s="602">
        <v>180</v>
      </c>
      <c r="L843" s="602">
        <v>180</v>
      </c>
      <c r="M843" s="602">
        <v>180</v>
      </c>
      <c r="N843" s="602">
        <v>180</v>
      </c>
      <c r="O843" s="589"/>
      <c r="P843" s="589"/>
      <c r="Q843" s="589"/>
      <c r="R843" s="589"/>
      <c r="S843" s="589">
        <v>1</v>
      </c>
      <c r="T843" s="589">
        <v>1</v>
      </c>
      <c r="U843" s="589">
        <v>1</v>
      </c>
      <c r="V843" s="589">
        <v>1</v>
      </c>
      <c r="W843" s="990"/>
      <c r="X843" s="991"/>
      <c r="Y843" s="991"/>
      <c r="Z843" s="991"/>
      <c r="AA843" s="992"/>
      <c r="AB843" s="710"/>
      <c r="AC843" s="710"/>
      <c r="AD843" s="608">
        <f t="shared" si="346"/>
        <v>180</v>
      </c>
      <c r="AE843" s="608">
        <f t="shared" si="347"/>
        <v>180</v>
      </c>
      <c r="AF843" s="608">
        <f t="shared" si="348"/>
        <v>180</v>
      </c>
      <c r="AG843" s="608">
        <f t="shared" si="349"/>
        <v>180</v>
      </c>
      <c r="AH843" s="597">
        <f t="shared" si="337"/>
        <v>1000</v>
      </c>
      <c r="AI843" s="597">
        <f t="shared" si="338"/>
        <v>1000</v>
      </c>
      <c r="AJ843" s="597">
        <f t="shared" si="339"/>
        <v>1000</v>
      </c>
      <c r="AK843" s="597">
        <f t="shared" si="340"/>
        <v>1000</v>
      </c>
      <c r="AL843" s="597">
        <f t="shared" si="341"/>
        <v>1</v>
      </c>
      <c r="AM843" s="597">
        <f t="shared" si="342"/>
        <v>1</v>
      </c>
      <c r="AN843" s="597">
        <f t="shared" si="343"/>
        <v>1</v>
      </c>
      <c r="AO843" s="597">
        <f t="shared" si="344"/>
        <v>1</v>
      </c>
      <c r="AP843" s="442"/>
      <c r="AQ843" s="423"/>
      <c r="AR843" s="411"/>
      <c r="AS843" s="411"/>
      <c r="AT843" s="411"/>
    </row>
    <row r="844" spans="1:46" hidden="1" outlineLevel="3" x14ac:dyDescent="0.25">
      <c r="A844" s="411"/>
      <c r="B844" s="420"/>
      <c r="C844" s="413">
        <f t="shared" si="345"/>
        <v>4</v>
      </c>
      <c r="D844" s="442"/>
      <c r="E844" s="500"/>
      <c r="F844" s="500"/>
      <c r="G844" s="442"/>
      <c r="H844" s="463">
        <v>4</v>
      </c>
      <c r="I844" s="469"/>
      <c r="J844" s="463" t="s">
        <v>740</v>
      </c>
      <c r="K844" s="602">
        <v>180</v>
      </c>
      <c r="L844" s="602">
        <v>180</v>
      </c>
      <c r="M844" s="602">
        <v>180</v>
      </c>
      <c r="N844" s="602">
        <v>180</v>
      </c>
      <c r="O844" s="589"/>
      <c r="P844" s="589"/>
      <c r="Q844" s="589"/>
      <c r="R844" s="589"/>
      <c r="S844" s="589">
        <v>1</v>
      </c>
      <c r="T844" s="589">
        <v>1</v>
      </c>
      <c r="U844" s="589">
        <v>1</v>
      </c>
      <c r="V844" s="589">
        <v>1</v>
      </c>
      <c r="W844" s="990"/>
      <c r="X844" s="991"/>
      <c r="Y844" s="991"/>
      <c r="Z844" s="991"/>
      <c r="AA844" s="992"/>
      <c r="AB844" s="710"/>
      <c r="AC844" s="710"/>
      <c r="AD844" s="608">
        <f t="shared" si="346"/>
        <v>180</v>
      </c>
      <c r="AE844" s="608">
        <f t="shared" si="347"/>
        <v>180</v>
      </c>
      <c r="AF844" s="608">
        <f t="shared" si="348"/>
        <v>180</v>
      </c>
      <c r="AG844" s="608">
        <f t="shared" si="349"/>
        <v>180</v>
      </c>
      <c r="AH844" s="597">
        <f t="shared" si="337"/>
        <v>1000</v>
      </c>
      <c r="AI844" s="597">
        <f t="shared" si="338"/>
        <v>1000</v>
      </c>
      <c r="AJ844" s="597">
        <f t="shared" si="339"/>
        <v>1000</v>
      </c>
      <c r="AK844" s="597">
        <f t="shared" si="340"/>
        <v>1000</v>
      </c>
      <c r="AL844" s="597">
        <f t="shared" si="341"/>
        <v>1</v>
      </c>
      <c r="AM844" s="597">
        <f t="shared" si="342"/>
        <v>1</v>
      </c>
      <c r="AN844" s="597">
        <f t="shared" si="343"/>
        <v>1</v>
      </c>
      <c r="AO844" s="597">
        <f t="shared" si="344"/>
        <v>1</v>
      </c>
      <c r="AP844" s="442"/>
      <c r="AQ844" s="423"/>
      <c r="AR844" s="411"/>
      <c r="AS844" s="411"/>
      <c r="AT844" s="411"/>
    </row>
    <row r="845" spans="1:46" hidden="1" outlineLevel="3" x14ac:dyDescent="0.25">
      <c r="A845" s="411"/>
      <c r="B845" s="420"/>
      <c r="C845" s="413">
        <f t="shared" si="345"/>
        <v>4</v>
      </c>
      <c r="D845" s="442"/>
      <c r="E845" s="500"/>
      <c r="F845" s="500"/>
      <c r="G845" s="442"/>
      <c r="H845" s="463">
        <v>5</v>
      </c>
      <c r="I845" s="469"/>
      <c r="J845" s="463" t="s">
        <v>740</v>
      </c>
      <c r="K845" s="602">
        <v>180</v>
      </c>
      <c r="L845" s="602">
        <v>180</v>
      </c>
      <c r="M845" s="602">
        <v>180</v>
      </c>
      <c r="N845" s="602">
        <v>180</v>
      </c>
      <c r="O845" s="589"/>
      <c r="P845" s="589"/>
      <c r="Q845" s="589"/>
      <c r="R845" s="589"/>
      <c r="S845" s="589">
        <v>1</v>
      </c>
      <c r="T845" s="589">
        <v>1</v>
      </c>
      <c r="U845" s="589">
        <v>1</v>
      </c>
      <c r="V845" s="589">
        <v>1</v>
      </c>
      <c r="W845" s="990"/>
      <c r="X845" s="991"/>
      <c r="Y845" s="991"/>
      <c r="Z845" s="991"/>
      <c r="AA845" s="992"/>
      <c r="AB845" s="710"/>
      <c r="AC845" s="710"/>
      <c r="AD845" s="608">
        <f t="shared" si="346"/>
        <v>180</v>
      </c>
      <c r="AE845" s="608">
        <f t="shared" si="347"/>
        <v>180</v>
      </c>
      <c r="AF845" s="608">
        <f t="shared" si="348"/>
        <v>180</v>
      </c>
      <c r="AG845" s="608">
        <f t="shared" si="349"/>
        <v>180</v>
      </c>
      <c r="AH845" s="597">
        <f t="shared" si="337"/>
        <v>1000</v>
      </c>
      <c r="AI845" s="597">
        <f t="shared" si="338"/>
        <v>1000</v>
      </c>
      <c r="AJ845" s="597">
        <f t="shared" si="339"/>
        <v>1000</v>
      </c>
      <c r="AK845" s="597">
        <f t="shared" si="340"/>
        <v>1000</v>
      </c>
      <c r="AL845" s="597">
        <f t="shared" si="341"/>
        <v>1</v>
      </c>
      <c r="AM845" s="597">
        <f t="shared" si="342"/>
        <v>1</v>
      </c>
      <c r="AN845" s="597">
        <f t="shared" si="343"/>
        <v>1</v>
      </c>
      <c r="AO845" s="597">
        <f t="shared" si="344"/>
        <v>1</v>
      </c>
      <c r="AP845" s="442"/>
      <c r="AQ845" s="423"/>
      <c r="AR845" s="411"/>
      <c r="AS845" s="411"/>
      <c r="AT845" s="411"/>
    </row>
    <row r="846" spans="1:46" hidden="1" outlineLevel="3" x14ac:dyDescent="0.25">
      <c r="A846" s="411"/>
      <c r="B846" s="420"/>
      <c r="C846" s="413">
        <f t="shared" si="345"/>
        <v>4</v>
      </c>
      <c r="D846" s="442"/>
      <c r="E846" s="500"/>
      <c r="F846" s="500"/>
      <c r="G846" s="442"/>
      <c r="H846" s="463">
        <v>6</v>
      </c>
      <c r="I846" s="469"/>
      <c r="J846" s="463" t="s">
        <v>740</v>
      </c>
      <c r="K846" s="602">
        <v>180</v>
      </c>
      <c r="L846" s="602">
        <v>180</v>
      </c>
      <c r="M846" s="602">
        <v>180</v>
      </c>
      <c r="N846" s="602">
        <v>180</v>
      </c>
      <c r="O846" s="589"/>
      <c r="P846" s="589"/>
      <c r="Q846" s="589"/>
      <c r="R846" s="589"/>
      <c r="S846" s="589">
        <v>1</v>
      </c>
      <c r="T846" s="589">
        <v>1</v>
      </c>
      <c r="U846" s="589">
        <v>1</v>
      </c>
      <c r="V846" s="589">
        <v>1</v>
      </c>
      <c r="W846" s="990"/>
      <c r="X846" s="991"/>
      <c r="Y846" s="991"/>
      <c r="Z846" s="991"/>
      <c r="AA846" s="992"/>
      <c r="AB846" s="710"/>
      <c r="AC846" s="710"/>
      <c r="AD846" s="608">
        <f t="shared" si="346"/>
        <v>180</v>
      </c>
      <c r="AE846" s="608">
        <f t="shared" si="347"/>
        <v>180</v>
      </c>
      <c r="AF846" s="608">
        <f t="shared" si="348"/>
        <v>180</v>
      </c>
      <c r="AG846" s="608">
        <f t="shared" si="349"/>
        <v>180</v>
      </c>
      <c r="AH846" s="597">
        <f t="shared" si="337"/>
        <v>1000</v>
      </c>
      <c r="AI846" s="597">
        <f t="shared" si="338"/>
        <v>1000</v>
      </c>
      <c r="AJ846" s="597">
        <f t="shared" si="339"/>
        <v>1000</v>
      </c>
      <c r="AK846" s="597">
        <f t="shared" si="340"/>
        <v>1000</v>
      </c>
      <c r="AL846" s="597">
        <f t="shared" si="341"/>
        <v>1</v>
      </c>
      <c r="AM846" s="597">
        <f t="shared" si="342"/>
        <v>1</v>
      </c>
      <c r="AN846" s="597">
        <f t="shared" si="343"/>
        <v>1</v>
      </c>
      <c r="AO846" s="597">
        <f t="shared" si="344"/>
        <v>1</v>
      </c>
      <c r="AP846" s="442"/>
      <c r="AQ846" s="423"/>
      <c r="AR846" s="411"/>
      <c r="AS846" s="411"/>
      <c r="AT846" s="411"/>
    </row>
    <row r="847" spans="1:46" hidden="1" outlineLevel="3" x14ac:dyDescent="0.25">
      <c r="A847" s="411"/>
      <c r="B847" s="420"/>
      <c r="C847" s="413">
        <f t="shared" si="345"/>
        <v>4</v>
      </c>
      <c r="D847" s="442"/>
      <c r="E847" s="500"/>
      <c r="F847" s="500"/>
      <c r="G847" s="442"/>
      <c r="H847" s="463">
        <v>7</v>
      </c>
      <c r="I847" s="469"/>
      <c r="J847" s="463" t="s">
        <v>740</v>
      </c>
      <c r="K847" s="602">
        <v>180</v>
      </c>
      <c r="L847" s="602">
        <v>180</v>
      </c>
      <c r="M847" s="602">
        <v>180</v>
      </c>
      <c r="N847" s="602">
        <v>180</v>
      </c>
      <c r="O847" s="589"/>
      <c r="P847" s="589"/>
      <c r="Q847" s="589"/>
      <c r="R847" s="589"/>
      <c r="S847" s="589">
        <v>1</v>
      </c>
      <c r="T847" s="589">
        <v>1</v>
      </c>
      <c r="U847" s="589">
        <v>1</v>
      </c>
      <c r="V847" s="589">
        <v>1</v>
      </c>
      <c r="W847" s="990"/>
      <c r="X847" s="991"/>
      <c r="Y847" s="991"/>
      <c r="Z847" s="991"/>
      <c r="AA847" s="992"/>
      <c r="AB847" s="710"/>
      <c r="AC847" s="710"/>
      <c r="AD847" s="608">
        <f t="shared" si="346"/>
        <v>180</v>
      </c>
      <c r="AE847" s="608">
        <f t="shared" si="347"/>
        <v>180</v>
      </c>
      <c r="AF847" s="608">
        <f t="shared" si="348"/>
        <v>180</v>
      </c>
      <c r="AG847" s="608">
        <f t="shared" si="349"/>
        <v>180</v>
      </c>
      <c r="AH847" s="597">
        <f t="shared" si="337"/>
        <v>1000</v>
      </c>
      <c r="AI847" s="597">
        <f t="shared" si="338"/>
        <v>1000</v>
      </c>
      <c r="AJ847" s="597">
        <f t="shared" si="339"/>
        <v>1000</v>
      </c>
      <c r="AK847" s="597">
        <f t="shared" si="340"/>
        <v>1000</v>
      </c>
      <c r="AL847" s="597">
        <f t="shared" si="341"/>
        <v>1</v>
      </c>
      <c r="AM847" s="597">
        <f t="shared" si="342"/>
        <v>1</v>
      </c>
      <c r="AN847" s="597">
        <f t="shared" si="343"/>
        <v>1</v>
      </c>
      <c r="AO847" s="597">
        <f t="shared" si="344"/>
        <v>1</v>
      </c>
      <c r="AP847" s="442"/>
      <c r="AQ847" s="423"/>
      <c r="AR847" s="411"/>
      <c r="AS847" s="411"/>
      <c r="AT847" s="411"/>
    </row>
    <row r="848" spans="1:46" hidden="1" outlineLevel="3" x14ac:dyDescent="0.25">
      <c r="A848" s="411"/>
      <c r="B848" s="420"/>
      <c r="C848" s="413">
        <f t="shared" si="345"/>
        <v>4</v>
      </c>
      <c r="D848" s="442"/>
      <c r="E848" s="500"/>
      <c r="F848" s="500"/>
      <c r="G848" s="442"/>
      <c r="H848" s="603">
        <v>8</v>
      </c>
      <c r="I848" s="604"/>
      <c r="J848" s="603" t="s">
        <v>740</v>
      </c>
      <c r="K848" s="602">
        <v>180</v>
      </c>
      <c r="L848" s="602">
        <v>180</v>
      </c>
      <c r="M848" s="602">
        <v>180</v>
      </c>
      <c r="N848" s="602">
        <v>180</v>
      </c>
      <c r="O848" s="606"/>
      <c r="P848" s="606"/>
      <c r="Q848" s="606"/>
      <c r="R848" s="606"/>
      <c r="S848" s="606">
        <v>1</v>
      </c>
      <c r="T848" s="606">
        <v>1</v>
      </c>
      <c r="U848" s="606">
        <v>1</v>
      </c>
      <c r="V848" s="606">
        <v>1</v>
      </c>
      <c r="W848" s="990"/>
      <c r="X848" s="991"/>
      <c r="Y848" s="991"/>
      <c r="Z848" s="991"/>
      <c r="AA848" s="992"/>
      <c r="AB848" s="710"/>
      <c r="AC848" s="710"/>
      <c r="AD848" s="608">
        <f t="shared" si="346"/>
        <v>180</v>
      </c>
      <c r="AE848" s="608">
        <f t="shared" si="347"/>
        <v>180</v>
      </c>
      <c r="AF848" s="608">
        <f t="shared" si="348"/>
        <v>180</v>
      </c>
      <c r="AG848" s="608">
        <f t="shared" si="349"/>
        <v>180</v>
      </c>
      <c r="AH848" s="607">
        <f t="shared" si="337"/>
        <v>1000</v>
      </c>
      <c r="AI848" s="607">
        <f t="shared" si="338"/>
        <v>1000</v>
      </c>
      <c r="AJ848" s="607">
        <f t="shared" si="339"/>
        <v>1000</v>
      </c>
      <c r="AK848" s="607">
        <f t="shared" si="340"/>
        <v>1000</v>
      </c>
      <c r="AL848" s="607">
        <f t="shared" si="341"/>
        <v>1</v>
      </c>
      <c r="AM848" s="607">
        <f t="shared" si="342"/>
        <v>1</v>
      </c>
      <c r="AN848" s="607">
        <f t="shared" si="343"/>
        <v>1</v>
      </c>
      <c r="AO848" s="607">
        <f t="shared" si="344"/>
        <v>1</v>
      </c>
      <c r="AP848" s="442"/>
      <c r="AQ848" s="423"/>
      <c r="AR848" s="411"/>
      <c r="AS848" s="411"/>
      <c r="AT848" s="411"/>
    </row>
    <row r="849" spans="1:46" hidden="1" outlineLevel="3" x14ac:dyDescent="0.25">
      <c r="A849" s="411"/>
      <c r="B849" s="420"/>
      <c r="C849" s="413">
        <f t="shared" si="345"/>
        <v>4</v>
      </c>
      <c r="D849" s="442"/>
      <c r="E849" s="500"/>
      <c r="F849" s="500"/>
      <c r="G849" s="442"/>
      <c r="H849" s="595" t="s">
        <v>737</v>
      </c>
      <c r="I849" s="596">
        <v>2</v>
      </c>
      <c r="J849" s="596" t="s">
        <v>742</v>
      </c>
      <c r="K849" s="602"/>
      <c r="L849" s="602"/>
      <c r="M849" s="602"/>
      <c r="N849" s="602"/>
      <c r="O849" s="589"/>
      <c r="P849" s="589"/>
      <c r="Q849" s="589"/>
      <c r="R849" s="589"/>
      <c r="S849" s="589">
        <v>1</v>
      </c>
      <c r="T849" s="589">
        <v>1</v>
      </c>
      <c r="U849" s="589">
        <v>1</v>
      </c>
      <c r="V849" s="589">
        <v>1</v>
      </c>
      <c r="W849" s="990"/>
      <c r="X849" s="991"/>
      <c r="Y849" s="991"/>
      <c r="Z849" s="991"/>
      <c r="AA849" s="992"/>
      <c r="AB849" s="710"/>
      <c r="AC849" s="710"/>
      <c r="AD849" s="609">
        <f t="shared" ref="AD849:AD857" si="350">IF(K849="",350,K849)</f>
        <v>350</v>
      </c>
      <c r="AE849" s="609">
        <f t="shared" ref="AE849:AE857" si="351">IF(L849="",350,L849)</f>
        <v>350</v>
      </c>
      <c r="AF849" s="609">
        <f t="shared" ref="AF849:AF857" si="352">IF(M849="",350,M849)</f>
        <v>350</v>
      </c>
      <c r="AG849" s="609">
        <f t="shared" ref="AG849:AG857" si="353">IF(N849="",350,N849)</f>
        <v>350</v>
      </c>
      <c r="AH849" s="601">
        <f t="shared" si="337"/>
        <v>1000</v>
      </c>
      <c r="AI849" s="601">
        <f t="shared" si="338"/>
        <v>1000</v>
      </c>
      <c r="AJ849" s="601">
        <f t="shared" si="339"/>
        <v>1000</v>
      </c>
      <c r="AK849" s="601">
        <f t="shared" si="340"/>
        <v>1000</v>
      </c>
      <c r="AL849" s="601">
        <f t="shared" si="341"/>
        <v>1</v>
      </c>
      <c r="AM849" s="601">
        <f t="shared" si="342"/>
        <v>1</v>
      </c>
      <c r="AN849" s="601">
        <f t="shared" si="343"/>
        <v>1</v>
      </c>
      <c r="AO849" s="601">
        <f t="shared" si="344"/>
        <v>1</v>
      </c>
      <c r="AP849" s="442"/>
      <c r="AQ849" s="423"/>
      <c r="AR849" s="411"/>
      <c r="AS849" s="411"/>
      <c r="AT849" s="411"/>
    </row>
    <row r="850" spans="1:46" hidden="1" outlineLevel="3" x14ac:dyDescent="0.25">
      <c r="A850" s="411"/>
      <c r="B850" s="420"/>
      <c r="C850" s="413">
        <f t="shared" si="345"/>
        <v>4</v>
      </c>
      <c r="D850" s="442"/>
      <c r="E850" s="500"/>
      <c r="F850" s="500"/>
      <c r="G850" s="442"/>
      <c r="H850" s="463" t="s">
        <v>739</v>
      </c>
      <c r="I850" s="469"/>
      <c r="J850" s="463" t="s">
        <v>957</v>
      </c>
      <c r="K850" s="602"/>
      <c r="L850" s="602"/>
      <c r="M850" s="602"/>
      <c r="N850" s="602"/>
      <c r="O850" s="589"/>
      <c r="P850" s="589"/>
      <c r="Q850" s="589"/>
      <c r="R850" s="589"/>
      <c r="S850" s="589">
        <v>1</v>
      </c>
      <c r="T850" s="589">
        <v>1</v>
      </c>
      <c r="U850" s="589">
        <v>1</v>
      </c>
      <c r="V850" s="589">
        <v>1</v>
      </c>
      <c r="W850" s="990"/>
      <c r="X850" s="991"/>
      <c r="Y850" s="991"/>
      <c r="Z850" s="991"/>
      <c r="AA850" s="992"/>
      <c r="AB850" s="710"/>
      <c r="AC850" s="710"/>
      <c r="AD850" s="609">
        <f t="shared" si="350"/>
        <v>350</v>
      </c>
      <c r="AE850" s="609">
        <f t="shared" si="351"/>
        <v>350</v>
      </c>
      <c r="AF850" s="609">
        <f t="shared" si="352"/>
        <v>350</v>
      </c>
      <c r="AG850" s="609">
        <f t="shared" si="353"/>
        <v>350</v>
      </c>
      <c r="AH850" s="597">
        <f t="shared" si="337"/>
        <v>1000</v>
      </c>
      <c r="AI850" s="597">
        <f t="shared" si="338"/>
        <v>1000</v>
      </c>
      <c r="AJ850" s="597">
        <f t="shared" si="339"/>
        <v>1000</v>
      </c>
      <c r="AK850" s="597">
        <f t="shared" si="340"/>
        <v>1000</v>
      </c>
      <c r="AL850" s="597">
        <f t="shared" si="341"/>
        <v>1</v>
      </c>
      <c r="AM850" s="597">
        <f t="shared" si="342"/>
        <v>1</v>
      </c>
      <c r="AN850" s="597">
        <f t="shared" si="343"/>
        <v>1</v>
      </c>
      <c r="AO850" s="597">
        <f t="shared" si="344"/>
        <v>1</v>
      </c>
      <c r="AP850" s="442"/>
      <c r="AQ850" s="423"/>
      <c r="AR850" s="411"/>
      <c r="AS850" s="411"/>
      <c r="AT850" s="411"/>
    </row>
    <row r="851" spans="1:46" hidden="1" outlineLevel="3" x14ac:dyDescent="0.25">
      <c r="A851" s="411"/>
      <c r="B851" s="420"/>
      <c r="C851" s="413">
        <f t="shared" si="345"/>
        <v>4</v>
      </c>
      <c r="D851" s="442"/>
      <c r="E851" s="500"/>
      <c r="F851" s="500"/>
      <c r="G851" s="442"/>
      <c r="H851" s="463" t="s">
        <v>741</v>
      </c>
      <c r="I851" s="469"/>
      <c r="J851" s="463" t="s">
        <v>740</v>
      </c>
      <c r="K851" s="602"/>
      <c r="L851" s="602"/>
      <c r="M851" s="602"/>
      <c r="N851" s="602"/>
      <c r="O851" s="589"/>
      <c r="P851" s="589"/>
      <c r="Q851" s="589"/>
      <c r="R851" s="589"/>
      <c r="S851" s="589">
        <v>1</v>
      </c>
      <c r="T851" s="589">
        <v>1</v>
      </c>
      <c r="U851" s="589">
        <v>1</v>
      </c>
      <c r="V851" s="589">
        <v>1</v>
      </c>
      <c r="W851" s="990"/>
      <c r="X851" s="991"/>
      <c r="Y851" s="991"/>
      <c r="Z851" s="991"/>
      <c r="AA851" s="992"/>
      <c r="AB851" s="710"/>
      <c r="AC851" s="710"/>
      <c r="AD851" s="609">
        <f t="shared" si="350"/>
        <v>350</v>
      </c>
      <c r="AE851" s="609">
        <f t="shared" si="351"/>
        <v>350</v>
      </c>
      <c r="AF851" s="609">
        <f t="shared" si="352"/>
        <v>350</v>
      </c>
      <c r="AG851" s="609">
        <f t="shared" si="353"/>
        <v>350</v>
      </c>
      <c r="AH851" s="597">
        <f t="shared" si="337"/>
        <v>1000</v>
      </c>
      <c r="AI851" s="597">
        <f t="shared" si="338"/>
        <v>1000</v>
      </c>
      <c r="AJ851" s="597">
        <f t="shared" si="339"/>
        <v>1000</v>
      </c>
      <c r="AK851" s="597">
        <f t="shared" si="340"/>
        <v>1000</v>
      </c>
      <c r="AL851" s="597">
        <f t="shared" si="341"/>
        <v>1</v>
      </c>
      <c r="AM851" s="597">
        <f t="shared" si="342"/>
        <v>1</v>
      </c>
      <c r="AN851" s="597">
        <f t="shared" si="343"/>
        <v>1</v>
      </c>
      <c r="AO851" s="597">
        <f t="shared" si="344"/>
        <v>1</v>
      </c>
      <c r="AP851" s="442"/>
      <c r="AQ851" s="423"/>
      <c r="AR851" s="411"/>
      <c r="AS851" s="411"/>
      <c r="AT851" s="411"/>
    </row>
    <row r="852" spans="1:46" hidden="1" outlineLevel="3" x14ac:dyDescent="0.25">
      <c r="A852" s="411"/>
      <c r="B852" s="420"/>
      <c r="C852" s="413">
        <f t="shared" si="345"/>
        <v>4</v>
      </c>
      <c r="D852" s="442"/>
      <c r="E852" s="500"/>
      <c r="F852" s="500"/>
      <c r="G852" s="442"/>
      <c r="H852" s="463">
        <v>3</v>
      </c>
      <c r="I852" s="469"/>
      <c r="J852" s="463" t="s">
        <v>740</v>
      </c>
      <c r="K852" s="602"/>
      <c r="L852" s="602"/>
      <c r="M852" s="602"/>
      <c r="N852" s="602"/>
      <c r="O852" s="589"/>
      <c r="P852" s="589"/>
      <c r="Q852" s="589"/>
      <c r="R852" s="589"/>
      <c r="S852" s="589">
        <v>1</v>
      </c>
      <c r="T852" s="589">
        <v>1</v>
      </c>
      <c r="U852" s="589">
        <v>1</v>
      </c>
      <c r="V852" s="589">
        <v>1</v>
      </c>
      <c r="W852" s="990"/>
      <c r="X852" s="991"/>
      <c r="Y852" s="991"/>
      <c r="Z852" s="991"/>
      <c r="AA852" s="992"/>
      <c r="AB852" s="710"/>
      <c r="AC852" s="710"/>
      <c r="AD852" s="609">
        <f t="shared" si="350"/>
        <v>350</v>
      </c>
      <c r="AE852" s="609">
        <f t="shared" si="351"/>
        <v>350</v>
      </c>
      <c r="AF852" s="609">
        <f t="shared" si="352"/>
        <v>350</v>
      </c>
      <c r="AG852" s="609">
        <f t="shared" si="353"/>
        <v>350</v>
      </c>
      <c r="AH852" s="597">
        <f t="shared" si="337"/>
        <v>1000</v>
      </c>
      <c r="AI852" s="597">
        <f t="shared" si="338"/>
        <v>1000</v>
      </c>
      <c r="AJ852" s="597">
        <f t="shared" si="339"/>
        <v>1000</v>
      </c>
      <c r="AK852" s="597">
        <f t="shared" si="340"/>
        <v>1000</v>
      </c>
      <c r="AL852" s="597">
        <f t="shared" si="341"/>
        <v>1</v>
      </c>
      <c r="AM852" s="597">
        <f t="shared" si="342"/>
        <v>1</v>
      </c>
      <c r="AN852" s="597">
        <f t="shared" si="343"/>
        <v>1</v>
      </c>
      <c r="AO852" s="597">
        <f t="shared" si="344"/>
        <v>1</v>
      </c>
      <c r="AP852" s="442"/>
      <c r="AQ852" s="423"/>
      <c r="AR852" s="411"/>
      <c r="AS852" s="411"/>
      <c r="AT852" s="411"/>
    </row>
    <row r="853" spans="1:46" hidden="1" outlineLevel="3" x14ac:dyDescent="0.25">
      <c r="A853" s="411"/>
      <c r="B853" s="420"/>
      <c r="C853" s="413">
        <f t="shared" si="345"/>
        <v>4</v>
      </c>
      <c r="D853" s="442"/>
      <c r="E853" s="500"/>
      <c r="F853" s="500"/>
      <c r="G853" s="442"/>
      <c r="H853" s="463">
        <v>4</v>
      </c>
      <c r="I853" s="469"/>
      <c r="J853" s="463" t="s">
        <v>740</v>
      </c>
      <c r="K853" s="602"/>
      <c r="L853" s="602"/>
      <c r="M853" s="602"/>
      <c r="N853" s="602"/>
      <c r="O853" s="589"/>
      <c r="P853" s="589"/>
      <c r="Q853" s="589"/>
      <c r="R853" s="589"/>
      <c r="S853" s="589">
        <v>1</v>
      </c>
      <c r="T853" s="589">
        <v>1</v>
      </c>
      <c r="U853" s="589">
        <v>1</v>
      </c>
      <c r="V853" s="589">
        <v>1</v>
      </c>
      <c r="W853" s="990"/>
      <c r="X853" s="991"/>
      <c r="Y853" s="991"/>
      <c r="Z853" s="991"/>
      <c r="AA853" s="992"/>
      <c r="AB853" s="710"/>
      <c r="AC853" s="710"/>
      <c r="AD853" s="609">
        <f t="shared" si="350"/>
        <v>350</v>
      </c>
      <c r="AE853" s="609">
        <f t="shared" si="351"/>
        <v>350</v>
      </c>
      <c r="AF853" s="609">
        <f t="shared" si="352"/>
        <v>350</v>
      </c>
      <c r="AG853" s="609">
        <f t="shared" si="353"/>
        <v>350</v>
      </c>
      <c r="AH853" s="597">
        <f t="shared" si="337"/>
        <v>1000</v>
      </c>
      <c r="AI853" s="597">
        <f t="shared" si="338"/>
        <v>1000</v>
      </c>
      <c r="AJ853" s="597">
        <f t="shared" si="339"/>
        <v>1000</v>
      </c>
      <c r="AK853" s="597">
        <f t="shared" si="340"/>
        <v>1000</v>
      </c>
      <c r="AL853" s="597">
        <f t="shared" si="341"/>
        <v>1</v>
      </c>
      <c r="AM853" s="597">
        <f t="shared" si="342"/>
        <v>1</v>
      </c>
      <c r="AN853" s="597">
        <f t="shared" si="343"/>
        <v>1</v>
      </c>
      <c r="AO853" s="597">
        <f t="shared" si="344"/>
        <v>1</v>
      </c>
      <c r="AP853" s="442"/>
      <c r="AQ853" s="423"/>
      <c r="AR853" s="411"/>
      <c r="AS853" s="411"/>
      <c r="AT853" s="411"/>
    </row>
    <row r="854" spans="1:46" hidden="1" outlineLevel="3" x14ac:dyDescent="0.25">
      <c r="A854" s="411"/>
      <c r="B854" s="420"/>
      <c r="C854" s="413">
        <f t="shared" si="345"/>
        <v>4</v>
      </c>
      <c r="D854" s="442"/>
      <c r="E854" s="500"/>
      <c r="F854" s="500"/>
      <c r="G854" s="442"/>
      <c r="H854" s="463">
        <v>5</v>
      </c>
      <c r="I854" s="469"/>
      <c r="J854" s="463" t="s">
        <v>740</v>
      </c>
      <c r="K854" s="602"/>
      <c r="L854" s="602"/>
      <c r="M854" s="602"/>
      <c r="N854" s="602"/>
      <c r="O854" s="589"/>
      <c r="P854" s="589"/>
      <c r="Q854" s="589"/>
      <c r="R854" s="589"/>
      <c r="S854" s="589">
        <v>1</v>
      </c>
      <c r="T854" s="589">
        <v>1</v>
      </c>
      <c r="U854" s="589">
        <v>1</v>
      </c>
      <c r="V854" s="589">
        <v>1</v>
      </c>
      <c r="W854" s="990"/>
      <c r="X854" s="991"/>
      <c r="Y854" s="991"/>
      <c r="Z854" s="991"/>
      <c r="AA854" s="992"/>
      <c r="AB854" s="710"/>
      <c r="AC854" s="710"/>
      <c r="AD854" s="609">
        <f t="shared" si="350"/>
        <v>350</v>
      </c>
      <c r="AE854" s="609">
        <f t="shared" si="351"/>
        <v>350</v>
      </c>
      <c r="AF854" s="609">
        <f t="shared" si="352"/>
        <v>350</v>
      </c>
      <c r="AG854" s="609">
        <f t="shared" si="353"/>
        <v>350</v>
      </c>
      <c r="AH854" s="597">
        <f t="shared" si="337"/>
        <v>1000</v>
      </c>
      <c r="AI854" s="597">
        <f t="shared" si="338"/>
        <v>1000</v>
      </c>
      <c r="AJ854" s="597">
        <f t="shared" si="339"/>
        <v>1000</v>
      </c>
      <c r="AK854" s="597">
        <f t="shared" si="340"/>
        <v>1000</v>
      </c>
      <c r="AL854" s="597">
        <f t="shared" si="341"/>
        <v>1</v>
      </c>
      <c r="AM854" s="597">
        <f t="shared" si="342"/>
        <v>1</v>
      </c>
      <c r="AN854" s="597">
        <f t="shared" si="343"/>
        <v>1</v>
      </c>
      <c r="AO854" s="597">
        <f t="shared" si="344"/>
        <v>1</v>
      </c>
      <c r="AP854" s="442"/>
      <c r="AQ854" s="423"/>
      <c r="AR854" s="411"/>
      <c r="AS854" s="411"/>
      <c r="AT854" s="411"/>
    </row>
    <row r="855" spans="1:46" hidden="1" outlineLevel="3" x14ac:dyDescent="0.25">
      <c r="A855" s="411"/>
      <c r="B855" s="420"/>
      <c r="C855" s="413">
        <f t="shared" si="345"/>
        <v>4</v>
      </c>
      <c r="D855" s="442"/>
      <c r="E855" s="500"/>
      <c r="F855" s="500"/>
      <c r="G855" s="442"/>
      <c r="H855" s="463">
        <v>6</v>
      </c>
      <c r="I855" s="469"/>
      <c r="J855" s="463" t="s">
        <v>740</v>
      </c>
      <c r="K855" s="602"/>
      <c r="L855" s="602"/>
      <c r="M855" s="602"/>
      <c r="N855" s="602"/>
      <c r="O855" s="589"/>
      <c r="P855" s="589"/>
      <c r="Q855" s="589"/>
      <c r="R855" s="589"/>
      <c r="S855" s="589">
        <v>1</v>
      </c>
      <c r="T855" s="589">
        <v>1</v>
      </c>
      <c r="U855" s="589">
        <v>1</v>
      </c>
      <c r="V855" s="589">
        <v>1</v>
      </c>
      <c r="W855" s="990"/>
      <c r="X855" s="991"/>
      <c r="Y855" s="991"/>
      <c r="Z855" s="991"/>
      <c r="AA855" s="992"/>
      <c r="AB855" s="711"/>
      <c r="AC855" s="711"/>
      <c r="AD855" s="609">
        <f t="shared" si="350"/>
        <v>350</v>
      </c>
      <c r="AE855" s="609">
        <f t="shared" si="351"/>
        <v>350</v>
      </c>
      <c r="AF855" s="609">
        <f t="shared" si="352"/>
        <v>350</v>
      </c>
      <c r="AG855" s="609">
        <f t="shared" si="353"/>
        <v>350</v>
      </c>
      <c r="AH855" s="597">
        <f t="shared" si="337"/>
        <v>1000</v>
      </c>
      <c r="AI855" s="597">
        <f t="shared" si="338"/>
        <v>1000</v>
      </c>
      <c r="AJ855" s="597">
        <f t="shared" si="339"/>
        <v>1000</v>
      </c>
      <c r="AK855" s="597">
        <f t="shared" si="340"/>
        <v>1000</v>
      </c>
      <c r="AL855" s="597">
        <f t="shared" si="341"/>
        <v>1</v>
      </c>
      <c r="AM855" s="597">
        <f t="shared" si="342"/>
        <v>1</v>
      </c>
      <c r="AN855" s="597">
        <f t="shared" si="343"/>
        <v>1</v>
      </c>
      <c r="AO855" s="597">
        <f t="shared" si="344"/>
        <v>1</v>
      </c>
      <c r="AP855" s="442"/>
      <c r="AQ855" s="423"/>
      <c r="AR855" s="411"/>
      <c r="AS855" s="411"/>
      <c r="AT855" s="411"/>
    </row>
    <row r="856" spans="1:46" hidden="1" outlineLevel="3" x14ac:dyDescent="0.25">
      <c r="A856" s="411"/>
      <c r="B856" s="420"/>
      <c r="C856" s="413">
        <f t="shared" si="345"/>
        <v>4</v>
      </c>
      <c r="D856" s="442"/>
      <c r="E856" s="500"/>
      <c r="F856" s="500"/>
      <c r="G856" s="442"/>
      <c r="H856" s="463">
        <v>7</v>
      </c>
      <c r="I856" s="469"/>
      <c r="J856" s="463" t="s">
        <v>740</v>
      </c>
      <c r="K856" s="602"/>
      <c r="L856" s="602"/>
      <c r="M856" s="602"/>
      <c r="N856" s="602"/>
      <c r="O856" s="589"/>
      <c r="P856" s="589"/>
      <c r="Q856" s="589"/>
      <c r="R856" s="589"/>
      <c r="S856" s="589">
        <v>1</v>
      </c>
      <c r="T856" s="589">
        <v>1</v>
      </c>
      <c r="U856" s="589">
        <v>1</v>
      </c>
      <c r="V856" s="589">
        <v>1</v>
      </c>
      <c r="W856" s="990"/>
      <c r="X856" s="991"/>
      <c r="Y856" s="991"/>
      <c r="Z856" s="991"/>
      <c r="AA856" s="992"/>
      <c r="AB856" s="447"/>
      <c r="AC856" s="447"/>
      <c r="AD856" s="609">
        <f t="shared" si="350"/>
        <v>350</v>
      </c>
      <c r="AE856" s="609">
        <f t="shared" si="351"/>
        <v>350</v>
      </c>
      <c r="AF856" s="609">
        <f t="shared" si="352"/>
        <v>350</v>
      </c>
      <c r="AG856" s="609">
        <f t="shared" si="353"/>
        <v>350</v>
      </c>
      <c r="AH856" s="597">
        <f t="shared" si="337"/>
        <v>1000</v>
      </c>
      <c r="AI856" s="597">
        <f t="shared" si="338"/>
        <v>1000</v>
      </c>
      <c r="AJ856" s="597">
        <f t="shared" si="339"/>
        <v>1000</v>
      </c>
      <c r="AK856" s="597">
        <f t="shared" si="340"/>
        <v>1000</v>
      </c>
      <c r="AL856" s="597">
        <f t="shared" si="341"/>
        <v>1</v>
      </c>
      <c r="AM856" s="597">
        <f t="shared" si="342"/>
        <v>1</v>
      </c>
      <c r="AN856" s="597">
        <f t="shared" si="343"/>
        <v>1</v>
      </c>
      <c r="AO856" s="597">
        <f t="shared" si="344"/>
        <v>1</v>
      </c>
      <c r="AP856" s="442"/>
      <c r="AQ856" s="423"/>
      <c r="AR856" s="411"/>
      <c r="AS856" s="411"/>
      <c r="AT856" s="411"/>
    </row>
    <row r="857" spans="1:46" hidden="1" outlineLevel="3" x14ac:dyDescent="0.25">
      <c r="A857" s="411"/>
      <c r="B857" s="420"/>
      <c r="C857" s="413">
        <f t="shared" si="345"/>
        <v>4</v>
      </c>
      <c r="D857" s="442"/>
      <c r="E857" s="500"/>
      <c r="F857" s="500"/>
      <c r="G857" s="442"/>
      <c r="H857" s="603">
        <v>8</v>
      </c>
      <c r="I857" s="604"/>
      <c r="J857" s="603" t="s">
        <v>740</v>
      </c>
      <c r="K857" s="602"/>
      <c r="L857" s="602"/>
      <c r="M857" s="602"/>
      <c r="N857" s="602"/>
      <c r="O857" s="606"/>
      <c r="P857" s="606"/>
      <c r="Q857" s="606"/>
      <c r="R857" s="606"/>
      <c r="S857" s="606">
        <v>1</v>
      </c>
      <c r="T857" s="606">
        <v>1</v>
      </c>
      <c r="U857" s="606">
        <v>1</v>
      </c>
      <c r="V857" s="606">
        <v>1</v>
      </c>
      <c r="W857" s="993"/>
      <c r="X857" s="994"/>
      <c r="Y857" s="994"/>
      <c r="Z857" s="994"/>
      <c r="AA857" s="995"/>
      <c r="AB857" s="447"/>
      <c r="AC857" s="447"/>
      <c r="AD857" s="609">
        <f t="shared" si="350"/>
        <v>350</v>
      </c>
      <c r="AE857" s="609">
        <f t="shared" si="351"/>
        <v>350</v>
      </c>
      <c r="AF857" s="609">
        <f t="shared" si="352"/>
        <v>350</v>
      </c>
      <c r="AG857" s="609">
        <f t="shared" si="353"/>
        <v>350</v>
      </c>
      <c r="AH857" s="607">
        <f t="shared" si="337"/>
        <v>1000</v>
      </c>
      <c r="AI857" s="607">
        <f t="shared" si="338"/>
        <v>1000</v>
      </c>
      <c r="AJ857" s="607">
        <f t="shared" si="339"/>
        <v>1000</v>
      </c>
      <c r="AK857" s="607">
        <f t="shared" si="340"/>
        <v>1000</v>
      </c>
      <c r="AL857" s="607">
        <f t="shared" si="341"/>
        <v>1</v>
      </c>
      <c r="AM857" s="607">
        <f t="shared" si="342"/>
        <v>1</v>
      </c>
      <c r="AN857" s="607">
        <f t="shared" si="343"/>
        <v>1</v>
      </c>
      <c r="AO857" s="607">
        <f t="shared" si="344"/>
        <v>1</v>
      </c>
      <c r="AP857" s="442"/>
      <c r="AQ857" s="423"/>
      <c r="AR857" s="411"/>
      <c r="AS857" s="411"/>
      <c r="AT857" s="411"/>
    </row>
    <row r="858" spans="1:46" ht="5.0999999999999996" customHeight="1" outlineLevel="2" x14ac:dyDescent="0.25">
      <c r="A858" s="411"/>
      <c r="B858" s="420"/>
      <c r="C858" s="413">
        <f>INT($C$809)+2.005</f>
        <v>3.0049999999999999</v>
      </c>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c r="Z858" s="442"/>
      <c r="AA858" s="442"/>
      <c r="AB858" s="442"/>
      <c r="AC858" s="442"/>
      <c r="AD858" s="442"/>
      <c r="AE858" s="442"/>
      <c r="AF858" s="442"/>
      <c r="AG858" s="442"/>
      <c r="AH858" s="442"/>
      <c r="AI858" s="442"/>
      <c r="AJ858" s="442"/>
      <c r="AK858" s="442"/>
      <c r="AL858" s="442"/>
      <c r="AM858" s="442"/>
      <c r="AN858" s="442"/>
      <c r="AO858" s="442"/>
      <c r="AP858" s="442" t="s">
        <v>484</v>
      </c>
      <c r="AQ858" s="423"/>
      <c r="AR858" s="411"/>
      <c r="AS858" s="411"/>
      <c r="AT858" s="411"/>
    </row>
    <row r="859" spans="1:46" ht="5.0999999999999996" customHeight="1" outlineLevel="2" x14ac:dyDescent="0.25">
      <c r="A859" s="411"/>
      <c r="B859" s="420"/>
      <c r="C859" s="413">
        <f>INT($C$809)+2.005</f>
        <v>3.0049999999999999</v>
      </c>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c r="Z859" s="442"/>
      <c r="AA859" s="442"/>
      <c r="AB859" s="442"/>
      <c r="AC859" s="442"/>
      <c r="AD859" s="442"/>
      <c r="AE859" s="442"/>
      <c r="AF859" s="442"/>
      <c r="AG859" s="442"/>
      <c r="AH859" s="442"/>
      <c r="AI859" s="442"/>
      <c r="AJ859" s="442"/>
      <c r="AK859" s="442"/>
      <c r="AL859" s="442"/>
      <c r="AM859" s="442"/>
      <c r="AN859" s="442"/>
      <c r="AO859" s="442"/>
      <c r="AP859" s="442"/>
      <c r="AQ859" s="423"/>
      <c r="AR859" s="411"/>
      <c r="AS859" s="411"/>
      <c r="AT859" s="411"/>
    </row>
    <row r="860" spans="1:46" ht="5.0999999999999996" customHeight="1" outlineLevel="1" x14ac:dyDescent="0.25">
      <c r="A860" s="411"/>
      <c r="B860" s="452"/>
      <c r="C860" s="453">
        <f>INT($C$809)+1.005</f>
        <v>2.0049999999999999</v>
      </c>
      <c r="D860" s="454"/>
      <c r="E860" s="454"/>
      <c r="F860" s="454"/>
      <c r="G860" s="454"/>
      <c r="H860" s="454"/>
      <c r="I860" s="454"/>
      <c r="J860" s="454"/>
      <c r="K860" s="454"/>
      <c r="L860" s="454"/>
      <c r="M860" s="454"/>
      <c r="N860" s="454"/>
      <c r="O860" s="454"/>
      <c r="P860" s="454"/>
      <c r="Q860" s="454"/>
      <c r="R860" s="454"/>
      <c r="S860" s="454"/>
      <c r="T860" s="454"/>
      <c r="U860" s="454"/>
      <c r="V860" s="454"/>
      <c r="W860" s="454"/>
      <c r="X860" s="454"/>
      <c r="Y860" s="454"/>
      <c r="Z860" s="454"/>
      <c r="AA860" s="454"/>
      <c r="AB860" s="454"/>
      <c r="AC860" s="454"/>
      <c r="AD860" s="454"/>
      <c r="AE860" s="454"/>
      <c r="AF860" s="454"/>
      <c r="AG860" s="454"/>
      <c r="AH860" s="454"/>
      <c r="AI860" s="454"/>
      <c r="AJ860" s="454"/>
      <c r="AK860" s="454"/>
      <c r="AL860" s="454"/>
      <c r="AM860" s="454"/>
      <c r="AN860" s="454"/>
      <c r="AO860" s="454"/>
      <c r="AP860" s="454"/>
      <c r="AQ860" s="455" t="s">
        <v>135</v>
      </c>
      <c r="AR860" s="411"/>
      <c r="AS860" s="411"/>
      <c r="AT860" s="411"/>
    </row>
    <row r="861" spans="1:46" ht="5.0999999999999996" customHeight="1" x14ac:dyDescent="0.25">
      <c r="A861" s="411"/>
      <c r="B861" s="456"/>
      <c r="C861" s="457">
        <f>INT($C$809)+0.005</f>
        <v>1.0049999999999999</v>
      </c>
      <c r="D861" s="456"/>
      <c r="E861" s="456"/>
      <c r="F861" s="456"/>
      <c r="G861" s="456"/>
      <c r="H861" s="456"/>
      <c r="I861" s="456"/>
      <c r="J861" s="456"/>
      <c r="K861" s="456"/>
      <c r="L861" s="456"/>
      <c r="M861" s="456"/>
      <c r="N861" s="456"/>
      <c r="O861" s="456"/>
      <c r="P861" s="456"/>
      <c r="Q861" s="456"/>
      <c r="R861" s="456"/>
      <c r="S861" s="456"/>
      <c r="T861" s="456"/>
      <c r="U861" s="456"/>
      <c r="V861" s="456"/>
      <c r="W861" s="456"/>
      <c r="X861" s="456"/>
      <c r="Y861" s="456"/>
      <c r="Z861" s="456"/>
      <c r="AA861" s="456"/>
      <c r="AB861" s="456"/>
      <c r="AC861" s="456"/>
      <c r="AD861" s="456"/>
      <c r="AE861" s="456"/>
      <c r="AF861" s="456"/>
      <c r="AG861" s="456"/>
      <c r="AH861" s="456"/>
      <c r="AI861" s="456"/>
      <c r="AJ861" s="456"/>
      <c r="AK861" s="456"/>
      <c r="AL861" s="456"/>
      <c r="AM861" s="456"/>
      <c r="AN861" s="456"/>
      <c r="AO861" s="456"/>
      <c r="AP861" s="456"/>
      <c r="AQ861" s="456"/>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3" t="s">
        <v>471</v>
      </c>
      <c r="F867" s="494"/>
      <c r="G867" s="427"/>
      <c r="H867" s="428" t="str">
        <f>COUNTIFS($B$1:$B867, "«")&amp;" Sheep: Husbandry &amp; Labour requirements"</f>
        <v>6 Sheep: Husbandry &amp; Labour requirements</v>
      </c>
      <c r="I867" s="458"/>
      <c r="J867" s="458"/>
      <c r="K867" s="458"/>
      <c r="L867" s="458"/>
      <c r="M867" s="458"/>
      <c r="N867" s="458"/>
      <c r="O867" s="458"/>
      <c r="P867" s="458"/>
      <c r="Q867" s="458"/>
      <c r="R867" s="458"/>
      <c r="S867" s="458"/>
      <c r="T867" s="458"/>
      <c r="U867" s="458"/>
      <c r="V867" s="458"/>
      <c r="W867" s="587"/>
      <c r="X867" s="458"/>
      <c r="Y867" s="458"/>
      <c r="Z867" s="458"/>
      <c r="AA867" s="458"/>
      <c r="AB867" s="458"/>
      <c r="AC867" s="458"/>
      <c r="AD867" s="458"/>
      <c r="AE867" s="458"/>
      <c r="AF867" s="458"/>
      <c r="AG867" s="458"/>
      <c r="AH867" s="458"/>
      <c r="AI867" s="458"/>
      <c r="AJ867" s="458"/>
      <c r="AK867" s="458"/>
      <c r="AL867" s="458"/>
      <c r="AM867" s="458"/>
      <c r="AN867" s="458"/>
      <c r="AO867" s="458"/>
      <c r="AP867" s="496"/>
      <c r="AQ867" s="423"/>
      <c r="AR867" s="411"/>
      <c r="AS867" s="411"/>
      <c r="AT867" s="411"/>
    </row>
    <row r="868" spans="1:46" ht="20.100000000000001" customHeight="1" outlineLevel="1" x14ac:dyDescent="0.25">
      <c r="A868" s="411"/>
      <c r="B868" s="420"/>
      <c r="C868" s="413">
        <f>INT($C$867)+1.02</f>
        <v>2.02</v>
      </c>
      <c r="D868" s="424"/>
      <c r="E868" s="493" t="s">
        <v>473</v>
      </c>
      <c r="F868" s="497">
        <v>1</v>
      </c>
      <c r="G868" s="433"/>
      <c r="H868" s="434" t="s">
        <v>745</v>
      </c>
      <c r="I868" s="435"/>
      <c r="J868" s="435"/>
      <c r="K868" s="435"/>
      <c r="L868" s="435"/>
      <c r="M868" s="435"/>
      <c r="N868" s="435"/>
      <c r="O868" s="435"/>
      <c r="P868" s="435"/>
      <c r="Q868" s="435"/>
      <c r="R868" s="435"/>
      <c r="S868" s="435"/>
      <c r="T868" s="435"/>
      <c r="U868" s="435"/>
      <c r="V868" s="435"/>
      <c r="W868" s="588"/>
      <c r="X868" s="435"/>
      <c r="Y868" s="435"/>
      <c r="Z868" s="435"/>
      <c r="AA868" s="435"/>
      <c r="AB868" s="435"/>
      <c r="AC868" s="435"/>
      <c r="AD868" s="435"/>
      <c r="AE868" s="435"/>
      <c r="AF868" s="435"/>
      <c r="AG868" s="435"/>
      <c r="AH868" s="435"/>
      <c r="AI868" s="435"/>
      <c r="AJ868" s="435"/>
      <c r="AK868" s="435"/>
      <c r="AL868" s="435"/>
      <c r="AM868" s="435"/>
      <c r="AN868" s="435"/>
      <c r="AO868" s="435"/>
      <c r="AP868" s="499"/>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500"/>
      <c r="F870" s="500"/>
      <c r="G870" s="421"/>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c r="AF870" s="439"/>
      <c r="AG870" s="439"/>
      <c r="AH870" s="439"/>
      <c r="AI870" s="439"/>
      <c r="AJ870" s="439"/>
      <c r="AK870" s="439"/>
      <c r="AL870" s="439"/>
      <c r="AM870" s="439"/>
      <c r="AN870" s="439"/>
      <c r="AO870" s="439"/>
      <c r="AP870" s="421"/>
      <c r="AQ870" s="423"/>
      <c r="AR870" s="411"/>
      <c r="AS870" s="411"/>
      <c r="AT870" s="411"/>
    </row>
    <row r="871" spans="1:46" outlineLevel="2" x14ac:dyDescent="0.25">
      <c r="A871" s="411"/>
      <c r="B871" s="420"/>
      <c r="C871" s="413">
        <f>INT($C$867)+2</f>
        <v>3</v>
      </c>
      <c r="D871" s="421"/>
      <c r="E871" s="500"/>
      <c r="F871" s="500"/>
      <c r="G871" s="421"/>
      <c r="H871" s="440"/>
      <c r="I871" s="440"/>
      <c r="J871" s="440"/>
      <c r="K871" s="440"/>
      <c r="L871" s="501" t="s">
        <v>746</v>
      </c>
      <c r="M871" s="501"/>
      <c r="N871" s="501"/>
      <c r="O871" s="501"/>
      <c r="P871" s="501"/>
      <c r="Q871" s="501"/>
      <c r="R871" s="501"/>
      <c r="S871" s="501"/>
      <c r="T871" s="501"/>
      <c r="U871" s="501"/>
      <c r="V871" s="501"/>
      <c r="W871" s="440"/>
      <c r="X871" s="440"/>
      <c r="Y871" s="440"/>
      <c r="Z871" s="440"/>
      <c r="AA871" s="440"/>
      <c r="AB871" s="440"/>
      <c r="AC871" s="440"/>
      <c r="AD871" s="440"/>
      <c r="AE871" s="440"/>
      <c r="AF871" s="440"/>
      <c r="AG871" s="440"/>
      <c r="AH871" s="440"/>
      <c r="AI871" s="440"/>
      <c r="AJ871" s="440"/>
      <c r="AK871" s="440"/>
      <c r="AL871" s="440"/>
      <c r="AM871" s="440"/>
      <c r="AN871" s="440"/>
      <c r="AO871" s="440"/>
      <c r="AP871" s="421"/>
      <c r="AQ871" s="423"/>
      <c r="AR871" s="411"/>
      <c r="AS871" s="411"/>
      <c r="AT871" s="411"/>
    </row>
    <row r="872" spans="1:46" outlineLevel="2" x14ac:dyDescent="0.25">
      <c r="A872" s="411"/>
      <c r="B872" s="420"/>
      <c r="C872" s="413">
        <f>INT($C$867)+2</f>
        <v>3</v>
      </c>
      <c r="D872" s="421"/>
      <c r="E872" s="500"/>
      <c r="F872" s="500"/>
      <c r="G872" s="421"/>
      <c r="H872" s="440"/>
      <c r="I872" s="440"/>
      <c r="J872" s="440"/>
      <c r="K872" s="440"/>
      <c r="L872" s="440"/>
      <c r="M872" s="440"/>
      <c r="N872" s="501" t="s">
        <v>747</v>
      </c>
      <c r="O872" s="501"/>
      <c r="P872" s="501"/>
      <c r="Q872" s="501"/>
      <c r="R872" s="501"/>
      <c r="S872" s="440"/>
      <c r="T872" s="440"/>
      <c r="U872" s="440"/>
      <c r="V872" s="440"/>
      <c r="W872" s="440"/>
      <c r="X872" s="440"/>
      <c r="Y872" s="440"/>
      <c r="Z872" s="440"/>
      <c r="AA872" s="440"/>
      <c r="AB872" s="440"/>
      <c r="AC872" s="440"/>
      <c r="AD872" s="440"/>
      <c r="AE872" s="440"/>
      <c r="AF872" s="440"/>
      <c r="AG872" s="440"/>
      <c r="AH872" s="440"/>
      <c r="AI872" s="440"/>
      <c r="AJ872" s="440"/>
      <c r="AK872" s="440"/>
      <c r="AL872" s="440"/>
      <c r="AM872" s="440"/>
      <c r="AN872" s="440"/>
      <c r="AO872" s="440"/>
      <c r="AP872" s="421"/>
      <c r="AQ872" s="423"/>
      <c r="AR872" s="411"/>
      <c r="AS872" s="411"/>
      <c r="AT872" s="411"/>
    </row>
    <row r="873" spans="1:46" ht="30" outlineLevel="2" x14ac:dyDescent="0.25">
      <c r="A873" s="411"/>
      <c r="B873" s="420"/>
      <c r="C873" s="413">
        <f>INT($C$867)+2</f>
        <v>3</v>
      </c>
      <c r="D873" s="421"/>
      <c r="E873" s="500"/>
      <c r="F873" s="500"/>
      <c r="G873" s="421"/>
      <c r="H873" s="440" t="s">
        <v>748</v>
      </c>
      <c r="I873" s="440"/>
      <c r="J873" s="440" t="s">
        <v>749</v>
      </c>
      <c r="K873" s="440" t="s">
        <v>178</v>
      </c>
      <c r="L873" s="440" t="s">
        <v>750</v>
      </c>
      <c r="M873" s="440" t="s">
        <v>751</v>
      </c>
      <c r="N873" s="440" t="s">
        <v>752</v>
      </c>
      <c r="O873" s="440" t="s">
        <v>753</v>
      </c>
      <c r="P873" s="440" t="s">
        <v>754</v>
      </c>
      <c r="Q873" s="610" t="s">
        <v>755</v>
      </c>
      <c r="R873" s="440" t="s">
        <v>756</v>
      </c>
      <c r="S873" s="440" t="s">
        <v>757</v>
      </c>
      <c r="T873" s="440" t="s">
        <v>1034</v>
      </c>
      <c r="U873" s="440" t="s">
        <v>699</v>
      </c>
      <c r="V873" s="440" t="s">
        <v>758</v>
      </c>
      <c r="W873" s="440" t="s">
        <v>759</v>
      </c>
      <c r="X873" s="440"/>
      <c r="Y873" s="440"/>
      <c r="Z873" s="440"/>
      <c r="AA873" s="440"/>
      <c r="AB873" s="440"/>
      <c r="AC873" s="440"/>
      <c r="AD873" s="440"/>
      <c r="AE873" s="440"/>
      <c r="AF873" s="440"/>
      <c r="AG873" s="440"/>
      <c r="AH873" s="440"/>
      <c r="AI873" s="440"/>
      <c r="AJ873" s="440"/>
      <c r="AK873" s="440"/>
      <c r="AL873" s="440"/>
      <c r="AM873" s="440"/>
      <c r="AN873" s="440"/>
      <c r="AO873" s="440"/>
      <c r="AP873" s="421"/>
      <c r="AQ873" s="423"/>
      <c r="AR873" s="411"/>
      <c r="AS873" s="411"/>
      <c r="AT873" s="411"/>
    </row>
    <row r="874" spans="1:46" ht="11.45" customHeight="1" outlineLevel="2" collapsed="1" x14ac:dyDescent="0.25">
      <c r="A874" s="411"/>
      <c r="B874" s="420" t="s">
        <v>477</v>
      </c>
      <c r="C874" s="413">
        <f>INT($C$867)+2.01</f>
        <v>3.01</v>
      </c>
      <c r="D874" s="421"/>
      <c r="E874" s="421"/>
      <c r="F874" s="421"/>
      <c r="G874" s="421"/>
      <c r="H874" s="440"/>
      <c r="I874" s="440"/>
      <c r="J874" s="440"/>
      <c r="K874" s="440"/>
      <c r="L874" s="440"/>
      <c r="M874" s="440"/>
      <c r="N874" s="440"/>
      <c r="O874" s="440"/>
      <c r="P874" s="440"/>
      <c r="Q874" s="440"/>
      <c r="R874" s="440"/>
      <c r="S874" s="440"/>
      <c r="T874" s="440"/>
      <c r="U874" s="440"/>
      <c r="V874" s="440"/>
      <c r="W874" s="440"/>
      <c r="X874" s="440"/>
      <c r="Y874" s="440"/>
      <c r="Z874" s="440"/>
      <c r="AA874" s="440"/>
      <c r="AB874" s="440"/>
      <c r="AC874" s="440"/>
      <c r="AD874" s="440"/>
      <c r="AE874" s="440"/>
      <c r="AF874" s="440"/>
      <c r="AG874" s="440"/>
      <c r="AH874" s="440"/>
      <c r="AI874" s="440"/>
      <c r="AJ874" s="440"/>
      <c r="AK874" s="440"/>
      <c r="AL874" s="440"/>
      <c r="AM874" s="440"/>
      <c r="AN874" s="440"/>
      <c r="AO874" s="440"/>
      <c r="AP874" s="421"/>
      <c r="AQ874" s="423"/>
      <c r="AR874" s="411"/>
      <c r="AS874" s="411"/>
      <c r="AT874" s="411"/>
    </row>
    <row r="875" spans="1:46" hidden="1" outlineLevel="4" x14ac:dyDescent="0.25">
      <c r="A875" s="411"/>
      <c r="B875" s="420"/>
      <c r="C875" s="413">
        <f>INT(MAX($C$877:$C$987))+1</f>
        <v>5</v>
      </c>
      <c r="D875" s="442"/>
      <c r="E875" s="500"/>
      <c r="F875" s="500"/>
      <c r="G875" s="442"/>
      <c r="H875" s="500"/>
      <c r="I875" s="500"/>
      <c r="J875" s="500"/>
      <c r="K875" s="500"/>
      <c r="L875" s="500"/>
      <c r="M875" s="500"/>
      <c r="N875" s="500"/>
      <c r="O875" s="500"/>
      <c r="P875" s="500"/>
      <c r="Q875" s="500"/>
      <c r="R875" s="500"/>
      <c r="S875" s="500"/>
      <c r="T875" s="500"/>
      <c r="U875" s="500"/>
      <c r="V875" s="500"/>
      <c r="W875" s="500"/>
      <c r="X875" s="500"/>
      <c r="Y875" s="500"/>
      <c r="Z875" s="500"/>
      <c r="AA875" s="500"/>
      <c r="AB875" s="500"/>
      <c r="AC875" s="500"/>
      <c r="AD875" s="500"/>
      <c r="AE875" s="500"/>
      <c r="AF875" s="500"/>
      <c r="AG875" s="500"/>
      <c r="AH875" s="500"/>
      <c r="AI875" s="500"/>
      <c r="AJ875" s="500"/>
      <c r="AK875" s="500"/>
      <c r="AL875" s="500"/>
      <c r="AM875" s="500"/>
      <c r="AN875" s="500"/>
      <c r="AO875" s="500"/>
      <c r="AP875" s="442"/>
      <c r="AQ875" s="423"/>
      <c r="AR875" s="411"/>
      <c r="AS875" s="411"/>
      <c r="AT875" s="411"/>
    </row>
    <row r="876" spans="1:46" hidden="1" outlineLevel="4" x14ac:dyDescent="0.25">
      <c r="A876" s="411"/>
      <c r="B876" s="420" t="s">
        <v>478</v>
      </c>
      <c r="C876" s="413">
        <f>INT(MAX($C$877:$C$987))+1</f>
        <v>5</v>
      </c>
      <c r="D876" s="442" t="s">
        <v>479</v>
      </c>
      <c r="E876" s="500"/>
      <c r="F876" s="500"/>
      <c r="G876" s="442"/>
      <c r="H876" s="500"/>
      <c r="I876" s="500"/>
      <c r="J876" s="500"/>
      <c r="K876" s="500"/>
      <c r="L876" s="500"/>
      <c r="M876" s="500"/>
      <c r="N876" s="500"/>
      <c r="O876" s="500"/>
      <c r="P876" s="500"/>
      <c r="Q876" s="500"/>
      <c r="R876" s="500"/>
      <c r="S876" s="500"/>
      <c r="T876" s="500"/>
      <c r="U876" s="500"/>
      <c r="V876" s="500"/>
      <c r="W876" s="500"/>
      <c r="X876" s="500"/>
      <c r="Y876" s="500"/>
      <c r="Z876" s="500"/>
      <c r="AA876" s="500"/>
      <c r="AB876" s="500"/>
      <c r="AC876" s="500"/>
      <c r="AD876" s="500"/>
      <c r="AE876" s="500"/>
      <c r="AF876" s="500"/>
      <c r="AG876" s="500"/>
      <c r="AH876" s="500"/>
      <c r="AI876" s="500"/>
      <c r="AJ876" s="500"/>
      <c r="AK876" s="500"/>
      <c r="AL876" s="500"/>
      <c r="AM876" s="500"/>
      <c r="AN876" s="500"/>
      <c r="AO876" s="500"/>
      <c r="AP876" s="442"/>
      <c r="AQ876" s="423"/>
      <c r="AR876" s="411"/>
      <c r="AS876" s="411"/>
      <c r="AT876" s="411"/>
    </row>
    <row r="877" spans="1:46" ht="5.0999999999999996" customHeight="1" outlineLevel="2" x14ac:dyDescent="0.25">
      <c r="A877" s="411"/>
      <c r="B877" s="420"/>
      <c r="C877" s="413">
        <f>INT($C$867)+2.005</f>
        <v>3.0049999999999999</v>
      </c>
      <c r="D877" s="442" t="s">
        <v>480</v>
      </c>
      <c r="E877" s="442"/>
      <c r="F877" s="442"/>
      <c r="G877" s="442"/>
      <c r="H877" s="504"/>
      <c r="I877" s="504"/>
      <c r="J877" s="504"/>
      <c r="K877" s="504"/>
      <c r="L877" s="611"/>
      <c r="M877" s="611"/>
      <c r="N877" s="611"/>
      <c r="O877" s="611"/>
      <c r="P877" s="611"/>
      <c r="Q877" s="611"/>
      <c r="R877" s="611"/>
      <c r="S877" s="611"/>
      <c r="T877" s="611"/>
      <c r="U877" s="611"/>
      <c r="V877" s="611"/>
      <c r="W877" s="611"/>
      <c r="X877" s="504"/>
      <c r="Y877" s="504"/>
      <c r="Z877" s="504"/>
      <c r="AA877" s="504"/>
      <c r="AB877" s="444"/>
      <c r="AC877" s="444"/>
      <c r="AD877" s="444"/>
      <c r="AE877" s="444"/>
      <c r="AF877" s="444"/>
      <c r="AG877" s="444"/>
      <c r="AH877" s="444"/>
      <c r="AI877" s="444"/>
      <c r="AJ877" s="444"/>
      <c r="AK877" s="444"/>
      <c r="AL877" s="444"/>
      <c r="AM877" s="444"/>
      <c r="AN877" s="444"/>
      <c r="AO877" s="444"/>
      <c r="AP877" s="442"/>
      <c r="AQ877" s="423"/>
      <c r="AR877" s="411"/>
      <c r="AS877" s="411"/>
      <c r="AT877" s="411"/>
    </row>
    <row r="878" spans="1:46" outlineLevel="2" x14ac:dyDescent="0.25">
      <c r="A878" s="411"/>
      <c r="B878" s="420"/>
      <c r="C878" s="413">
        <f>INT($C$867)+2</f>
        <v>3</v>
      </c>
      <c r="D878" s="442"/>
      <c r="E878" s="500" t="s">
        <v>760</v>
      </c>
      <c r="F878" s="494" t="s">
        <v>761</v>
      </c>
      <c r="G878" s="442"/>
      <c r="H878" s="612"/>
      <c r="I878" s="520"/>
      <c r="J878" s="520"/>
      <c r="K878" s="447"/>
      <c r="L878" s="613">
        <f>COUNTA($J$878:$J$987)/M878</f>
        <v>27</v>
      </c>
      <c r="M878" s="613">
        <v>4</v>
      </c>
      <c r="N878" s="520"/>
      <c r="O878" s="520"/>
      <c r="P878" s="520"/>
      <c r="Q878" s="520"/>
      <c r="R878" s="520"/>
      <c r="S878" s="520"/>
      <c r="T878" s="520"/>
      <c r="U878" s="520"/>
      <c r="V878" s="520"/>
      <c r="W878" s="520"/>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outlineLevel="2" x14ac:dyDescent="0.25">
      <c r="A879" s="411"/>
      <c r="B879" s="420"/>
      <c r="C879" s="413">
        <f>INT($C$867)+2</f>
        <v>3</v>
      </c>
      <c r="D879" s="442"/>
      <c r="E879" s="500">
        <v>0</v>
      </c>
      <c r="F879" s="494" t="b">
        <f t="shared" ref="F879:F910" si="354">COUNTIFS($L879:$W879,"-")&lt;&gt;COUNTA($L879:$W879)</f>
        <v>1</v>
      </c>
      <c r="G879" s="442"/>
      <c r="H879" s="614" t="s">
        <v>762</v>
      </c>
      <c r="I879" s="614"/>
      <c r="J879" s="595" t="s">
        <v>763</v>
      </c>
      <c r="K879" s="615" t="str">
        <f t="shared" ref="K879:K910" si="355">IFERROR(DATE(2019,1,($L879-1)*7+1),"-")</f>
        <v>-</v>
      </c>
      <c r="L879" s="616" t="s">
        <v>764</v>
      </c>
      <c r="M879" s="616" t="s">
        <v>764</v>
      </c>
      <c r="N879" s="616" t="s">
        <v>764</v>
      </c>
      <c r="O879" s="616" t="s">
        <v>764</v>
      </c>
      <c r="P879" s="616" t="s">
        <v>764</v>
      </c>
      <c r="Q879" s="616" t="s">
        <v>764</v>
      </c>
      <c r="R879" s="616" t="s">
        <v>764</v>
      </c>
      <c r="S879" s="616" t="s">
        <v>764</v>
      </c>
      <c r="T879" s="616" t="s">
        <v>764</v>
      </c>
      <c r="U879" s="616" t="s">
        <v>764</v>
      </c>
      <c r="V879" s="616" t="s">
        <v>764</v>
      </c>
      <c r="W879" s="616" t="s">
        <v>764</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outlineLevel="2" x14ac:dyDescent="0.25">
      <c r="A880" s="411"/>
      <c r="B880" s="420"/>
      <c r="C880" s="413">
        <f>INT($C$867)+2</f>
        <v>3</v>
      </c>
      <c r="D880" s="442"/>
      <c r="E880" s="617">
        <f>E879</f>
        <v>0</v>
      </c>
      <c r="F880" s="494" t="b">
        <f t="shared" si="354"/>
        <v>1</v>
      </c>
      <c r="G880" s="442"/>
      <c r="H880" s="953" t="s">
        <v>765</v>
      </c>
      <c r="I880" s="954"/>
      <c r="J880" s="618" t="s">
        <v>766</v>
      </c>
      <c r="K880" s="619">
        <f t="shared" si="355"/>
        <v>43795</v>
      </c>
      <c r="L880" s="490">
        <v>48</v>
      </c>
      <c r="M880" s="620" t="s">
        <v>764</v>
      </c>
      <c r="N880" s="620" t="s">
        <v>764</v>
      </c>
      <c r="O880" s="620" t="s">
        <v>764</v>
      </c>
      <c r="P880" s="620" t="s">
        <v>764</v>
      </c>
      <c r="Q880" s="620" t="s">
        <v>764</v>
      </c>
      <c r="R880" s="620" t="s">
        <v>764</v>
      </c>
      <c r="S880" s="620" t="s">
        <v>764</v>
      </c>
      <c r="T880" s="620" t="s">
        <v>764</v>
      </c>
      <c r="U880" s="620" t="s">
        <v>764</v>
      </c>
      <c r="V880" s="620" t="s">
        <v>764</v>
      </c>
      <c r="W880" s="620" t="s">
        <v>764</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outlineLevel="2" x14ac:dyDescent="0.25">
      <c r="A881" s="411"/>
      <c r="B881" s="420"/>
      <c r="C881" s="413">
        <f>INT($C$867)+2</f>
        <v>3</v>
      </c>
      <c r="D881" s="442"/>
      <c r="E881" s="617">
        <f>E880</f>
        <v>0</v>
      </c>
      <c r="F881" s="494" t="b">
        <f t="shared" si="354"/>
        <v>1</v>
      </c>
      <c r="G881" s="442"/>
      <c r="H881" s="955"/>
      <c r="I881" s="956"/>
      <c r="J881" s="618" t="s">
        <v>767</v>
      </c>
      <c r="K881" s="619" t="str">
        <f t="shared" si="355"/>
        <v>-</v>
      </c>
      <c r="L881" s="620" t="s">
        <v>768</v>
      </c>
      <c r="M881" s="490">
        <v>26</v>
      </c>
      <c r="N881" s="620" t="s">
        <v>768</v>
      </c>
      <c r="O881" s="620" t="s">
        <v>768</v>
      </c>
      <c r="P881" s="620" t="s">
        <v>768</v>
      </c>
      <c r="Q881" s="620" t="s">
        <v>768</v>
      </c>
      <c r="R881" s="620" t="s">
        <v>768</v>
      </c>
      <c r="S881" s="620" t="s">
        <v>768</v>
      </c>
      <c r="T881" s="620" t="s">
        <v>768</v>
      </c>
      <c r="U881" s="620" t="s">
        <v>768</v>
      </c>
      <c r="V881" s="620" t="s">
        <v>768</v>
      </c>
      <c r="W881" s="620" t="s">
        <v>768</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outlineLevel="2" collapsed="1" x14ac:dyDescent="0.25">
      <c r="A882" s="411"/>
      <c r="B882" s="420"/>
      <c r="C882" s="413">
        <f>INT($C$867)+2</f>
        <v>3</v>
      </c>
      <c r="D882" s="442"/>
      <c r="E882" s="617">
        <f>E881</f>
        <v>0</v>
      </c>
      <c r="F882" s="494" t="b">
        <f t="shared" si="354"/>
        <v>1</v>
      </c>
      <c r="G882" s="442"/>
      <c r="H882" s="957"/>
      <c r="I882" s="958"/>
      <c r="J882" s="603" t="s">
        <v>769</v>
      </c>
      <c r="K882" s="621" t="str">
        <f t="shared" si="355"/>
        <v>-</v>
      </c>
      <c r="L882" s="618" t="s">
        <v>764</v>
      </c>
      <c r="M882" s="618" t="s">
        <v>764</v>
      </c>
      <c r="N882" s="618" t="s">
        <v>764</v>
      </c>
      <c r="O882" s="618" t="s">
        <v>764</v>
      </c>
      <c r="P882" s="618" t="s">
        <v>764</v>
      </c>
      <c r="Q882" s="618" t="s">
        <v>764</v>
      </c>
      <c r="R882" s="618" t="s">
        <v>764</v>
      </c>
      <c r="S882" s="618" t="s">
        <v>764</v>
      </c>
      <c r="T882" s="618" t="s">
        <v>764</v>
      </c>
      <c r="U882" s="618" t="s">
        <v>764</v>
      </c>
      <c r="V882" s="622" t="s">
        <v>764</v>
      </c>
      <c r="W882" s="622" t="s">
        <v>764</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ref="C883:C914" si="356">INT($C$867)+3</f>
        <v>4</v>
      </c>
      <c r="D883" s="442"/>
      <c r="E883" s="500">
        <v>1</v>
      </c>
      <c r="F883" s="494" t="b">
        <f t="shared" si="354"/>
        <v>1</v>
      </c>
      <c r="G883" s="442"/>
      <c r="H883" s="614" t="s">
        <v>770</v>
      </c>
      <c r="I883" s="614"/>
      <c r="J883" s="595" t="s">
        <v>763</v>
      </c>
      <c r="K883" s="615" t="str">
        <f t="shared" si="355"/>
        <v>-</v>
      </c>
      <c r="L883" s="616" t="s">
        <v>764</v>
      </c>
      <c r="M883" s="616" t="s">
        <v>764</v>
      </c>
      <c r="N883" s="616" t="s">
        <v>764</v>
      </c>
      <c r="O883" s="616" t="s">
        <v>764</v>
      </c>
      <c r="P883" s="616" t="s">
        <v>764</v>
      </c>
      <c r="Q883" s="616" t="s">
        <v>764</v>
      </c>
      <c r="R883" s="616" t="s">
        <v>764</v>
      </c>
      <c r="S883" s="616" t="s">
        <v>764</v>
      </c>
      <c r="T883" s="616" t="s">
        <v>764</v>
      </c>
      <c r="U883" s="616" t="s">
        <v>764</v>
      </c>
      <c r="V883" s="616" t="s">
        <v>764</v>
      </c>
      <c r="W883" s="616" t="s">
        <v>764</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6"/>
        <v>4</v>
      </c>
      <c r="D884" s="442"/>
      <c r="E884" s="617">
        <f>E883</f>
        <v>1</v>
      </c>
      <c r="F884" s="494" t="b">
        <f t="shared" si="354"/>
        <v>1</v>
      </c>
      <c r="G884" s="442"/>
      <c r="H884" s="953" t="s">
        <v>771</v>
      </c>
      <c r="I884" s="954"/>
      <c r="J884" s="618" t="s">
        <v>766</v>
      </c>
      <c r="K884" s="619">
        <f t="shared" si="355"/>
        <v>43529</v>
      </c>
      <c r="L884" s="490">
        <v>10</v>
      </c>
      <c r="M884" s="620" t="s">
        <v>764</v>
      </c>
      <c r="N884" s="620" t="s">
        <v>764</v>
      </c>
      <c r="O884" s="620" t="s">
        <v>764</v>
      </c>
      <c r="P884" s="620" t="s">
        <v>764</v>
      </c>
      <c r="Q884" s="620" t="s">
        <v>764</v>
      </c>
      <c r="R884" s="620" t="s">
        <v>764</v>
      </c>
      <c r="S884" s="490" t="b">
        <v>1</v>
      </c>
      <c r="T884" s="620" t="s">
        <v>764</v>
      </c>
      <c r="U884" s="620" t="s">
        <v>764</v>
      </c>
      <c r="V884" s="620" t="s">
        <v>764</v>
      </c>
      <c r="W884" s="620" t="s">
        <v>764</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6"/>
        <v>4</v>
      </c>
      <c r="D885" s="442"/>
      <c r="E885" s="617">
        <f>E884</f>
        <v>1</v>
      </c>
      <c r="F885" s="494" t="b">
        <f t="shared" si="354"/>
        <v>1</v>
      </c>
      <c r="G885" s="442"/>
      <c r="H885" s="955"/>
      <c r="I885" s="956"/>
      <c r="J885" s="618" t="s">
        <v>767</v>
      </c>
      <c r="K885" s="619" t="str">
        <f t="shared" si="355"/>
        <v>-</v>
      </c>
      <c r="L885" s="620" t="s">
        <v>768</v>
      </c>
      <c r="M885" s="620" t="s">
        <v>768</v>
      </c>
      <c r="N885" s="620" t="s">
        <v>768</v>
      </c>
      <c r="O885" s="620" t="s">
        <v>768</v>
      </c>
      <c r="P885" s="620" t="s">
        <v>768</v>
      </c>
      <c r="Q885" s="620" t="s">
        <v>768</v>
      </c>
      <c r="R885" s="620" t="s">
        <v>768</v>
      </c>
      <c r="S885" s="620" t="s">
        <v>768</v>
      </c>
      <c r="T885" s="620" t="s">
        <v>768</v>
      </c>
      <c r="U885" s="620" t="s">
        <v>768</v>
      </c>
      <c r="V885" s="620" t="s">
        <v>768</v>
      </c>
      <c r="W885" s="620" t="s">
        <v>768</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6"/>
        <v>4</v>
      </c>
      <c r="D886" s="442"/>
      <c r="E886" s="617">
        <f>E885</f>
        <v>1</v>
      </c>
      <c r="F886" s="494" t="b">
        <f t="shared" si="354"/>
        <v>1</v>
      </c>
      <c r="G886" s="442"/>
      <c r="H886" s="957"/>
      <c r="I886" s="958"/>
      <c r="J886" s="603" t="s">
        <v>769</v>
      </c>
      <c r="K886" s="621" t="str">
        <f t="shared" si="355"/>
        <v>-</v>
      </c>
      <c r="L886" s="618" t="s">
        <v>764</v>
      </c>
      <c r="M886" s="618" t="s">
        <v>764</v>
      </c>
      <c r="N886" s="618" t="s">
        <v>764</v>
      </c>
      <c r="O886" s="618" t="s">
        <v>764</v>
      </c>
      <c r="P886" s="618" t="s">
        <v>764</v>
      </c>
      <c r="Q886" s="618" t="s">
        <v>764</v>
      </c>
      <c r="R886" s="618" t="s">
        <v>764</v>
      </c>
      <c r="S886" s="618" t="s">
        <v>764</v>
      </c>
      <c r="T886" s="618" t="s">
        <v>764</v>
      </c>
      <c r="U886" s="618" t="s">
        <v>764</v>
      </c>
      <c r="V886" s="622" t="s">
        <v>764</v>
      </c>
      <c r="W886" s="622" t="s">
        <v>764</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6"/>
        <v>4</v>
      </c>
      <c r="D887" s="442"/>
      <c r="E887" s="500">
        <v>2</v>
      </c>
      <c r="F887" s="494" t="b">
        <f t="shared" si="354"/>
        <v>1</v>
      </c>
      <c r="G887" s="442"/>
      <c r="H887" s="614" t="s">
        <v>772</v>
      </c>
      <c r="I887" s="614"/>
      <c r="J887" s="595" t="s">
        <v>763</v>
      </c>
      <c r="K887" s="615" t="str">
        <f t="shared" si="355"/>
        <v>-</v>
      </c>
      <c r="L887" s="616" t="s">
        <v>764</v>
      </c>
      <c r="M887" s="623">
        <v>42</v>
      </c>
      <c r="N887" s="616" t="s">
        <v>764</v>
      </c>
      <c r="O887" s="616" t="s">
        <v>764</v>
      </c>
      <c r="P887" s="616" t="s">
        <v>764</v>
      </c>
      <c r="Q887" s="616" t="s">
        <v>764</v>
      </c>
      <c r="R887" s="616" t="s">
        <v>764</v>
      </c>
      <c r="S887" s="616" t="s">
        <v>764</v>
      </c>
      <c r="T887" s="616" t="s">
        <v>764</v>
      </c>
      <c r="U887" s="616" t="s">
        <v>764</v>
      </c>
      <c r="V887" s="616" t="s">
        <v>764</v>
      </c>
      <c r="W887" s="616" t="s">
        <v>764</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6"/>
        <v>4</v>
      </c>
      <c r="D888" s="442"/>
      <c r="E888" s="617">
        <f>E887</f>
        <v>2</v>
      </c>
      <c r="F888" s="494" t="b">
        <f t="shared" si="354"/>
        <v>1</v>
      </c>
      <c r="G888" s="442"/>
      <c r="H888" s="953" t="s">
        <v>773</v>
      </c>
      <c r="I888" s="954"/>
      <c r="J888" s="618" t="s">
        <v>766</v>
      </c>
      <c r="K888" s="619">
        <f t="shared" si="355"/>
        <v>43529</v>
      </c>
      <c r="L888" s="490">
        <v>10</v>
      </c>
      <c r="M888" s="620" t="s">
        <v>764</v>
      </c>
      <c r="N888" s="620" t="s">
        <v>764</v>
      </c>
      <c r="O888" s="620" t="s">
        <v>764</v>
      </c>
      <c r="P888" s="620" t="s">
        <v>764</v>
      </c>
      <c r="Q888" s="620" t="s">
        <v>764</v>
      </c>
      <c r="R888" s="620" t="s">
        <v>764</v>
      </c>
      <c r="S888" s="620" t="s">
        <v>764</v>
      </c>
      <c r="T888" s="620" t="s">
        <v>764</v>
      </c>
      <c r="U888" s="620" t="s">
        <v>764</v>
      </c>
      <c r="V888" s="620" t="s">
        <v>764</v>
      </c>
      <c r="W888" s="620" t="s">
        <v>764</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6"/>
        <v>4</v>
      </c>
      <c r="D889" s="442"/>
      <c r="E889" s="617">
        <f>E888</f>
        <v>2</v>
      </c>
      <c r="F889" s="494" t="b">
        <f t="shared" si="354"/>
        <v>1</v>
      </c>
      <c r="G889" s="442"/>
      <c r="H889" s="955"/>
      <c r="I889" s="956"/>
      <c r="J889" s="618" t="s">
        <v>767</v>
      </c>
      <c r="K889" s="619" t="str">
        <f t="shared" si="355"/>
        <v>-</v>
      </c>
      <c r="L889" s="620" t="s">
        <v>768</v>
      </c>
      <c r="M889" s="620" t="s">
        <v>768</v>
      </c>
      <c r="N889" s="620" t="s">
        <v>768</v>
      </c>
      <c r="O889" s="620" t="s">
        <v>768</v>
      </c>
      <c r="P889" s="620" t="s">
        <v>768</v>
      </c>
      <c r="Q889" s="620" t="s">
        <v>768</v>
      </c>
      <c r="R889" s="620" t="s">
        <v>768</v>
      </c>
      <c r="S889" s="620" t="s">
        <v>768</v>
      </c>
      <c r="T889" s="620" t="s">
        <v>768</v>
      </c>
      <c r="U889" s="620" t="s">
        <v>768</v>
      </c>
      <c r="V889" s="620" t="s">
        <v>768</v>
      </c>
      <c r="W889" s="620" t="s">
        <v>768</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6"/>
        <v>4</v>
      </c>
      <c r="D890" s="442"/>
      <c r="E890" s="617">
        <f>E889</f>
        <v>2</v>
      </c>
      <c r="F890" s="494" t="b">
        <f t="shared" si="354"/>
        <v>1</v>
      </c>
      <c r="G890" s="442"/>
      <c r="H890" s="957"/>
      <c r="I890" s="958"/>
      <c r="J890" s="603" t="s">
        <v>769</v>
      </c>
      <c r="K890" s="621" t="str">
        <f t="shared" si="355"/>
        <v>-</v>
      </c>
      <c r="L890" s="618" t="s">
        <v>764</v>
      </c>
      <c r="M890" s="618" t="s">
        <v>764</v>
      </c>
      <c r="N890" s="618" t="s">
        <v>764</v>
      </c>
      <c r="O890" s="618" t="s">
        <v>764</v>
      </c>
      <c r="P890" s="618" t="s">
        <v>764</v>
      </c>
      <c r="Q890" s="618" t="s">
        <v>764</v>
      </c>
      <c r="R890" s="618" t="s">
        <v>764</v>
      </c>
      <c r="S890" s="618" t="s">
        <v>764</v>
      </c>
      <c r="T890" s="618" t="s">
        <v>764</v>
      </c>
      <c r="U890" s="618" t="s">
        <v>764</v>
      </c>
      <c r="V890" s="622" t="s">
        <v>764</v>
      </c>
      <c r="W890" s="622" t="s">
        <v>764</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6"/>
        <v>4</v>
      </c>
      <c r="D891" s="442"/>
      <c r="E891" s="500">
        <v>3</v>
      </c>
      <c r="F891" s="494" t="b">
        <f t="shared" si="354"/>
        <v>1</v>
      </c>
      <c r="G891" s="442"/>
      <c r="H891" s="614" t="s">
        <v>774</v>
      </c>
      <c r="I891" s="614"/>
      <c r="J891" s="595" t="s">
        <v>763</v>
      </c>
      <c r="K891" s="615" t="str">
        <f t="shared" si="355"/>
        <v>-</v>
      </c>
      <c r="L891" s="616" t="s">
        <v>764</v>
      </c>
      <c r="M891" s="616" t="s">
        <v>764</v>
      </c>
      <c r="N891" s="616" t="s">
        <v>764</v>
      </c>
      <c r="O891" s="616" t="s">
        <v>764</v>
      </c>
      <c r="P891" s="616" t="s">
        <v>764</v>
      </c>
      <c r="Q891" s="616" t="s">
        <v>764</v>
      </c>
      <c r="R891" s="616" t="s">
        <v>764</v>
      </c>
      <c r="S891" s="616" t="s">
        <v>764</v>
      </c>
      <c r="T891" s="616" t="s">
        <v>764</v>
      </c>
      <c r="U891" s="616" t="s">
        <v>764</v>
      </c>
      <c r="V891" s="616" t="s">
        <v>764</v>
      </c>
      <c r="W891" s="616" t="s">
        <v>764</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t="15" hidden="1" customHeight="1" outlineLevel="3" x14ac:dyDescent="0.25">
      <c r="A892" s="411"/>
      <c r="B892" s="420"/>
      <c r="C892" s="413">
        <f t="shared" si="356"/>
        <v>4</v>
      </c>
      <c r="D892" s="442"/>
      <c r="E892" s="617">
        <f>E891</f>
        <v>3</v>
      </c>
      <c r="F892" s="494" t="b">
        <f t="shared" si="354"/>
        <v>1</v>
      </c>
      <c r="G892" s="442"/>
      <c r="H892" s="953" t="s">
        <v>775</v>
      </c>
      <c r="I892" s="954"/>
      <c r="J892" s="618" t="s">
        <v>766</v>
      </c>
      <c r="K892" s="619">
        <f t="shared" si="355"/>
        <v>43795</v>
      </c>
      <c r="L892" s="490">
        <v>48</v>
      </c>
      <c r="M892" s="620" t="s">
        <v>764</v>
      </c>
      <c r="N892" s="620" t="s">
        <v>764</v>
      </c>
      <c r="O892" s="620" t="s">
        <v>764</v>
      </c>
      <c r="P892" s="620" t="s">
        <v>764</v>
      </c>
      <c r="Q892" s="620" t="s">
        <v>764</v>
      </c>
      <c r="R892" s="620" t="s">
        <v>764</v>
      </c>
      <c r="S892" s="620" t="s">
        <v>764</v>
      </c>
      <c r="T892" s="620" t="s">
        <v>764</v>
      </c>
      <c r="U892" s="620" t="s">
        <v>764</v>
      </c>
      <c r="V892" s="620" t="s">
        <v>764</v>
      </c>
      <c r="W892" s="620" t="s">
        <v>764</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6"/>
        <v>4</v>
      </c>
      <c r="D893" s="442"/>
      <c r="E893" s="617">
        <f>E892</f>
        <v>3</v>
      </c>
      <c r="F893" s="494" t="b">
        <f t="shared" si="354"/>
        <v>1</v>
      </c>
      <c r="G893" s="442"/>
      <c r="H893" s="955"/>
      <c r="I893" s="956"/>
      <c r="J893" s="618" t="s">
        <v>767</v>
      </c>
      <c r="K893" s="619" t="str">
        <f t="shared" si="355"/>
        <v>-</v>
      </c>
      <c r="L893" s="620" t="s">
        <v>768</v>
      </c>
      <c r="M893" s="490">
        <v>26</v>
      </c>
      <c r="N893" s="620" t="s">
        <v>768</v>
      </c>
      <c r="O893" s="620" t="s">
        <v>768</v>
      </c>
      <c r="P893" s="620" t="s">
        <v>768</v>
      </c>
      <c r="Q893" s="620" t="s">
        <v>768</v>
      </c>
      <c r="R893" s="620" t="s">
        <v>768</v>
      </c>
      <c r="S893" s="620" t="s">
        <v>768</v>
      </c>
      <c r="T893" s="620" t="s">
        <v>768</v>
      </c>
      <c r="U893" s="620" t="s">
        <v>768</v>
      </c>
      <c r="V893" s="620" t="s">
        <v>768</v>
      </c>
      <c r="W893" s="620" t="s">
        <v>768</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6"/>
        <v>4</v>
      </c>
      <c r="D894" s="442"/>
      <c r="E894" s="617">
        <f>E893</f>
        <v>3</v>
      </c>
      <c r="F894" s="494" t="b">
        <f t="shared" si="354"/>
        <v>1</v>
      </c>
      <c r="G894" s="442"/>
      <c r="H894" s="957"/>
      <c r="I894" s="958"/>
      <c r="J894" s="603" t="s">
        <v>769</v>
      </c>
      <c r="K894" s="621" t="str">
        <f t="shared" si="355"/>
        <v>-</v>
      </c>
      <c r="L894" s="618" t="s">
        <v>764</v>
      </c>
      <c r="M894" s="618" t="s">
        <v>764</v>
      </c>
      <c r="N894" s="618" t="s">
        <v>764</v>
      </c>
      <c r="O894" s="618" t="s">
        <v>764</v>
      </c>
      <c r="P894" s="618" t="s">
        <v>764</v>
      </c>
      <c r="Q894" s="618" t="s">
        <v>764</v>
      </c>
      <c r="R894" s="618" t="s">
        <v>764</v>
      </c>
      <c r="S894" s="618" t="s">
        <v>764</v>
      </c>
      <c r="T894" s="618" t="s">
        <v>764</v>
      </c>
      <c r="U894" s="618" t="s">
        <v>764</v>
      </c>
      <c r="V894" s="622" t="s">
        <v>764</v>
      </c>
      <c r="W894" s="622" t="s">
        <v>764</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6"/>
        <v>4</v>
      </c>
      <c r="D895" s="442"/>
      <c r="E895" s="500">
        <v>4</v>
      </c>
      <c r="F895" s="494" t="b">
        <f t="shared" si="354"/>
        <v>1</v>
      </c>
      <c r="G895" s="442"/>
      <c r="H895" s="614" t="s">
        <v>776</v>
      </c>
      <c r="I895" s="614"/>
      <c r="J895" s="595" t="s">
        <v>763</v>
      </c>
      <c r="K895" s="615" t="str">
        <f t="shared" si="355"/>
        <v>-</v>
      </c>
      <c r="L895" s="616" t="s">
        <v>764</v>
      </c>
      <c r="M895" s="616" t="s">
        <v>764</v>
      </c>
      <c r="N895" s="616" t="s">
        <v>764</v>
      </c>
      <c r="O895" s="616" t="s">
        <v>764</v>
      </c>
      <c r="P895" s="616" t="s">
        <v>764</v>
      </c>
      <c r="Q895" s="616" t="s">
        <v>764</v>
      </c>
      <c r="R895" s="616" t="s">
        <v>764</v>
      </c>
      <c r="S895" s="616" t="s">
        <v>764</v>
      </c>
      <c r="T895" s="616" t="s">
        <v>764</v>
      </c>
      <c r="U895" s="616" t="s">
        <v>764</v>
      </c>
      <c r="V895" s="616" t="s">
        <v>764</v>
      </c>
      <c r="W895" s="616" t="s">
        <v>764</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t="15" hidden="1" customHeight="1" outlineLevel="3" x14ac:dyDescent="0.25">
      <c r="A896" s="411"/>
      <c r="B896" s="420"/>
      <c r="C896" s="413">
        <f t="shared" si="356"/>
        <v>4</v>
      </c>
      <c r="D896" s="442"/>
      <c r="E896" s="617">
        <f>E895</f>
        <v>4</v>
      </c>
      <c r="F896" s="494" t="b">
        <f t="shared" si="354"/>
        <v>1</v>
      </c>
      <c r="G896" s="442"/>
      <c r="H896" s="953" t="s">
        <v>777</v>
      </c>
      <c r="I896" s="954"/>
      <c r="J896" s="618" t="s">
        <v>766</v>
      </c>
      <c r="K896" s="619">
        <f t="shared" si="355"/>
        <v>43795</v>
      </c>
      <c r="L896" s="490">
        <v>48</v>
      </c>
      <c r="M896" s="620" t="s">
        <v>764</v>
      </c>
      <c r="N896" s="620" t="s">
        <v>764</v>
      </c>
      <c r="O896" s="620" t="s">
        <v>764</v>
      </c>
      <c r="P896" s="620" t="s">
        <v>764</v>
      </c>
      <c r="Q896" s="620" t="s">
        <v>764</v>
      </c>
      <c r="R896" s="620" t="s">
        <v>764</v>
      </c>
      <c r="S896" s="620" t="s">
        <v>764</v>
      </c>
      <c r="T896" s="620" t="s">
        <v>764</v>
      </c>
      <c r="U896" s="620" t="s">
        <v>764</v>
      </c>
      <c r="V896" s="620" t="s">
        <v>764</v>
      </c>
      <c r="W896" s="620" t="s">
        <v>764</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6"/>
        <v>4</v>
      </c>
      <c r="D897" s="442"/>
      <c r="E897" s="617">
        <f>E896</f>
        <v>4</v>
      </c>
      <c r="F897" s="494" t="b">
        <f t="shared" si="354"/>
        <v>1</v>
      </c>
      <c r="G897" s="442"/>
      <c r="H897" s="955"/>
      <c r="I897" s="956"/>
      <c r="J897" s="618" t="s">
        <v>767</v>
      </c>
      <c r="K897" s="619" t="str">
        <f t="shared" si="355"/>
        <v>-</v>
      </c>
      <c r="L897" s="620" t="s">
        <v>768</v>
      </c>
      <c r="M897" s="490">
        <v>34</v>
      </c>
      <c r="N897" s="620" t="s">
        <v>768</v>
      </c>
      <c r="O897" s="620" t="s">
        <v>768</v>
      </c>
      <c r="P897" s="620" t="s">
        <v>768</v>
      </c>
      <c r="Q897" s="620" t="s">
        <v>768</v>
      </c>
      <c r="R897" s="620" t="s">
        <v>768</v>
      </c>
      <c r="S897" s="620" t="s">
        <v>768</v>
      </c>
      <c r="T897" s="620" t="s">
        <v>768</v>
      </c>
      <c r="U897" s="620" t="s">
        <v>768</v>
      </c>
      <c r="V897" s="620" t="s">
        <v>768</v>
      </c>
      <c r="W897" s="620" t="s">
        <v>768</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6"/>
        <v>4</v>
      </c>
      <c r="D898" s="442"/>
      <c r="E898" s="617">
        <f>E897</f>
        <v>4</v>
      </c>
      <c r="F898" s="494" t="b">
        <f t="shared" si="354"/>
        <v>1</v>
      </c>
      <c r="G898" s="442"/>
      <c r="H898" s="957"/>
      <c r="I898" s="958"/>
      <c r="J898" s="603" t="s">
        <v>769</v>
      </c>
      <c r="K898" s="621" t="str">
        <f t="shared" si="355"/>
        <v>-</v>
      </c>
      <c r="L898" s="618" t="s">
        <v>764</v>
      </c>
      <c r="M898" s="618" t="s">
        <v>764</v>
      </c>
      <c r="N898" s="618" t="s">
        <v>764</v>
      </c>
      <c r="O898" s="618" t="s">
        <v>764</v>
      </c>
      <c r="P898" s="618" t="s">
        <v>764</v>
      </c>
      <c r="Q898" s="618" t="s">
        <v>764</v>
      </c>
      <c r="R898" s="618" t="s">
        <v>764</v>
      </c>
      <c r="S898" s="618" t="s">
        <v>764</v>
      </c>
      <c r="T898" s="618" t="s">
        <v>764</v>
      </c>
      <c r="U898" s="618" t="s">
        <v>764</v>
      </c>
      <c r="V898" s="622" t="s">
        <v>764</v>
      </c>
      <c r="W898" s="622" t="s">
        <v>764</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6"/>
        <v>4</v>
      </c>
      <c r="D899" s="442"/>
      <c r="E899" s="500">
        <v>5</v>
      </c>
      <c r="F899" s="494" t="b">
        <f t="shared" si="354"/>
        <v>1</v>
      </c>
      <c r="G899" s="442"/>
      <c r="H899" s="614" t="s">
        <v>778</v>
      </c>
      <c r="I899" s="614"/>
      <c r="J899" s="595" t="s">
        <v>763</v>
      </c>
      <c r="K899" s="615">
        <f t="shared" si="355"/>
        <v>43452</v>
      </c>
      <c r="L899" s="624">
        <v>-1</v>
      </c>
      <c r="M899" s="616" t="s">
        <v>764</v>
      </c>
      <c r="N899" s="616" t="s">
        <v>764</v>
      </c>
      <c r="O899" s="616" t="s">
        <v>764</v>
      </c>
      <c r="P899" s="616" t="s">
        <v>764</v>
      </c>
      <c r="Q899" s="616" t="s">
        <v>764</v>
      </c>
      <c r="R899" s="616" t="s">
        <v>764</v>
      </c>
      <c r="S899" s="616" t="s">
        <v>764</v>
      </c>
      <c r="T899" s="616" t="s">
        <v>764</v>
      </c>
      <c r="U899" s="616" t="s">
        <v>764</v>
      </c>
      <c r="V899" s="616" t="s">
        <v>764</v>
      </c>
      <c r="W899" s="616" t="s">
        <v>764</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6"/>
        <v>4</v>
      </c>
      <c r="D900" s="442"/>
      <c r="E900" s="617">
        <f>E899</f>
        <v>5</v>
      </c>
      <c r="F900" s="494" t="b">
        <f t="shared" si="354"/>
        <v>1</v>
      </c>
      <c r="G900" s="442"/>
      <c r="H900" s="953"/>
      <c r="I900" s="954"/>
      <c r="J900" s="618" t="s">
        <v>766</v>
      </c>
      <c r="K900" s="619" t="str">
        <f t="shared" si="355"/>
        <v>-</v>
      </c>
      <c r="L900" s="620" t="s">
        <v>764</v>
      </c>
      <c r="M900" s="620" t="s">
        <v>764</v>
      </c>
      <c r="N900" s="620" t="s">
        <v>764</v>
      </c>
      <c r="O900" s="620" t="s">
        <v>764</v>
      </c>
      <c r="P900" s="620" t="s">
        <v>764</v>
      </c>
      <c r="Q900" s="620" t="s">
        <v>764</v>
      </c>
      <c r="R900" s="620" t="s">
        <v>764</v>
      </c>
      <c r="S900" s="620" t="s">
        <v>764</v>
      </c>
      <c r="T900" s="620" t="s">
        <v>764</v>
      </c>
      <c r="U900" s="620" t="s">
        <v>764</v>
      </c>
      <c r="V900" s="620" t="s">
        <v>764</v>
      </c>
      <c r="W900" s="620" t="s">
        <v>764</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6"/>
        <v>4</v>
      </c>
      <c r="D901" s="442"/>
      <c r="E901" s="617">
        <f>E900</f>
        <v>5</v>
      </c>
      <c r="F901" s="494" t="b">
        <f t="shared" si="354"/>
        <v>1</v>
      </c>
      <c r="G901" s="442"/>
      <c r="H901" s="955"/>
      <c r="I901" s="956"/>
      <c r="J901" s="618" t="s">
        <v>767</v>
      </c>
      <c r="K901" s="619" t="str">
        <f t="shared" si="355"/>
        <v>-</v>
      </c>
      <c r="L901" s="620" t="s">
        <v>768</v>
      </c>
      <c r="M901" s="620" t="s">
        <v>768</v>
      </c>
      <c r="N901" s="620" t="s">
        <v>768</v>
      </c>
      <c r="O901" s="620" t="s">
        <v>768</v>
      </c>
      <c r="P901" s="620" t="s">
        <v>768</v>
      </c>
      <c r="Q901" s="620" t="s">
        <v>768</v>
      </c>
      <c r="R901" s="620" t="s">
        <v>768</v>
      </c>
      <c r="S901" s="620" t="s">
        <v>768</v>
      </c>
      <c r="T901" s="620" t="s">
        <v>768</v>
      </c>
      <c r="U901" s="620" t="s">
        <v>768</v>
      </c>
      <c r="V901" s="620" t="s">
        <v>768</v>
      </c>
      <c r="W901" s="620" t="s">
        <v>768</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6"/>
        <v>4</v>
      </c>
      <c r="D902" s="442"/>
      <c r="E902" s="617">
        <f>E901</f>
        <v>5</v>
      </c>
      <c r="F902" s="494" t="b">
        <f t="shared" si="354"/>
        <v>1</v>
      </c>
      <c r="G902" s="442"/>
      <c r="H902" s="957"/>
      <c r="I902" s="958"/>
      <c r="J902" s="603" t="s">
        <v>769</v>
      </c>
      <c r="K902" s="621" t="str">
        <f t="shared" si="355"/>
        <v>-</v>
      </c>
      <c r="L902" s="618" t="s">
        <v>764</v>
      </c>
      <c r="M902" s="618" t="s">
        <v>764</v>
      </c>
      <c r="N902" s="618" t="s">
        <v>764</v>
      </c>
      <c r="O902" s="618" t="s">
        <v>764</v>
      </c>
      <c r="P902" s="618" t="s">
        <v>764</v>
      </c>
      <c r="Q902" s="618" t="s">
        <v>764</v>
      </c>
      <c r="R902" s="618" t="s">
        <v>764</v>
      </c>
      <c r="S902" s="618" t="s">
        <v>764</v>
      </c>
      <c r="T902" s="618" t="s">
        <v>764</v>
      </c>
      <c r="U902" s="618" t="s">
        <v>764</v>
      </c>
      <c r="V902" s="622" t="s">
        <v>764</v>
      </c>
      <c r="W902" s="622" t="s">
        <v>764</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6"/>
        <v>4</v>
      </c>
      <c r="D903" s="442"/>
      <c r="E903" s="500">
        <v>6</v>
      </c>
      <c r="F903" s="494" t="b">
        <f t="shared" si="354"/>
        <v>1</v>
      </c>
      <c r="G903" s="442"/>
      <c r="H903" s="614" t="s">
        <v>779</v>
      </c>
      <c r="I903" s="614"/>
      <c r="J903" s="595" t="s">
        <v>763</v>
      </c>
      <c r="K903" s="615">
        <f t="shared" si="355"/>
        <v>43452</v>
      </c>
      <c r="L903" s="624">
        <v>-1</v>
      </c>
      <c r="M903" s="616" t="s">
        <v>764</v>
      </c>
      <c r="N903" s="616" t="s">
        <v>764</v>
      </c>
      <c r="O903" s="616" t="s">
        <v>764</v>
      </c>
      <c r="P903" s="616" t="s">
        <v>764</v>
      </c>
      <c r="Q903" s="616" t="s">
        <v>764</v>
      </c>
      <c r="R903" s="616" t="s">
        <v>764</v>
      </c>
      <c r="S903" s="616" t="s">
        <v>764</v>
      </c>
      <c r="T903" s="616" t="s">
        <v>764</v>
      </c>
      <c r="U903" s="616" t="s">
        <v>764</v>
      </c>
      <c r="V903" s="616" t="s">
        <v>764</v>
      </c>
      <c r="W903" s="616" t="s">
        <v>764</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idden="1" outlineLevel="3" x14ac:dyDescent="0.25">
      <c r="A904" s="411"/>
      <c r="B904" s="420"/>
      <c r="C904" s="413">
        <f t="shared" si="356"/>
        <v>4</v>
      </c>
      <c r="D904" s="442"/>
      <c r="E904" s="617">
        <f>E903</f>
        <v>6</v>
      </c>
      <c r="F904" s="494" t="b">
        <f t="shared" si="354"/>
        <v>1</v>
      </c>
      <c r="G904" s="442"/>
      <c r="H904" s="953"/>
      <c r="I904" s="954"/>
      <c r="J904" s="618" t="s">
        <v>766</v>
      </c>
      <c r="K904" s="619" t="str">
        <f t="shared" si="355"/>
        <v>-</v>
      </c>
      <c r="L904" s="620" t="s">
        <v>764</v>
      </c>
      <c r="M904" s="620" t="s">
        <v>764</v>
      </c>
      <c r="N904" s="620" t="s">
        <v>764</v>
      </c>
      <c r="O904" s="620" t="s">
        <v>764</v>
      </c>
      <c r="P904" s="620" t="s">
        <v>764</v>
      </c>
      <c r="Q904" s="620" t="s">
        <v>764</v>
      </c>
      <c r="R904" s="620" t="s">
        <v>764</v>
      </c>
      <c r="S904" s="620" t="s">
        <v>764</v>
      </c>
      <c r="T904" s="620" t="s">
        <v>764</v>
      </c>
      <c r="U904" s="620" t="s">
        <v>764</v>
      </c>
      <c r="V904" s="620" t="s">
        <v>764</v>
      </c>
      <c r="W904" s="620" t="s">
        <v>764</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6"/>
        <v>4</v>
      </c>
      <c r="D905" s="442"/>
      <c r="E905" s="617">
        <f>E904</f>
        <v>6</v>
      </c>
      <c r="F905" s="494" t="b">
        <f t="shared" si="354"/>
        <v>1</v>
      </c>
      <c r="G905" s="442"/>
      <c r="H905" s="955"/>
      <c r="I905" s="956"/>
      <c r="J905" s="618" t="s">
        <v>767</v>
      </c>
      <c r="K905" s="619" t="str">
        <f t="shared" si="355"/>
        <v>-</v>
      </c>
      <c r="L905" s="620" t="s">
        <v>768</v>
      </c>
      <c r="M905" s="620" t="s">
        <v>768</v>
      </c>
      <c r="N905" s="620" t="s">
        <v>768</v>
      </c>
      <c r="O905" s="620" t="s">
        <v>768</v>
      </c>
      <c r="P905" s="620" t="s">
        <v>768</v>
      </c>
      <c r="Q905" s="620" t="s">
        <v>768</v>
      </c>
      <c r="R905" s="620" t="s">
        <v>768</v>
      </c>
      <c r="S905" s="620" t="s">
        <v>768</v>
      </c>
      <c r="T905" s="620" t="s">
        <v>768</v>
      </c>
      <c r="U905" s="620" t="s">
        <v>768</v>
      </c>
      <c r="V905" s="620" t="s">
        <v>768</v>
      </c>
      <c r="W905" s="620" t="s">
        <v>768</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6"/>
        <v>4</v>
      </c>
      <c r="D906" s="442"/>
      <c r="E906" s="617">
        <f>E905</f>
        <v>6</v>
      </c>
      <c r="F906" s="494" t="b">
        <f t="shared" si="354"/>
        <v>1</v>
      </c>
      <c r="G906" s="442"/>
      <c r="H906" s="957"/>
      <c r="I906" s="958"/>
      <c r="J906" s="603" t="s">
        <v>769</v>
      </c>
      <c r="K906" s="621" t="str">
        <f t="shared" si="355"/>
        <v>-</v>
      </c>
      <c r="L906" s="618" t="s">
        <v>764</v>
      </c>
      <c r="M906" s="618" t="s">
        <v>764</v>
      </c>
      <c r="N906" s="618" t="s">
        <v>764</v>
      </c>
      <c r="O906" s="618" t="s">
        <v>764</v>
      </c>
      <c r="P906" s="618" t="s">
        <v>764</v>
      </c>
      <c r="Q906" s="618" t="s">
        <v>764</v>
      </c>
      <c r="R906" s="618" t="s">
        <v>764</v>
      </c>
      <c r="S906" s="618" t="s">
        <v>764</v>
      </c>
      <c r="T906" s="618" t="s">
        <v>764</v>
      </c>
      <c r="U906" s="618" t="s">
        <v>764</v>
      </c>
      <c r="V906" s="622" t="s">
        <v>764</v>
      </c>
      <c r="W906" s="622" t="s">
        <v>764</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si="356"/>
        <v>4</v>
      </c>
      <c r="D907" s="442"/>
      <c r="E907" s="500">
        <v>7</v>
      </c>
      <c r="F907" s="494" t="b">
        <f t="shared" si="354"/>
        <v>1</v>
      </c>
      <c r="G907" s="442"/>
      <c r="H907" s="614" t="s">
        <v>780</v>
      </c>
      <c r="I907" s="614"/>
      <c r="J907" s="595" t="s">
        <v>763</v>
      </c>
      <c r="K907" s="615">
        <f t="shared" si="355"/>
        <v>43452</v>
      </c>
      <c r="L907" s="624">
        <v>-1</v>
      </c>
      <c r="M907" s="616" t="s">
        <v>764</v>
      </c>
      <c r="N907" s="616" t="s">
        <v>764</v>
      </c>
      <c r="O907" s="616" t="s">
        <v>764</v>
      </c>
      <c r="P907" s="616" t="s">
        <v>764</v>
      </c>
      <c r="Q907" s="616" t="s">
        <v>764</v>
      </c>
      <c r="R907" s="616" t="s">
        <v>764</v>
      </c>
      <c r="S907" s="616" t="s">
        <v>764</v>
      </c>
      <c r="T907" s="616" t="s">
        <v>764</v>
      </c>
      <c r="U907" s="616" t="s">
        <v>764</v>
      </c>
      <c r="V907" s="616" t="s">
        <v>764</v>
      </c>
      <c r="W907" s="616" t="s">
        <v>764</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idden="1" outlineLevel="3" x14ac:dyDescent="0.25">
      <c r="A908" s="411"/>
      <c r="B908" s="420"/>
      <c r="C908" s="413">
        <f t="shared" si="356"/>
        <v>4</v>
      </c>
      <c r="D908" s="442"/>
      <c r="E908" s="617">
        <f>E907</f>
        <v>7</v>
      </c>
      <c r="F908" s="494" t="b">
        <f t="shared" si="354"/>
        <v>1</v>
      </c>
      <c r="G908" s="442"/>
      <c r="H908" s="953"/>
      <c r="I908" s="954"/>
      <c r="J908" s="618" t="s">
        <v>766</v>
      </c>
      <c r="K908" s="619" t="str">
        <f t="shared" si="355"/>
        <v>-</v>
      </c>
      <c r="L908" s="620" t="s">
        <v>764</v>
      </c>
      <c r="M908" s="620" t="s">
        <v>764</v>
      </c>
      <c r="N908" s="620" t="s">
        <v>764</v>
      </c>
      <c r="O908" s="620" t="s">
        <v>764</v>
      </c>
      <c r="P908" s="620" t="s">
        <v>764</v>
      </c>
      <c r="Q908" s="620" t="s">
        <v>764</v>
      </c>
      <c r="R908" s="620" t="s">
        <v>764</v>
      </c>
      <c r="S908" s="620" t="s">
        <v>764</v>
      </c>
      <c r="T908" s="620" t="s">
        <v>764</v>
      </c>
      <c r="U908" s="620" t="s">
        <v>764</v>
      </c>
      <c r="V908" s="620" t="s">
        <v>764</v>
      </c>
      <c r="W908" s="620" t="s">
        <v>764</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6"/>
        <v>4</v>
      </c>
      <c r="D909" s="442"/>
      <c r="E909" s="617">
        <f>E908</f>
        <v>7</v>
      </c>
      <c r="F909" s="494" t="b">
        <f t="shared" si="354"/>
        <v>1</v>
      </c>
      <c r="G909" s="442"/>
      <c r="H909" s="955"/>
      <c r="I909" s="956"/>
      <c r="J909" s="618" t="s">
        <v>767</v>
      </c>
      <c r="K909" s="619" t="str">
        <f t="shared" si="355"/>
        <v>-</v>
      </c>
      <c r="L909" s="620" t="s">
        <v>768</v>
      </c>
      <c r="M909" s="620" t="s">
        <v>768</v>
      </c>
      <c r="N909" s="620" t="s">
        <v>768</v>
      </c>
      <c r="O909" s="620" t="s">
        <v>768</v>
      </c>
      <c r="P909" s="620" t="s">
        <v>768</v>
      </c>
      <c r="Q909" s="620" t="s">
        <v>768</v>
      </c>
      <c r="R909" s="620" t="s">
        <v>768</v>
      </c>
      <c r="S909" s="620" t="s">
        <v>768</v>
      </c>
      <c r="T909" s="620" t="s">
        <v>768</v>
      </c>
      <c r="U909" s="620" t="s">
        <v>768</v>
      </c>
      <c r="V909" s="620" t="s">
        <v>768</v>
      </c>
      <c r="W909" s="620" t="s">
        <v>768</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6"/>
        <v>4</v>
      </c>
      <c r="D910" s="442"/>
      <c r="E910" s="617">
        <f>E909</f>
        <v>7</v>
      </c>
      <c r="F910" s="494" t="b">
        <f t="shared" si="354"/>
        <v>1</v>
      </c>
      <c r="G910" s="442"/>
      <c r="H910" s="957"/>
      <c r="I910" s="958"/>
      <c r="J910" s="603" t="s">
        <v>769</v>
      </c>
      <c r="K910" s="621" t="str">
        <f t="shared" si="355"/>
        <v>-</v>
      </c>
      <c r="L910" s="618" t="s">
        <v>764</v>
      </c>
      <c r="M910" s="618" t="s">
        <v>764</v>
      </c>
      <c r="N910" s="618" t="s">
        <v>764</v>
      </c>
      <c r="O910" s="618" t="s">
        <v>764</v>
      </c>
      <c r="P910" s="618" t="s">
        <v>764</v>
      </c>
      <c r="Q910" s="618" t="s">
        <v>764</v>
      </c>
      <c r="R910" s="618" t="s">
        <v>764</v>
      </c>
      <c r="S910" s="618" t="s">
        <v>764</v>
      </c>
      <c r="T910" s="618" t="s">
        <v>764</v>
      </c>
      <c r="U910" s="618" t="s">
        <v>764</v>
      </c>
      <c r="V910" s="622" t="s">
        <v>764</v>
      </c>
      <c r="W910" s="622" t="s">
        <v>764</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6"/>
        <v>4</v>
      </c>
      <c r="D911" s="442"/>
      <c r="E911" s="500">
        <v>8</v>
      </c>
      <c r="F911" s="494" t="b">
        <f t="shared" ref="F911:F942" si="357">COUNTIFS($L911:$W911,"-")&lt;&gt;COUNTA($L911:$W911)</f>
        <v>1</v>
      </c>
      <c r="G911" s="442"/>
      <c r="H911" s="614" t="s">
        <v>781</v>
      </c>
      <c r="I911" s="614"/>
      <c r="J911" s="595" t="s">
        <v>763</v>
      </c>
      <c r="K911" s="615" t="str">
        <f t="shared" ref="K911:K942" si="358">IFERROR(DATE(2019,1,($L911-1)*7+1),"-")</f>
        <v>-</v>
      </c>
      <c r="L911" s="616" t="s">
        <v>764</v>
      </c>
      <c r="M911" s="616" t="s">
        <v>764</v>
      </c>
      <c r="N911" s="616" t="s">
        <v>764</v>
      </c>
      <c r="O911" s="616" t="s">
        <v>764</v>
      </c>
      <c r="P911" s="616" t="s">
        <v>764</v>
      </c>
      <c r="Q911" s="616" t="s">
        <v>764</v>
      </c>
      <c r="R911" s="616" t="s">
        <v>764</v>
      </c>
      <c r="S911" s="616" t="s">
        <v>764</v>
      </c>
      <c r="T911" s="616" t="s">
        <v>764</v>
      </c>
      <c r="U911" s="616" t="s">
        <v>764</v>
      </c>
      <c r="V911" s="616" t="s">
        <v>764</v>
      </c>
      <c r="W911" s="616" t="s">
        <v>764</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6"/>
        <v>4</v>
      </c>
      <c r="D912" s="442"/>
      <c r="E912" s="617">
        <f>E911</f>
        <v>8</v>
      </c>
      <c r="F912" s="494" t="b">
        <f t="shared" si="357"/>
        <v>1</v>
      </c>
      <c r="G912" s="442"/>
      <c r="H912" s="953" t="s">
        <v>782</v>
      </c>
      <c r="I912" s="954"/>
      <c r="J912" s="618" t="s">
        <v>766</v>
      </c>
      <c r="K912" s="619" t="str">
        <f t="shared" si="358"/>
        <v>-</v>
      </c>
      <c r="L912" s="620" t="s">
        <v>764</v>
      </c>
      <c r="M912" s="620" t="s">
        <v>764</v>
      </c>
      <c r="N912" s="620" t="s">
        <v>764</v>
      </c>
      <c r="O912" s="620" t="s">
        <v>764</v>
      </c>
      <c r="P912" s="620" t="s">
        <v>764</v>
      </c>
      <c r="Q912" s="490">
        <v>0</v>
      </c>
      <c r="R912" s="620" t="s">
        <v>764</v>
      </c>
      <c r="S912" s="490" t="b">
        <v>1</v>
      </c>
      <c r="T912" s="620" t="s">
        <v>764</v>
      </c>
      <c r="U912" s="620" t="s">
        <v>764</v>
      </c>
      <c r="V912" s="620" t="s">
        <v>764</v>
      </c>
      <c r="W912" s="620" t="s">
        <v>764</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6"/>
        <v>4</v>
      </c>
      <c r="D913" s="442"/>
      <c r="E913" s="617">
        <f>E912</f>
        <v>8</v>
      </c>
      <c r="F913" s="494" t="b">
        <f t="shared" si="357"/>
        <v>1</v>
      </c>
      <c r="G913" s="442"/>
      <c r="H913" s="955"/>
      <c r="I913" s="956"/>
      <c r="J913" s="618" t="s">
        <v>767</v>
      </c>
      <c r="K913" s="619" t="str">
        <f t="shared" si="358"/>
        <v>-</v>
      </c>
      <c r="L913" s="620" t="s">
        <v>768</v>
      </c>
      <c r="M913" s="620" t="s">
        <v>768</v>
      </c>
      <c r="N913" s="620" t="s">
        <v>768</v>
      </c>
      <c r="O913" s="620" t="s">
        <v>768</v>
      </c>
      <c r="P913" s="620" t="s">
        <v>768</v>
      </c>
      <c r="Q913" s="620" t="s">
        <v>768</v>
      </c>
      <c r="R913" s="620" t="s">
        <v>768</v>
      </c>
      <c r="S913" s="620" t="s">
        <v>768</v>
      </c>
      <c r="T913" s="620" t="s">
        <v>768</v>
      </c>
      <c r="U913" s="620" t="s">
        <v>768</v>
      </c>
      <c r="V913" s="620" t="s">
        <v>768</v>
      </c>
      <c r="W913" s="620" t="s">
        <v>768</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6"/>
        <v>4</v>
      </c>
      <c r="D914" s="442"/>
      <c r="E914" s="617">
        <f>E913</f>
        <v>8</v>
      </c>
      <c r="F914" s="494" t="b">
        <f t="shared" si="357"/>
        <v>1</v>
      </c>
      <c r="G914" s="442"/>
      <c r="H914" s="957"/>
      <c r="I914" s="958"/>
      <c r="J914" s="603" t="s">
        <v>769</v>
      </c>
      <c r="K914" s="621" t="str">
        <f t="shared" si="358"/>
        <v>-</v>
      </c>
      <c r="L914" s="618" t="s">
        <v>764</v>
      </c>
      <c r="M914" s="618" t="s">
        <v>764</v>
      </c>
      <c r="N914" s="618" t="s">
        <v>764</v>
      </c>
      <c r="O914" s="618" t="s">
        <v>764</v>
      </c>
      <c r="P914" s="618" t="s">
        <v>764</v>
      </c>
      <c r="Q914" s="618" t="s">
        <v>764</v>
      </c>
      <c r="R914" s="618" t="s">
        <v>764</v>
      </c>
      <c r="S914" s="618" t="s">
        <v>764</v>
      </c>
      <c r="T914" s="618" t="s">
        <v>764</v>
      </c>
      <c r="U914" s="618" t="s">
        <v>764</v>
      </c>
      <c r="V914" s="622" t="s">
        <v>764</v>
      </c>
      <c r="W914" s="622" t="s">
        <v>764</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ref="C915:C946" si="359">INT($C$867)+3</f>
        <v>4</v>
      </c>
      <c r="D915" s="442"/>
      <c r="E915" s="500">
        <v>9</v>
      </c>
      <c r="F915" s="494" t="b">
        <f t="shared" si="357"/>
        <v>1</v>
      </c>
      <c r="G915" s="442"/>
      <c r="H915" s="614" t="s">
        <v>783</v>
      </c>
      <c r="I915" s="614"/>
      <c r="J915" s="595" t="s">
        <v>763</v>
      </c>
      <c r="K915" s="615" t="str">
        <f t="shared" si="358"/>
        <v>-</v>
      </c>
      <c r="L915" s="616" t="s">
        <v>764</v>
      </c>
      <c r="M915" s="616" t="s">
        <v>764</v>
      </c>
      <c r="N915" s="616" t="s">
        <v>764</v>
      </c>
      <c r="O915" s="616" t="s">
        <v>764</v>
      </c>
      <c r="P915" s="616" t="s">
        <v>764</v>
      </c>
      <c r="Q915" s="616" t="s">
        <v>764</v>
      </c>
      <c r="R915" s="616" t="s">
        <v>764</v>
      </c>
      <c r="S915" s="616" t="s">
        <v>764</v>
      </c>
      <c r="T915" s="616" t="s">
        <v>764</v>
      </c>
      <c r="U915" s="616" t="s">
        <v>764</v>
      </c>
      <c r="V915" s="616" t="s">
        <v>764</v>
      </c>
      <c r="W915" s="616" t="s">
        <v>764</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9"/>
        <v>4</v>
      </c>
      <c r="D916" s="442"/>
      <c r="E916" s="617">
        <f>E915</f>
        <v>9</v>
      </c>
      <c r="F916" s="494" t="b">
        <f t="shared" si="357"/>
        <v>1</v>
      </c>
      <c r="G916" s="442"/>
      <c r="H916" s="953" t="s">
        <v>784</v>
      </c>
      <c r="I916" s="954"/>
      <c r="J916" s="618" t="s">
        <v>766</v>
      </c>
      <c r="K916" s="619" t="str">
        <f t="shared" si="358"/>
        <v>-</v>
      </c>
      <c r="L916" s="620" t="s">
        <v>764</v>
      </c>
      <c r="M916" s="620" t="s">
        <v>764</v>
      </c>
      <c r="N916" s="620" t="s">
        <v>764</v>
      </c>
      <c r="O916" s="620" t="s">
        <v>764</v>
      </c>
      <c r="P916" s="620" t="s">
        <v>764</v>
      </c>
      <c r="Q916" s="625">
        <f>INT($I$366/7)</f>
        <v>5</v>
      </c>
      <c r="R916" s="620" t="s">
        <v>764</v>
      </c>
      <c r="S916" s="490" t="b">
        <v>1</v>
      </c>
      <c r="T916" s="620">
        <v>1</v>
      </c>
      <c r="U916" s="620" t="s">
        <v>764</v>
      </c>
      <c r="V916" s="620" t="s">
        <v>764</v>
      </c>
      <c r="W916" s="620" t="s">
        <v>764</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9"/>
        <v>4</v>
      </c>
      <c r="D917" s="442"/>
      <c r="E917" s="617">
        <f>E916</f>
        <v>9</v>
      </c>
      <c r="F917" s="494" t="b">
        <f t="shared" si="357"/>
        <v>1</v>
      </c>
      <c r="G917" s="442"/>
      <c r="H917" s="955"/>
      <c r="I917" s="956"/>
      <c r="J917" s="618" t="s">
        <v>767</v>
      </c>
      <c r="K917" s="619" t="str">
        <f t="shared" si="358"/>
        <v>-</v>
      </c>
      <c r="L917" s="620" t="s">
        <v>768</v>
      </c>
      <c r="M917" s="620" t="s">
        <v>768</v>
      </c>
      <c r="N917" s="620" t="s">
        <v>768</v>
      </c>
      <c r="O917" s="620" t="s">
        <v>768</v>
      </c>
      <c r="P917" s="620" t="s">
        <v>768</v>
      </c>
      <c r="Q917" s="620" t="s">
        <v>768</v>
      </c>
      <c r="R917" s="620" t="s">
        <v>768</v>
      </c>
      <c r="S917" s="620" t="s">
        <v>768</v>
      </c>
      <c r="T917" s="620" t="s">
        <v>768</v>
      </c>
      <c r="U917" s="620" t="s">
        <v>768</v>
      </c>
      <c r="V917" s="620" t="s">
        <v>768</v>
      </c>
      <c r="W917" s="620" t="s">
        <v>768</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9"/>
        <v>4</v>
      </c>
      <c r="D918" s="442"/>
      <c r="E918" s="617">
        <f>E917</f>
        <v>9</v>
      </c>
      <c r="F918" s="494" t="b">
        <f t="shared" si="357"/>
        <v>1</v>
      </c>
      <c r="G918" s="442"/>
      <c r="H918" s="957"/>
      <c r="I918" s="958"/>
      <c r="J918" s="603" t="s">
        <v>769</v>
      </c>
      <c r="K918" s="621" t="str">
        <f t="shared" si="358"/>
        <v>-</v>
      </c>
      <c r="L918" s="618" t="s">
        <v>764</v>
      </c>
      <c r="M918" s="618" t="s">
        <v>764</v>
      </c>
      <c r="N918" s="618" t="s">
        <v>764</v>
      </c>
      <c r="O918" s="618" t="s">
        <v>764</v>
      </c>
      <c r="P918" s="618" t="s">
        <v>764</v>
      </c>
      <c r="Q918" s="618" t="s">
        <v>764</v>
      </c>
      <c r="R918" s="618" t="s">
        <v>764</v>
      </c>
      <c r="S918" s="618" t="s">
        <v>764</v>
      </c>
      <c r="T918" s="618" t="s">
        <v>764</v>
      </c>
      <c r="U918" s="618" t="s">
        <v>764</v>
      </c>
      <c r="V918" s="622" t="s">
        <v>764</v>
      </c>
      <c r="W918" s="622" t="s">
        <v>764</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9"/>
        <v>4</v>
      </c>
      <c r="D919" s="442"/>
      <c r="E919" s="500">
        <v>10</v>
      </c>
      <c r="F919" s="494" t="b">
        <f t="shared" si="357"/>
        <v>1</v>
      </c>
      <c r="G919" s="442"/>
      <c r="H919" s="614" t="s">
        <v>785</v>
      </c>
      <c r="I919" s="614"/>
      <c r="J919" s="595" t="s">
        <v>763</v>
      </c>
      <c r="K919" s="615" t="str">
        <f t="shared" si="358"/>
        <v>-</v>
      </c>
      <c r="L919" s="616" t="s">
        <v>764</v>
      </c>
      <c r="M919" s="616" t="s">
        <v>764</v>
      </c>
      <c r="N919" s="616" t="s">
        <v>764</v>
      </c>
      <c r="O919" s="616" t="s">
        <v>764</v>
      </c>
      <c r="P919" s="616" t="s">
        <v>764</v>
      </c>
      <c r="Q919" s="616" t="s">
        <v>764</v>
      </c>
      <c r="R919" s="616" t="s">
        <v>764</v>
      </c>
      <c r="S919" s="616" t="s">
        <v>764</v>
      </c>
      <c r="T919" s="616" t="s">
        <v>764</v>
      </c>
      <c r="U919" s="616" t="s">
        <v>764</v>
      </c>
      <c r="V919" s="616" t="s">
        <v>764</v>
      </c>
      <c r="W919" s="616" t="s">
        <v>764</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9"/>
        <v>4</v>
      </c>
      <c r="D920" s="442"/>
      <c r="E920" s="617">
        <f>E919</f>
        <v>10</v>
      </c>
      <c r="F920" s="494" t="b">
        <f t="shared" si="357"/>
        <v>1</v>
      </c>
      <c r="G920" s="442"/>
      <c r="H920" s="953" t="s">
        <v>786</v>
      </c>
      <c r="I920" s="954"/>
      <c r="J920" s="618" t="s">
        <v>766</v>
      </c>
      <c r="K920" s="619" t="str">
        <f t="shared" si="358"/>
        <v>-</v>
      </c>
      <c r="L920" s="620" t="s">
        <v>764</v>
      </c>
      <c r="M920" s="620" t="s">
        <v>764</v>
      </c>
      <c r="N920" s="620" t="s">
        <v>764</v>
      </c>
      <c r="O920" s="620" t="s">
        <v>764</v>
      </c>
      <c r="P920" s="620" t="s">
        <v>764</v>
      </c>
      <c r="Q920" s="625">
        <f>INT($I$367/7)</f>
        <v>7</v>
      </c>
      <c r="R920" s="620" t="s">
        <v>764</v>
      </c>
      <c r="S920" s="490" t="b">
        <v>1</v>
      </c>
      <c r="T920" s="620">
        <v>2</v>
      </c>
      <c r="U920" s="620" t="s">
        <v>764</v>
      </c>
      <c r="V920" s="620" t="s">
        <v>764</v>
      </c>
      <c r="W920" s="620" t="s">
        <v>764</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9"/>
        <v>4</v>
      </c>
      <c r="D921" s="442"/>
      <c r="E921" s="617">
        <f>E920</f>
        <v>10</v>
      </c>
      <c r="F921" s="494" t="b">
        <f t="shared" si="357"/>
        <v>1</v>
      </c>
      <c r="G921" s="442"/>
      <c r="H921" s="955"/>
      <c r="I921" s="956"/>
      <c r="J921" s="618" t="s">
        <v>767</v>
      </c>
      <c r="K921" s="619" t="str">
        <f t="shared" si="358"/>
        <v>-</v>
      </c>
      <c r="L921" s="620" t="s">
        <v>768</v>
      </c>
      <c r="M921" s="620" t="s">
        <v>768</v>
      </c>
      <c r="N921" s="620" t="s">
        <v>768</v>
      </c>
      <c r="O921" s="620" t="s">
        <v>768</v>
      </c>
      <c r="P921" s="620" t="s">
        <v>768</v>
      </c>
      <c r="Q921" s="620" t="s">
        <v>768</v>
      </c>
      <c r="R921" s="620" t="s">
        <v>768</v>
      </c>
      <c r="S921" s="620" t="s">
        <v>768</v>
      </c>
      <c r="T921" s="620" t="s">
        <v>768</v>
      </c>
      <c r="U921" s="620" t="s">
        <v>768</v>
      </c>
      <c r="V921" s="620" t="s">
        <v>768</v>
      </c>
      <c r="W921" s="620" t="s">
        <v>768</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9"/>
        <v>4</v>
      </c>
      <c r="D922" s="442"/>
      <c r="E922" s="617">
        <f>E921</f>
        <v>10</v>
      </c>
      <c r="F922" s="494" t="b">
        <f t="shared" si="357"/>
        <v>1</v>
      </c>
      <c r="G922" s="442"/>
      <c r="H922" s="957"/>
      <c r="I922" s="958"/>
      <c r="J922" s="603" t="s">
        <v>769</v>
      </c>
      <c r="K922" s="621" t="str">
        <f t="shared" si="358"/>
        <v>-</v>
      </c>
      <c r="L922" s="618" t="s">
        <v>764</v>
      </c>
      <c r="M922" s="618" t="s">
        <v>764</v>
      </c>
      <c r="N922" s="618" t="s">
        <v>764</v>
      </c>
      <c r="O922" s="618" t="s">
        <v>764</v>
      </c>
      <c r="P922" s="618" t="s">
        <v>764</v>
      </c>
      <c r="Q922" s="618" t="s">
        <v>764</v>
      </c>
      <c r="R922" s="618" t="s">
        <v>764</v>
      </c>
      <c r="S922" s="618" t="s">
        <v>764</v>
      </c>
      <c r="T922" s="618" t="s">
        <v>764</v>
      </c>
      <c r="U922" s="618" t="s">
        <v>764</v>
      </c>
      <c r="V922" s="622" t="s">
        <v>764</v>
      </c>
      <c r="W922" s="622" t="s">
        <v>764</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9"/>
        <v>4</v>
      </c>
      <c r="D923" s="442"/>
      <c r="E923" s="500">
        <v>11</v>
      </c>
      <c r="F923" s="494" t="b">
        <f t="shared" si="357"/>
        <v>1</v>
      </c>
      <c r="G923" s="442"/>
      <c r="H923" s="614" t="s">
        <v>787</v>
      </c>
      <c r="I923" s="614"/>
      <c r="J923" s="595" t="s">
        <v>763</v>
      </c>
      <c r="K923" s="615" t="str">
        <f t="shared" si="358"/>
        <v>-</v>
      </c>
      <c r="L923" s="616" t="s">
        <v>764</v>
      </c>
      <c r="M923" s="616" t="s">
        <v>764</v>
      </c>
      <c r="N923" s="616" t="s">
        <v>764</v>
      </c>
      <c r="O923" s="616" t="s">
        <v>764</v>
      </c>
      <c r="P923" s="616" t="s">
        <v>764</v>
      </c>
      <c r="Q923" s="616" t="s">
        <v>764</v>
      </c>
      <c r="R923" s="616" t="s">
        <v>764</v>
      </c>
      <c r="S923" s="616" t="s">
        <v>764</v>
      </c>
      <c r="T923" s="616" t="s">
        <v>764</v>
      </c>
      <c r="U923" s="616" t="s">
        <v>764</v>
      </c>
      <c r="V923" s="616" t="s">
        <v>764</v>
      </c>
      <c r="W923" s="616" t="s">
        <v>764</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9"/>
        <v>4</v>
      </c>
      <c r="D924" s="442"/>
      <c r="E924" s="617">
        <f>E923</f>
        <v>11</v>
      </c>
      <c r="F924" s="494" t="b">
        <f t="shared" si="357"/>
        <v>1</v>
      </c>
      <c r="G924" s="442"/>
      <c r="H924" s="953" t="s">
        <v>786</v>
      </c>
      <c r="I924" s="954"/>
      <c r="J924" s="618" t="s">
        <v>766</v>
      </c>
      <c r="K924" s="619" t="str">
        <f t="shared" si="358"/>
        <v>-</v>
      </c>
      <c r="L924" s="620" t="s">
        <v>764</v>
      </c>
      <c r="M924" s="620" t="s">
        <v>764</v>
      </c>
      <c r="N924" s="620" t="s">
        <v>764</v>
      </c>
      <c r="O924" s="620" t="s">
        <v>764</v>
      </c>
      <c r="P924" s="620" t="s">
        <v>764</v>
      </c>
      <c r="Q924" s="625">
        <f>INT($I$368/7)</f>
        <v>7</v>
      </c>
      <c r="R924" s="620" t="s">
        <v>764</v>
      </c>
      <c r="S924" s="490" t="b">
        <v>1</v>
      </c>
      <c r="T924" s="620">
        <v>3</v>
      </c>
      <c r="U924" s="620" t="s">
        <v>764</v>
      </c>
      <c r="V924" s="620" t="s">
        <v>764</v>
      </c>
      <c r="W924" s="620" t="s">
        <v>764</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9"/>
        <v>4</v>
      </c>
      <c r="D925" s="442"/>
      <c r="E925" s="617">
        <f>E924</f>
        <v>11</v>
      </c>
      <c r="F925" s="494" t="b">
        <f t="shared" si="357"/>
        <v>1</v>
      </c>
      <c r="G925" s="442"/>
      <c r="H925" s="955"/>
      <c r="I925" s="956"/>
      <c r="J925" s="618" t="s">
        <v>767</v>
      </c>
      <c r="K925" s="619" t="str">
        <f t="shared" si="358"/>
        <v>-</v>
      </c>
      <c r="L925" s="620" t="s">
        <v>768</v>
      </c>
      <c r="M925" s="620" t="s">
        <v>768</v>
      </c>
      <c r="N925" s="620" t="s">
        <v>768</v>
      </c>
      <c r="O925" s="620" t="s">
        <v>768</v>
      </c>
      <c r="P925" s="620" t="s">
        <v>768</v>
      </c>
      <c r="Q925" s="620" t="s">
        <v>768</v>
      </c>
      <c r="R925" s="620" t="s">
        <v>768</v>
      </c>
      <c r="S925" s="620" t="s">
        <v>768</v>
      </c>
      <c r="T925" s="620" t="s">
        <v>768</v>
      </c>
      <c r="U925" s="620" t="s">
        <v>768</v>
      </c>
      <c r="V925" s="620" t="s">
        <v>768</v>
      </c>
      <c r="W925" s="620" t="s">
        <v>768</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9"/>
        <v>4</v>
      </c>
      <c r="D926" s="442"/>
      <c r="E926" s="617">
        <f>E925</f>
        <v>11</v>
      </c>
      <c r="F926" s="494" t="b">
        <f t="shared" si="357"/>
        <v>1</v>
      </c>
      <c r="G926" s="442"/>
      <c r="H926" s="957"/>
      <c r="I926" s="958"/>
      <c r="J926" s="603" t="s">
        <v>769</v>
      </c>
      <c r="K926" s="621" t="str">
        <f t="shared" si="358"/>
        <v>-</v>
      </c>
      <c r="L926" s="618" t="s">
        <v>764</v>
      </c>
      <c r="M926" s="618" t="s">
        <v>764</v>
      </c>
      <c r="N926" s="618" t="s">
        <v>764</v>
      </c>
      <c r="O926" s="618" t="s">
        <v>764</v>
      </c>
      <c r="P926" s="618" t="s">
        <v>764</v>
      </c>
      <c r="Q926" s="618" t="s">
        <v>764</v>
      </c>
      <c r="R926" s="618" t="s">
        <v>764</v>
      </c>
      <c r="S926" s="618" t="s">
        <v>764</v>
      </c>
      <c r="T926" s="618" t="s">
        <v>764</v>
      </c>
      <c r="U926" s="618" t="s">
        <v>764</v>
      </c>
      <c r="V926" s="622" t="s">
        <v>764</v>
      </c>
      <c r="W926" s="622" t="s">
        <v>764</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9"/>
        <v>4</v>
      </c>
      <c r="D927" s="442"/>
      <c r="E927" s="500">
        <v>12</v>
      </c>
      <c r="F927" s="494" t="b">
        <f t="shared" si="357"/>
        <v>1</v>
      </c>
      <c r="G927" s="442"/>
      <c r="H927" s="614" t="s">
        <v>788</v>
      </c>
      <c r="I927" s="614"/>
      <c r="J927" s="595" t="s">
        <v>763</v>
      </c>
      <c r="K927" s="615" t="str">
        <f t="shared" si="358"/>
        <v>-</v>
      </c>
      <c r="L927" s="616" t="s">
        <v>764</v>
      </c>
      <c r="M927" s="616" t="s">
        <v>764</v>
      </c>
      <c r="N927" s="616" t="s">
        <v>764</v>
      </c>
      <c r="O927" s="616" t="s">
        <v>764</v>
      </c>
      <c r="P927" s="616" t="s">
        <v>764</v>
      </c>
      <c r="Q927" s="616" t="s">
        <v>764</v>
      </c>
      <c r="R927" s="616" t="s">
        <v>764</v>
      </c>
      <c r="S927" s="616" t="s">
        <v>764</v>
      </c>
      <c r="T927" s="616" t="s">
        <v>764</v>
      </c>
      <c r="U927" s="616" t="s">
        <v>764</v>
      </c>
      <c r="V927" s="616" t="s">
        <v>764</v>
      </c>
      <c r="W927" s="616" t="s">
        <v>764</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9"/>
        <v>4</v>
      </c>
      <c r="D928" s="442"/>
      <c r="E928" s="617">
        <f>E927</f>
        <v>12</v>
      </c>
      <c r="F928" s="494" t="b">
        <f t="shared" si="357"/>
        <v>1</v>
      </c>
      <c r="G928" s="442"/>
      <c r="H928" s="953" t="s">
        <v>786</v>
      </c>
      <c r="I928" s="954"/>
      <c r="J928" s="618" t="s">
        <v>766</v>
      </c>
      <c r="K928" s="619" t="str">
        <f t="shared" si="358"/>
        <v>-</v>
      </c>
      <c r="L928" s="620" t="s">
        <v>764</v>
      </c>
      <c r="M928" s="620" t="s">
        <v>764</v>
      </c>
      <c r="N928" s="620" t="s">
        <v>764</v>
      </c>
      <c r="O928" s="620" t="s">
        <v>764</v>
      </c>
      <c r="P928" s="620" t="s">
        <v>764</v>
      </c>
      <c r="Q928" s="625">
        <f>INT($I$369/7)</f>
        <v>7</v>
      </c>
      <c r="R928" s="620" t="s">
        <v>764</v>
      </c>
      <c r="S928" s="490" t="b">
        <v>1</v>
      </c>
      <c r="T928" s="620">
        <v>4</v>
      </c>
      <c r="U928" s="620" t="s">
        <v>764</v>
      </c>
      <c r="V928" s="620" t="s">
        <v>764</v>
      </c>
      <c r="W928" s="620" t="s">
        <v>764</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9"/>
        <v>4</v>
      </c>
      <c r="D929" s="442"/>
      <c r="E929" s="617">
        <f>E928</f>
        <v>12</v>
      </c>
      <c r="F929" s="494" t="b">
        <f t="shared" si="357"/>
        <v>1</v>
      </c>
      <c r="G929" s="442"/>
      <c r="H929" s="955"/>
      <c r="I929" s="956"/>
      <c r="J929" s="618" t="s">
        <v>767</v>
      </c>
      <c r="K929" s="619" t="str">
        <f t="shared" si="358"/>
        <v>-</v>
      </c>
      <c r="L929" s="620" t="s">
        <v>768</v>
      </c>
      <c r="M929" s="620" t="s">
        <v>768</v>
      </c>
      <c r="N929" s="620" t="s">
        <v>768</v>
      </c>
      <c r="O929" s="620" t="s">
        <v>768</v>
      </c>
      <c r="P929" s="620" t="s">
        <v>768</v>
      </c>
      <c r="Q929" s="620" t="s">
        <v>768</v>
      </c>
      <c r="R929" s="620" t="s">
        <v>768</v>
      </c>
      <c r="S929" s="620" t="s">
        <v>768</v>
      </c>
      <c r="T929" s="620" t="s">
        <v>768</v>
      </c>
      <c r="U929" s="620" t="s">
        <v>768</v>
      </c>
      <c r="V929" s="620" t="s">
        <v>768</v>
      </c>
      <c r="W929" s="620" t="s">
        <v>768</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9"/>
        <v>4</v>
      </c>
      <c r="D930" s="442"/>
      <c r="E930" s="617">
        <f>E929</f>
        <v>12</v>
      </c>
      <c r="F930" s="494" t="b">
        <f t="shared" si="357"/>
        <v>1</v>
      </c>
      <c r="G930" s="442"/>
      <c r="H930" s="957"/>
      <c r="I930" s="958"/>
      <c r="J930" s="603" t="s">
        <v>769</v>
      </c>
      <c r="K930" s="621" t="str">
        <f t="shared" si="358"/>
        <v>-</v>
      </c>
      <c r="L930" s="618" t="s">
        <v>764</v>
      </c>
      <c r="M930" s="618" t="s">
        <v>764</v>
      </c>
      <c r="N930" s="618" t="s">
        <v>764</v>
      </c>
      <c r="O930" s="618" t="s">
        <v>764</v>
      </c>
      <c r="P930" s="618" t="s">
        <v>764</v>
      </c>
      <c r="Q930" s="618" t="s">
        <v>764</v>
      </c>
      <c r="R930" s="618" t="s">
        <v>764</v>
      </c>
      <c r="S930" s="618" t="s">
        <v>764</v>
      </c>
      <c r="T930" s="618" t="s">
        <v>764</v>
      </c>
      <c r="U930" s="618" t="s">
        <v>764</v>
      </c>
      <c r="V930" s="622" t="s">
        <v>764</v>
      </c>
      <c r="W930" s="622" t="s">
        <v>764</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9"/>
        <v>4</v>
      </c>
      <c r="D931" s="442"/>
      <c r="E931" s="500">
        <v>13</v>
      </c>
      <c r="F931" s="494" t="b">
        <f t="shared" si="357"/>
        <v>1</v>
      </c>
      <c r="G931" s="442"/>
      <c r="H931" s="614" t="s">
        <v>789</v>
      </c>
      <c r="I931" s="614"/>
      <c r="J931" s="595" t="s">
        <v>763</v>
      </c>
      <c r="K931" s="615">
        <f t="shared" si="358"/>
        <v>43452</v>
      </c>
      <c r="L931" s="624">
        <v>-1</v>
      </c>
      <c r="M931" s="616" t="s">
        <v>764</v>
      </c>
      <c r="N931" s="616" t="s">
        <v>764</v>
      </c>
      <c r="O931" s="616" t="s">
        <v>764</v>
      </c>
      <c r="P931" s="616" t="s">
        <v>764</v>
      </c>
      <c r="Q931" s="616" t="s">
        <v>764</v>
      </c>
      <c r="R931" s="616" t="s">
        <v>764</v>
      </c>
      <c r="S931" s="616" t="s">
        <v>764</v>
      </c>
      <c r="T931" s="616" t="s">
        <v>764</v>
      </c>
      <c r="U931" s="616" t="s">
        <v>764</v>
      </c>
      <c r="V931" s="616" t="s">
        <v>764</v>
      </c>
      <c r="W931" s="616" t="s">
        <v>764</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9"/>
        <v>4</v>
      </c>
      <c r="D932" s="442"/>
      <c r="E932" s="617">
        <f>E931</f>
        <v>13</v>
      </c>
      <c r="F932" s="494" t="b">
        <f t="shared" si="357"/>
        <v>1</v>
      </c>
      <c r="G932" s="442"/>
      <c r="H932" s="953" t="s">
        <v>790</v>
      </c>
      <c r="I932" s="954"/>
      <c r="J932" s="618" t="s">
        <v>766</v>
      </c>
      <c r="K932" s="619" t="str">
        <f t="shared" si="358"/>
        <v>-</v>
      </c>
      <c r="L932" s="620" t="s">
        <v>764</v>
      </c>
      <c r="M932" s="620" t="s">
        <v>764</v>
      </c>
      <c r="N932" s="620" t="s">
        <v>764</v>
      </c>
      <c r="O932" s="620" t="s">
        <v>764</v>
      </c>
      <c r="P932" s="620" t="s">
        <v>764</v>
      </c>
      <c r="Q932" s="490">
        <f>INT(150/7)+2</f>
        <v>23</v>
      </c>
      <c r="R932" s="620" t="s">
        <v>764</v>
      </c>
      <c r="S932" s="490" t="b">
        <v>1</v>
      </c>
      <c r="T932" s="620" t="s">
        <v>764</v>
      </c>
      <c r="U932" s="620" t="s">
        <v>764</v>
      </c>
      <c r="V932" s="620" t="s">
        <v>764</v>
      </c>
      <c r="W932" s="620" t="s">
        <v>764</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9"/>
        <v>4</v>
      </c>
      <c r="D933" s="442"/>
      <c r="E933" s="617">
        <f>E932</f>
        <v>13</v>
      </c>
      <c r="F933" s="494" t="b">
        <f t="shared" si="357"/>
        <v>1</v>
      </c>
      <c r="G933" s="442"/>
      <c r="H933" s="955"/>
      <c r="I933" s="956"/>
      <c r="J933" s="618" t="s">
        <v>767</v>
      </c>
      <c r="K933" s="619" t="str">
        <f t="shared" si="358"/>
        <v>-</v>
      </c>
      <c r="L933" s="620" t="s">
        <v>768</v>
      </c>
      <c r="M933" s="620" t="s">
        <v>768</v>
      </c>
      <c r="N933" s="620" t="s">
        <v>768</v>
      </c>
      <c r="O933" s="620" t="s">
        <v>768</v>
      </c>
      <c r="P933" s="620" t="s">
        <v>768</v>
      </c>
      <c r="Q933" s="620" t="s">
        <v>768</v>
      </c>
      <c r="R933" s="620" t="s">
        <v>768</v>
      </c>
      <c r="S933" s="620" t="s">
        <v>768</v>
      </c>
      <c r="T933" s="620" t="s">
        <v>768</v>
      </c>
      <c r="U933" s="620" t="s">
        <v>768</v>
      </c>
      <c r="V933" s="620" t="s">
        <v>768</v>
      </c>
      <c r="W933" s="620" t="s">
        <v>768</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9"/>
        <v>4</v>
      </c>
      <c r="D934" s="442"/>
      <c r="E934" s="617">
        <f>E933</f>
        <v>13</v>
      </c>
      <c r="F934" s="494" t="b">
        <f t="shared" si="357"/>
        <v>1</v>
      </c>
      <c r="G934" s="442"/>
      <c r="H934" s="957"/>
      <c r="I934" s="958"/>
      <c r="J934" s="603" t="s">
        <v>769</v>
      </c>
      <c r="K934" s="621" t="str">
        <f t="shared" si="358"/>
        <v>-</v>
      </c>
      <c r="L934" s="618" t="s">
        <v>764</v>
      </c>
      <c r="M934" s="618" t="s">
        <v>764</v>
      </c>
      <c r="N934" s="618" t="s">
        <v>764</v>
      </c>
      <c r="O934" s="618" t="s">
        <v>764</v>
      </c>
      <c r="P934" s="618" t="s">
        <v>764</v>
      </c>
      <c r="Q934" s="618" t="s">
        <v>764</v>
      </c>
      <c r="R934" s="618" t="s">
        <v>764</v>
      </c>
      <c r="S934" s="618" t="s">
        <v>764</v>
      </c>
      <c r="T934" s="618" t="s">
        <v>764</v>
      </c>
      <c r="U934" s="618" t="s">
        <v>764</v>
      </c>
      <c r="V934" s="622" t="s">
        <v>764</v>
      </c>
      <c r="W934" s="622" t="s">
        <v>764</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9"/>
        <v>4</v>
      </c>
      <c r="D935" s="442"/>
      <c r="E935" s="500">
        <v>14</v>
      </c>
      <c r="F935" s="494" t="b">
        <f t="shared" si="357"/>
        <v>1</v>
      </c>
      <c r="G935" s="442"/>
      <c r="H935" s="614" t="s">
        <v>791</v>
      </c>
      <c r="I935" s="614"/>
      <c r="J935" s="595" t="s">
        <v>763</v>
      </c>
      <c r="K935" s="615" t="str">
        <f t="shared" si="358"/>
        <v>-</v>
      </c>
      <c r="L935" s="616" t="s">
        <v>764</v>
      </c>
      <c r="M935" s="616" t="s">
        <v>764</v>
      </c>
      <c r="N935" s="616" t="s">
        <v>764</v>
      </c>
      <c r="O935" s="616" t="s">
        <v>764</v>
      </c>
      <c r="P935" s="616" t="s">
        <v>764</v>
      </c>
      <c r="Q935" s="616" t="s">
        <v>764</v>
      </c>
      <c r="R935" s="616" t="s">
        <v>764</v>
      </c>
      <c r="S935" s="616" t="s">
        <v>764</v>
      </c>
      <c r="T935" s="616" t="s">
        <v>764</v>
      </c>
      <c r="U935" s="616" t="s">
        <v>764</v>
      </c>
      <c r="V935" s="616" t="s">
        <v>764</v>
      </c>
      <c r="W935" s="616" t="s">
        <v>764</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t="15" hidden="1" customHeight="1" outlineLevel="3" x14ac:dyDescent="0.25">
      <c r="A936" s="411"/>
      <c r="B936" s="420"/>
      <c r="C936" s="413">
        <f t="shared" si="359"/>
        <v>4</v>
      </c>
      <c r="D936" s="442"/>
      <c r="E936" s="617">
        <f>E935</f>
        <v>14</v>
      </c>
      <c r="F936" s="494" t="b">
        <f t="shared" si="357"/>
        <v>1</v>
      </c>
      <c r="G936" s="442"/>
      <c r="H936" s="953" t="s">
        <v>792</v>
      </c>
      <c r="I936" s="954"/>
      <c r="J936" s="618" t="s">
        <v>766</v>
      </c>
      <c r="K936" s="619" t="str">
        <f t="shared" si="358"/>
        <v>-</v>
      </c>
      <c r="L936" s="620" t="s">
        <v>764</v>
      </c>
      <c r="M936" s="620" t="s">
        <v>764</v>
      </c>
      <c r="N936" s="620" t="s">
        <v>764</v>
      </c>
      <c r="O936" s="620" t="s">
        <v>764</v>
      </c>
      <c r="P936" s="620" t="s">
        <v>764</v>
      </c>
      <c r="Q936" s="490">
        <f>INT(150/7)+2</f>
        <v>23</v>
      </c>
      <c r="R936" s="620" t="s">
        <v>764</v>
      </c>
      <c r="S936" s="490" t="b">
        <v>1</v>
      </c>
      <c r="T936" s="620" t="s">
        <v>764</v>
      </c>
      <c r="U936" s="620" t="s">
        <v>764</v>
      </c>
      <c r="V936" s="620" t="s">
        <v>764</v>
      </c>
      <c r="W936" s="620" t="s">
        <v>764</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9"/>
        <v>4</v>
      </c>
      <c r="D937" s="442"/>
      <c r="E937" s="617">
        <f>E936</f>
        <v>14</v>
      </c>
      <c r="F937" s="494" t="b">
        <f t="shared" si="357"/>
        <v>1</v>
      </c>
      <c r="G937" s="442"/>
      <c r="H937" s="955"/>
      <c r="I937" s="956"/>
      <c r="J937" s="618" t="s">
        <v>767</v>
      </c>
      <c r="K937" s="619" t="str">
        <f t="shared" si="358"/>
        <v>-</v>
      </c>
      <c r="L937" s="620" t="s">
        <v>768</v>
      </c>
      <c r="M937" s="620" t="s">
        <v>768</v>
      </c>
      <c r="N937" s="620" t="s">
        <v>768</v>
      </c>
      <c r="O937" s="620" t="s">
        <v>768</v>
      </c>
      <c r="P937" s="620" t="s">
        <v>768</v>
      </c>
      <c r="Q937" s="620" t="s">
        <v>768</v>
      </c>
      <c r="R937" s="620" t="s">
        <v>768</v>
      </c>
      <c r="S937" s="620" t="s">
        <v>768</v>
      </c>
      <c r="T937" s="620" t="s">
        <v>768</v>
      </c>
      <c r="U937" s="620" t="s">
        <v>768</v>
      </c>
      <c r="V937" s="620" t="s">
        <v>768</v>
      </c>
      <c r="W937" s="620" t="s">
        <v>768</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9"/>
        <v>4</v>
      </c>
      <c r="D938" s="442"/>
      <c r="E938" s="617">
        <f>E937</f>
        <v>14</v>
      </c>
      <c r="F938" s="494" t="b">
        <f t="shared" si="357"/>
        <v>1</v>
      </c>
      <c r="G938" s="442"/>
      <c r="H938" s="957"/>
      <c r="I938" s="958"/>
      <c r="J938" s="603" t="s">
        <v>769</v>
      </c>
      <c r="K938" s="621" t="str">
        <f t="shared" si="358"/>
        <v>-</v>
      </c>
      <c r="L938" s="618" t="s">
        <v>764</v>
      </c>
      <c r="M938" s="618" t="s">
        <v>764</v>
      </c>
      <c r="N938" s="618" t="s">
        <v>764</v>
      </c>
      <c r="O938" s="618" t="s">
        <v>764</v>
      </c>
      <c r="P938" s="618" t="s">
        <v>764</v>
      </c>
      <c r="Q938" s="618" t="s">
        <v>764</v>
      </c>
      <c r="R938" s="618" t="s">
        <v>764</v>
      </c>
      <c r="S938" s="618" t="s">
        <v>764</v>
      </c>
      <c r="T938" s="618" t="s">
        <v>764</v>
      </c>
      <c r="U938" s="618" t="s">
        <v>764</v>
      </c>
      <c r="V938" s="622" t="s">
        <v>764</v>
      </c>
      <c r="W938" s="622" t="s">
        <v>764</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si="359"/>
        <v>4</v>
      </c>
      <c r="D939" s="442"/>
      <c r="E939" s="500">
        <v>15</v>
      </c>
      <c r="F939" s="494" t="b">
        <f t="shared" si="357"/>
        <v>1</v>
      </c>
      <c r="G939" s="442"/>
      <c r="H939" s="614" t="s">
        <v>793</v>
      </c>
      <c r="I939" s="614"/>
      <c r="J939" s="595" t="s">
        <v>763</v>
      </c>
      <c r="K939" s="615" t="str">
        <f t="shared" si="358"/>
        <v>-</v>
      </c>
      <c r="L939" s="616" t="s">
        <v>764</v>
      </c>
      <c r="M939" s="616" t="s">
        <v>764</v>
      </c>
      <c r="N939" s="616" t="s">
        <v>764</v>
      </c>
      <c r="O939" s="616" t="s">
        <v>764</v>
      </c>
      <c r="P939" s="616" t="s">
        <v>764</v>
      </c>
      <c r="Q939" s="616" t="s">
        <v>764</v>
      </c>
      <c r="R939" s="616" t="s">
        <v>764</v>
      </c>
      <c r="S939" s="616" t="s">
        <v>764</v>
      </c>
      <c r="T939" s="616" t="s">
        <v>764</v>
      </c>
      <c r="U939" s="616" t="s">
        <v>764</v>
      </c>
      <c r="V939" s="616" t="s">
        <v>764</v>
      </c>
      <c r="W939" s="616" t="s">
        <v>764</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59"/>
        <v>4</v>
      </c>
      <c r="D940" s="442"/>
      <c r="E940" s="617">
        <f>E939</f>
        <v>15</v>
      </c>
      <c r="F940" s="494" t="b">
        <f t="shared" si="357"/>
        <v>1</v>
      </c>
      <c r="G940" s="442"/>
      <c r="H940" s="953" t="s">
        <v>794</v>
      </c>
      <c r="I940" s="954"/>
      <c r="J940" s="618" t="s">
        <v>766</v>
      </c>
      <c r="K940" s="619" t="str">
        <f t="shared" si="358"/>
        <v>-</v>
      </c>
      <c r="L940" s="620" t="s">
        <v>764</v>
      </c>
      <c r="M940" s="620" t="s">
        <v>764</v>
      </c>
      <c r="N940" s="620" t="s">
        <v>764</v>
      </c>
      <c r="O940" s="620" t="s">
        <v>764</v>
      </c>
      <c r="P940" s="620" t="s">
        <v>764</v>
      </c>
      <c r="Q940" s="490">
        <f>INT(150/7)+2</f>
        <v>23</v>
      </c>
      <c r="R940" s="620" t="s">
        <v>764</v>
      </c>
      <c r="S940" s="490" t="b">
        <v>1</v>
      </c>
      <c r="T940" s="620" t="s">
        <v>764</v>
      </c>
      <c r="U940" s="620" t="s">
        <v>764</v>
      </c>
      <c r="V940" s="620" t="s">
        <v>764</v>
      </c>
      <c r="W940" s="620" t="s">
        <v>764</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59"/>
        <v>4</v>
      </c>
      <c r="D941" s="442"/>
      <c r="E941" s="617">
        <f>E940</f>
        <v>15</v>
      </c>
      <c r="F941" s="494" t="b">
        <f t="shared" si="357"/>
        <v>1</v>
      </c>
      <c r="G941" s="442"/>
      <c r="H941" s="955"/>
      <c r="I941" s="956"/>
      <c r="J941" s="618" t="s">
        <v>767</v>
      </c>
      <c r="K941" s="619" t="str">
        <f t="shared" si="358"/>
        <v>-</v>
      </c>
      <c r="L941" s="620" t="s">
        <v>768</v>
      </c>
      <c r="M941" s="620" t="s">
        <v>768</v>
      </c>
      <c r="N941" s="620" t="s">
        <v>768</v>
      </c>
      <c r="O941" s="620" t="s">
        <v>768</v>
      </c>
      <c r="P941" s="620" t="s">
        <v>768</v>
      </c>
      <c r="Q941" s="620" t="s">
        <v>768</v>
      </c>
      <c r="R941" s="620" t="s">
        <v>768</v>
      </c>
      <c r="S941" s="620" t="s">
        <v>768</v>
      </c>
      <c r="T941" s="620" t="s">
        <v>768</v>
      </c>
      <c r="U941" s="620" t="s">
        <v>768</v>
      </c>
      <c r="V941" s="620" t="s">
        <v>768</v>
      </c>
      <c r="W941" s="490">
        <v>0.8</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59"/>
        <v>4</v>
      </c>
      <c r="D942" s="442"/>
      <c r="E942" s="617">
        <f>E941</f>
        <v>15</v>
      </c>
      <c r="F942" s="494" t="b">
        <f t="shared" si="357"/>
        <v>1</v>
      </c>
      <c r="G942" s="442"/>
      <c r="H942" s="957"/>
      <c r="I942" s="958"/>
      <c r="J942" s="603" t="s">
        <v>769</v>
      </c>
      <c r="K942" s="621" t="str">
        <f t="shared" si="358"/>
        <v>-</v>
      </c>
      <c r="L942" s="618" t="s">
        <v>764</v>
      </c>
      <c r="M942" s="618" t="s">
        <v>764</v>
      </c>
      <c r="N942" s="618" t="s">
        <v>764</v>
      </c>
      <c r="O942" s="618" t="s">
        <v>764</v>
      </c>
      <c r="P942" s="618" t="s">
        <v>764</v>
      </c>
      <c r="Q942" s="618" t="s">
        <v>764</v>
      </c>
      <c r="R942" s="618" t="s">
        <v>764</v>
      </c>
      <c r="S942" s="618" t="s">
        <v>764</v>
      </c>
      <c r="T942" s="618" t="s">
        <v>764</v>
      </c>
      <c r="U942" s="618" t="s">
        <v>764</v>
      </c>
      <c r="V942" s="622" t="s">
        <v>764</v>
      </c>
      <c r="W942" s="622" t="s">
        <v>764</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59"/>
        <v>4</v>
      </c>
      <c r="D943" s="442"/>
      <c r="E943" s="500">
        <v>16</v>
      </c>
      <c r="F943" s="494" t="b">
        <f t="shared" ref="F943:F974" si="360">COUNTIFS($L943:$W943,"-")&lt;&gt;COUNTA($L943:$W943)</f>
        <v>1</v>
      </c>
      <c r="G943" s="442"/>
      <c r="H943" s="614" t="s">
        <v>795</v>
      </c>
      <c r="I943" s="614"/>
      <c r="J943" s="595" t="s">
        <v>763</v>
      </c>
      <c r="K943" s="615" t="str">
        <f t="shared" ref="K943:K974" si="361">IFERROR(DATE(2019,1,($L943-1)*7+1),"-")</f>
        <v>-</v>
      </c>
      <c r="L943" s="616" t="s">
        <v>764</v>
      </c>
      <c r="M943" s="616" t="s">
        <v>764</v>
      </c>
      <c r="N943" s="616" t="s">
        <v>764</v>
      </c>
      <c r="O943" s="616" t="s">
        <v>764</v>
      </c>
      <c r="P943" s="616" t="s">
        <v>764</v>
      </c>
      <c r="Q943" s="616" t="s">
        <v>764</v>
      </c>
      <c r="R943" s="616" t="s">
        <v>764</v>
      </c>
      <c r="S943" s="616" t="s">
        <v>764</v>
      </c>
      <c r="T943" s="616" t="s">
        <v>764</v>
      </c>
      <c r="U943" s="616" t="s">
        <v>764</v>
      </c>
      <c r="V943" s="616" t="s">
        <v>764</v>
      </c>
      <c r="W943" s="616" t="s">
        <v>764</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idden="1" outlineLevel="3" x14ac:dyDescent="0.25">
      <c r="A944" s="411"/>
      <c r="B944" s="420"/>
      <c r="C944" s="413">
        <f t="shared" si="359"/>
        <v>4</v>
      </c>
      <c r="D944" s="442"/>
      <c r="E944" s="617">
        <f>E943</f>
        <v>16</v>
      </c>
      <c r="F944" s="494" t="b">
        <f t="shared" si="360"/>
        <v>1</v>
      </c>
      <c r="G944" s="442"/>
      <c r="H944" s="953"/>
      <c r="I944" s="954"/>
      <c r="J944" s="618" t="s">
        <v>766</v>
      </c>
      <c r="K944" s="619" t="str">
        <f t="shared" si="361"/>
        <v>-</v>
      </c>
      <c r="L944" s="620" t="s">
        <v>764</v>
      </c>
      <c r="M944" s="620" t="s">
        <v>764</v>
      </c>
      <c r="N944" s="620" t="s">
        <v>764</v>
      </c>
      <c r="O944" s="620" t="s">
        <v>764</v>
      </c>
      <c r="P944" s="620" t="s">
        <v>764</v>
      </c>
      <c r="Q944" s="620" t="s">
        <v>764</v>
      </c>
      <c r="R944" s="490">
        <v>0</v>
      </c>
      <c r="S944" s="490" t="b">
        <v>1</v>
      </c>
      <c r="T944" s="620" t="s">
        <v>764</v>
      </c>
      <c r="U944" s="620" t="s">
        <v>764</v>
      </c>
      <c r="V944" s="620" t="s">
        <v>764</v>
      </c>
      <c r="W944" s="620" t="s">
        <v>764</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59"/>
        <v>4</v>
      </c>
      <c r="D945" s="442"/>
      <c r="E945" s="617">
        <f>E944</f>
        <v>16</v>
      </c>
      <c r="F945" s="494" t="b">
        <f t="shared" si="360"/>
        <v>1</v>
      </c>
      <c r="G945" s="442"/>
      <c r="H945" s="955"/>
      <c r="I945" s="956"/>
      <c r="J945" s="618" t="s">
        <v>767</v>
      </c>
      <c r="K945" s="619" t="str">
        <f t="shared" si="361"/>
        <v>-</v>
      </c>
      <c r="L945" s="620" t="s">
        <v>768</v>
      </c>
      <c r="M945" s="620" t="s">
        <v>768</v>
      </c>
      <c r="N945" s="620" t="s">
        <v>768</v>
      </c>
      <c r="O945" s="620" t="s">
        <v>768</v>
      </c>
      <c r="P945" s="620" t="s">
        <v>768</v>
      </c>
      <c r="Q945" s="620" t="s">
        <v>768</v>
      </c>
      <c r="R945" s="620" t="s">
        <v>768</v>
      </c>
      <c r="S945" s="620" t="s">
        <v>768</v>
      </c>
      <c r="T945" s="620" t="s">
        <v>768</v>
      </c>
      <c r="U945" s="620" t="s">
        <v>768</v>
      </c>
      <c r="V945" s="620" t="s">
        <v>768</v>
      </c>
      <c r="W945" s="620" t="s">
        <v>768</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59"/>
        <v>4</v>
      </c>
      <c r="D946" s="442"/>
      <c r="E946" s="617">
        <f>E945</f>
        <v>16</v>
      </c>
      <c r="F946" s="494" t="b">
        <f t="shared" si="360"/>
        <v>1</v>
      </c>
      <c r="G946" s="442"/>
      <c r="H946" s="957"/>
      <c r="I946" s="958"/>
      <c r="J946" s="603" t="s">
        <v>769</v>
      </c>
      <c r="K946" s="621" t="str">
        <f t="shared" si="361"/>
        <v>-</v>
      </c>
      <c r="L946" s="618" t="s">
        <v>764</v>
      </c>
      <c r="M946" s="618" t="s">
        <v>764</v>
      </c>
      <c r="N946" s="618" t="s">
        <v>764</v>
      </c>
      <c r="O946" s="618" t="s">
        <v>764</v>
      </c>
      <c r="P946" s="618" t="s">
        <v>764</v>
      </c>
      <c r="Q946" s="618" t="s">
        <v>764</v>
      </c>
      <c r="R946" s="618" t="s">
        <v>764</v>
      </c>
      <c r="S946" s="618" t="s">
        <v>764</v>
      </c>
      <c r="T946" s="618" t="s">
        <v>764</v>
      </c>
      <c r="U946" s="618" t="s">
        <v>764</v>
      </c>
      <c r="V946" s="622" t="s">
        <v>764</v>
      </c>
      <c r="W946" s="622" t="s">
        <v>764</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ref="C947:C978" si="362">INT($C$867)+3</f>
        <v>4</v>
      </c>
      <c r="D947" s="442"/>
      <c r="E947" s="500">
        <v>17</v>
      </c>
      <c r="F947" s="494" t="b">
        <f t="shared" si="360"/>
        <v>1</v>
      </c>
      <c r="G947" s="442"/>
      <c r="H947" s="614" t="s">
        <v>796</v>
      </c>
      <c r="I947" s="614"/>
      <c r="J947" s="595" t="s">
        <v>763</v>
      </c>
      <c r="K947" s="615" t="str">
        <f t="shared" si="361"/>
        <v>-</v>
      </c>
      <c r="L947" s="616" t="s">
        <v>764</v>
      </c>
      <c r="M947" s="623">
        <v>42</v>
      </c>
      <c r="N947" s="616" t="s">
        <v>764</v>
      </c>
      <c r="O947" s="616" t="s">
        <v>764</v>
      </c>
      <c r="P947" s="616" t="s">
        <v>764</v>
      </c>
      <c r="Q947" s="616" t="s">
        <v>764</v>
      </c>
      <c r="R947" s="616" t="s">
        <v>764</v>
      </c>
      <c r="S947" s="616" t="s">
        <v>764</v>
      </c>
      <c r="T947" s="616" t="s">
        <v>764</v>
      </c>
      <c r="U947" s="616" t="s">
        <v>764</v>
      </c>
      <c r="V947" s="616" t="s">
        <v>764</v>
      </c>
      <c r="W947" s="616" t="s">
        <v>764</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2"/>
        <v>4</v>
      </c>
      <c r="D948" s="442"/>
      <c r="E948" s="617">
        <f>E947</f>
        <v>17</v>
      </c>
      <c r="F948" s="494" t="b">
        <f t="shared" si="360"/>
        <v>1</v>
      </c>
      <c r="G948" s="442"/>
      <c r="H948" s="953" t="s">
        <v>797</v>
      </c>
      <c r="I948" s="954"/>
      <c r="J948" s="618" t="s">
        <v>766</v>
      </c>
      <c r="K948" s="619" t="str">
        <f t="shared" si="361"/>
        <v>-</v>
      </c>
      <c r="L948" s="620" t="s">
        <v>764</v>
      </c>
      <c r="M948" s="620" t="s">
        <v>764</v>
      </c>
      <c r="N948" s="620" t="s">
        <v>764</v>
      </c>
      <c r="O948" s="620" t="s">
        <v>764</v>
      </c>
      <c r="P948" s="620" t="s">
        <v>764</v>
      </c>
      <c r="Q948" s="620" t="s">
        <v>764</v>
      </c>
      <c r="R948" s="490">
        <v>0</v>
      </c>
      <c r="S948" s="620" t="s">
        <v>764</v>
      </c>
      <c r="T948" s="620" t="s">
        <v>764</v>
      </c>
      <c r="U948" s="620" t="s">
        <v>764</v>
      </c>
      <c r="V948" s="620" t="s">
        <v>764</v>
      </c>
      <c r="W948" s="620" t="s">
        <v>764</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2"/>
        <v>4</v>
      </c>
      <c r="D949" s="442"/>
      <c r="E949" s="617">
        <f>E948</f>
        <v>17</v>
      </c>
      <c r="F949" s="494" t="b">
        <f t="shared" si="360"/>
        <v>1</v>
      </c>
      <c r="G949" s="442"/>
      <c r="H949" s="955"/>
      <c r="I949" s="956"/>
      <c r="J949" s="618" t="s">
        <v>767</v>
      </c>
      <c r="K949" s="619" t="str">
        <f t="shared" si="361"/>
        <v>-</v>
      </c>
      <c r="L949" s="620" t="s">
        <v>768</v>
      </c>
      <c r="M949" s="620" t="s">
        <v>768</v>
      </c>
      <c r="N949" s="620" t="s">
        <v>768</v>
      </c>
      <c r="O949" s="620" t="s">
        <v>768</v>
      </c>
      <c r="P949" s="620" t="s">
        <v>768</v>
      </c>
      <c r="Q949" s="620" t="s">
        <v>768</v>
      </c>
      <c r="R949" s="620" t="s">
        <v>768</v>
      </c>
      <c r="S949" s="620" t="s">
        <v>768</v>
      </c>
      <c r="T949" s="620" t="s">
        <v>768</v>
      </c>
      <c r="U949" s="620" t="s">
        <v>768</v>
      </c>
      <c r="V949" s="620" t="s">
        <v>768</v>
      </c>
      <c r="W949" s="620" t="s">
        <v>768</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2"/>
        <v>4</v>
      </c>
      <c r="D950" s="442"/>
      <c r="E950" s="617">
        <f>E949</f>
        <v>17</v>
      </c>
      <c r="F950" s="494" t="b">
        <f t="shared" si="360"/>
        <v>1</v>
      </c>
      <c r="G950" s="442"/>
      <c r="H950" s="957"/>
      <c r="I950" s="958"/>
      <c r="J950" s="603" t="s">
        <v>769</v>
      </c>
      <c r="K950" s="621" t="str">
        <f t="shared" si="361"/>
        <v>-</v>
      </c>
      <c r="L950" s="618" t="s">
        <v>764</v>
      </c>
      <c r="M950" s="618" t="s">
        <v>764</v>
      </c>
      <c r="N950" s="618" t="s">
        <v>764</v>
      </c>
      <c r="O950" s="618" t="s">
        <v>764</v>
      </c>
      <c r="P950" s="618" t="s">
        <v>764</v>
      </c>
      <c r="Q950" s="618" t="s">
        <v>764</v>
      </c>
      <c r="R950" s="618" t="s">
        <v>764</v>
      </c>
      <c r="S950" s="618" t="s">
        <v>764</v>
      </c>
      <c r="T950" s="618" t="s">
        <v>764</v>
      </c>
      <c r="U950" s="618" t="s">
        <v>764</v>
      </c>
      <c r="V950" s="622" t="s">
        <v>764</v>
      </c>
      <c r="W950" s="622" t="s">
        <v>764</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2"/>
        <v>4</v>
      </c>
      <c r="D951" s="442"/>
      <c r="E951" s="500">
        <v>18</v>
      </c>
      <c r="F951" s="494" t="b">
        <f t="shared" si="360"/>
        <v>1</v>
      </c>
      <c r="G951" s="442"/>
      <c r="H951" s="614" t="s">
        <v>798</v>
      </c>
      <c r="I951" s="614"/>
      <c r="J951" s="595" t="s">
        <v>763</v>
      </c>
      <c r="K951" s="615" t="str">
        <f t="shared" si="361"/>
        <v>-</v>
      </c>
      <c r="L951" s="616" t="s">
        <v>764</v>
      </c>
      <c r="M951" s="616" t="s">
        <v>764</v>
      </c>
      <c r="N951" s="616" t="s">
        <v>764</v>
      </c>
      <c r="O951" s="616" t="s">
        <v>764</v>
      </c>
      <c r="P951" s="616" t="s">
        <v>764</v>
      </c>
      <c r="Q951" s="616" t="s">
        <v>764</v>
      </c>
      <c r="R951" s="616" t="s">
        <v>764</v>
      </c>
      <c r="S951" s="616" t="s">
        <v>764</v>
      </c>
      <c r="T951" s="616" t="s">
        <v>764</v>
      </c>
      <c r="U951" s="616" t="s">
        <v>764</v>
      </c>
      <c r="V951" s="616" t="s">
        <v>764</v>
      </c>
      <c r="W951" s="616" t="s">
        <v>764</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2"/>
        <v>4</v>
      </c>
      <c r="D952" s="442"/>
      <c r="E952" s="617">
        <f>E951</f>
        <v>18</v>
      </c>
      <c r="F952" s="494" t="b">
        <f t="shared" si="360"/>
        <v>1</v>
      </c>
      <c r="G952" s="442"/>
      <c r="H952" s="953" t="s">
        <v>799</v>
      </c>
      <c r="I952" s="954"/>
      <c r="J952" s="618" t="s">
        <v>766</v>
      </c>
      <c r="K952" s="619" t="str">
        <f t="shared" si="361"/>
        <v>-</v>
      </c>
      <c r="L952" s="620" t="s">
        <v>764</v>
      </c>
      <c r="M952" s="620" t="s">
        <v>764</v>
      </c>
      <c r="N952" s="620" t="s">
        <v>764</v>
      </c>
      <c r="O952" s="490">
        <v>1</v>
      </c>
      <c r="P952" s="620" t="s">
        <v>764</v>
      </c>
      <c r="Q952" s="620" t="s">
        <v>764</v>
      </c>
      <c r="R952" s="620" t="s">
        <v>764</v>
      </c>
      <c r="S952" s="620" t="s">
        <v>764</v>
      </c>
      <c r="T952" s="620" t="s">
        <v>764</v>
      </c>
      <c r="U952" s="620" t="s">
        <v>764</v>
      </c>
      <c r="V952" s="620" t="s">
        <v>764</v>
      </c>
      <c r="W952" s="620" t="s">
        <v>764</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2"/>
        <v>4</v>
      </c>
      <c r="D953" s="442"/>
      <c r="E953" s="617">
        <f>E952</f>
        <v>18</v>
      </c>
      <c r="F953" s="494" t="b">
        <f t="shared" si="360"/>
        <v>1</v>
      </c>
      <c r="G953" s="442"/>
      <c r="H953" s="955"/>
      <c r="I953" s="956"/>
      <c r="J953" s="618" t="s">
        <v>767</v>
      </c>
      <c r="K953" s="619" t="str">
        <f t="shared" si="361"/>
        <v>-</v>
      </c>
      <c r="L953" s="620" t="s">
        <v>768</v>
      </c>
      <c r="M953" s="490">
        <v>38</v>
      </c>
      <c r="N953" s="620" t="s">
        <v>768</v>
      </c>
      <c r="O953" s="620" t="s">
        <v>768</v>
      </c>
      <c r="P953" s="620" t="s">
        <v>768</v>
      </c>
      <c r="Q953" s="620" t="s">
        <v>768</v>
      </c>
      <c r="R953" s="620" t="s">
        <v>768</v>
      </c>
      <c r="S953" s="620" t="s">
        <v>768</v>
      </c>
      <c r="T953" s="620" t="s">
        <v>768</v>
      </c>
      <c r="U953" s="620" t="s">
        <v>768</v>
      </c>
      <c r="V953" s="620" t="s">
        <v>768</v>
      </c>
      <c r="W953" s="620" t="s">
        <v>768</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2"/>
        <v>4</v>
      </c>
      <c r="D954" s="442"/>
      <c r="E954" s="617">
        <f>E953</f>
        <v>18</v>
      </c>
      <c r="F954" s="494" t="b">
        <f t="shared" si="360"/>
        <v>1</v>
      </c>
      <c r="G954" s="442"/>
      <c r="H954" s="957"/>
      <c r="I954" s="958"/>
      <c r="J954" s="603" t="s">
        <v>769</v>
      </c>
      <c r="K954" s="621" t="str">
        <f t="shared" si="361"/>
        <v>-</v>
      </c>
      <c r="L954" s="618" t="s">
        <v>764</v>
      </c>
      <c r="M954" s="618" t="s">
        <v>764</v>
      </c>
      <c r="N954" s="618" t="s">
        <v>764</v>
      </c>
      <c r="O954" s="618" t="s">
        <v>764</v>
      </c>
      <c r="P954" s="618" t="s">
        <v>764</v>
      </c>
      <c r="Q954" s="618" t="s">
        <v>764</v>
      </c>
      <c r="R954" s="618" t="s">
        <v>764</v>
      </c>
      <c r="S954" s="618" t="s">
        <v>764</v>
      </c>
      <c r="T954" s="618" t="s">
        <v>764</v>
      </c>
      <c r="U954" s="618" t="s">
        <v>764</v>
      </c>
      <c r="V954" s="622" t="s">
        <v>764</v>
      </c>
      <c r="W954" s="622" t="s">
        <v>764</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2"/>
        <v>4</v>
      </c>
      <c r="D955" s="442"/>
      <c r="E955" s="500">
        <v>19</v>
      </c>
      <c r="F955" s="494" t="b">
        <f t="shared" si="360"/>
        <v>1</v>
      </c>
      <c r="G955" s="442"/>
      <c r="H955" s="614" t="s">
        <v>800</v>
      </c>
      <c r="I955" s="614"/>
      <c r="J955" s="595" t="s">
        <v>763</v>
      </c>
      <c r="K955" s="615" t="str">
        <f t="shared" si="361"/>
        <v>-</v>
      </c>
      <c r="L955" s="616" t="s">
        <v>764</v>
      </c>
      <c r="M955" s="616" t="s">
        <v>764</v>
      </c>
      <c r="N955" s="616" t="s">
        <v>764</v>
      </c>
      <c r="O955" s="616" t="s">
        <v>764</v>
      </c>
      <c r="P955" s="616" t="s">
        <v>764</v>
      </c>
      <c r="Q955" s="616" t="s">
        <v>764</v>
      </c>
      <c r="R955" s="616" t="s">
        <v>764</v>
      </c>
      <c r="S955" s="616" t="s">
        <v>764</v>
      </c>
      <c r="T955" s="616" t="s">
        <v>764</v>
      </c>
      <c r="U955" s="616" t="s">
        <v>764</v>
      </c>
      <c r="V955" s="616" t="s">
        <v>764</v>
      </c>
      <c r="W955" s="616" t="s">
        <v>764</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2"/>
        <v>4</v>
      </c>
      <c r="D956" s="442"/>
      <c r="E956" s="617">
        <f>E955</f>
        <v>19</v>
      </c>
      <c r="F956" s="494" t="b">
        <f t="shared" si="360"/>
        <v>1</v>
      </c>
      <c r="G956" s="442"/>
      <c r="H956" s="953" t="s">
        <v>801</v>
      </c>
      <c r="I956" s="954"/>
      <c r="J956" s="618" t="s">
        <v>766</v>
      </c>
      <c r="K956" s="619">
        <f t="shared" si="361"/>
        <v>43536</v>
      </c>
      <c r="L956" s="490">
        <v>11</v>
      </c>
      <c r="M956" s="620" t="s">
        <v>764</v>
      </c>
      <c r="N956" s="620" t="s">
        <v>764</v>
      </c>
      <c r="O956" s="620" t="s">
        <v>764</v>
      </c>
      <c r="P956" s="620" t="s">
        <v>764</v>
      </c>
      <c r="Q956" s="620" t="s">
        <v>764</v>
      </c>
      <c r="R956" s="620" t="s">
        <v>764</v>
      </c>
      <c r="S956" s="620" t="s">
        <v>764</v>
      </c>
      <c r="T956" s="620" t="s">
        <v>764</v>
      </c>
      <c r="U956" s="620" t="s">
        <v>764</v>
      </c>
      <c r="V956" s="620" t="s">
        <v>764</v>
      </c>
      <c r="W956" s="620" t="s">
        <v>764</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2"/>
        <v>4</v>
      </c>
      <c r="D957" s="442"/>
      <c r="E957" s="617">
        <f>E956</f>
        <v>19</v>
      </c>
      <c r="F957" s="494" t="b">
        <f t="shared" si="360"/>
        <v>1</v>
      </c>
      <c r="G957" s="442"/>
      <c r="H957" s="955"/>
      <c r="I957" s="956"/>
      <c r="J957" s="618" t="s">
        <v>767</v>
      </c>
      <c r="K957" s="619" t="str">
        <f t="shared" si="361"/>
        <v>-</v>
      </c>
      <c r="L957" s="620" t="s">
        <v>768</v>
      </c>
      <c r="M957" s="620" t="s">
        <v>768</v>
      </c>
      <c r="N957" s="490">
        <v>20</v>
      </c>
      <c r="O957" s="490">
        <v>3</v>
      </c>
      <c r="P957" s="620" t="s">
        <v>768</v>
      </c>
      <c r="Q957" s="620" t="s">
        <v>768</v>
      </c>
      <c r="R957" s="620" t="s">
        <v>768</v>
      </c>
      <c r="S957" s="620" t="s">
        <v>768</v>
      </c>
      <c r="T957" s="620" t="s">
        <v>768</v>
      </c>
      <c r="U957" s="620" t="s">
        <v>768</v>
      </c>
      <c r="V957" s="620" t="s">
        <v>768</v>
      </c>
      <c r="W957" s="490">
        <v>0.1</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2"/>
        <v>4</v>
      </c>
      <c r="D958" s="442"/>
      <c r="E958" s="617">
        <f>E957</f>
        <v>19</v>
      </c>
      <c r="F958" s="494" t="b">
        <f t="shared" si="360"/>
        <v>1</v>
      </c>
      <c r="G958" s="442"/>
      <c r="H958" s="957"/>
      <c r="I958" s="958"/>
      <c r="J958" s="603" t="s">
        <v>769</v>
      </c>
      <c r="K958" s="621" t="str">
        <f t="shared" si="361"/>
        <v>-</v>
      </c>
      <c r="L958" s="618" t="s">
        <v>764</v>
      </c>
      <c r="M958" s="618" t="s">
        <v>764</v>
      </c>
      <c r="N958" s="618" t="s">
        <v>764</v>
      </c>
      <c r="O958" s="618" t="s">
        <v>764</v>
      </c>
      <c r="P958" s="618" t="s">
        <v>764</v>
      </c>
      <c r="Q958" s="618" t="s">
        <v>764</v>
      </c>
      <c r="R958" s="618" t="s">
        <v>764</v>
      </c>
      <c r="S958" s="618" t="s">
        <v>764</v>
      </c>
      <c r="T958" s="618" t="s">
        <v>764</v>
      </c>
      <c r="U958" s="618" t="s">
        <v>764</v>
      </c>
      <c r="V958" s="622" t="s">
        <v>764</v>
      </c>
      <c r="W958" s="626">
        <v>0.75</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2"/>
        <v>4</v>
      </c>
      <c r="D959" s="442"/>
      <c r="E959" s="500">
        <v>20</v>
      </c>
      <c r="F959" s="494" t="b">
        <f t="shared" si="360"/>
        <v>1</v>
      </c>
      <c r="G959" s="442"/>
      <c r="H959" s="614" t="s">
        <v>802</v>
      </c>
      <c r="I959" s="614"/>
      <c r="J959" s="595" t="s">
        <v>763</v>
      </c>
      <c r="K959" s="615" t="str">
        <f t="shared" si="361"/>
        <v>-</v>
      </c>
      <c r="L959" s="616" t="s">
        <v>764</v>
      </c>
      <c r="M959" s="616" t="s">
        <v>764</v>
      </c>
      <c r="N959" s="616" t="s">
        <v>764</v>
      </c>
      <c r="O959" s="616" t="s">
        <v>764</v>
      </c>
      <c r="P959" s="616" t="s">
        <v>764</v>
      </c>
      <c r="Q959" s="616" t="s">
        <v>764</v>
      </c>
      <c r="R959" s="616" t="s">
        <v>764</v>
      </c>
      <c r="S959" s="616" t="s">
        <v>764</v>
      </c>
      <c r="T959" s="616" t="s">
        <v>764</v>
      </c>
      <c r="U959" s="616" t="s">
        <v>764</v>
      </c>
      <c r="V959" s="616" t="s">
        <v>764</v>
      </c>
      <c r="W959" s="616" t="s">
        <v>764</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t="15" hidden="1" customHeight="1" outlineLevel="3" x14ac:dyDescent="0.25">
      <c r="A960" s="411"/>
      <c r="B960" s="420"/>
      <c r="C960" s="413">
        <f t="shared" si="362"/>
        <v>4</v>
      </c>
      <c r="D960" s="442"/>
      <c r="E960" s="617">
        <f>E959</f>
        <v>20</v>
      </c>
      <c r="F960" s="494" t="b">
        <f t="shared" si="360"/>
        <v>1</v>
      </c>
      <c r="G960" s="442"/>
      <c r="H960" s="953" t="s">
        <v>803</v>
      </c>
      <c r="I960" s="954"/>
      <c r="J960" s="618" t="s">
        <v>766</v>
      </c>
      <c r="K960" s="619">
        <f t="shared" si="361"/>
        <v>43711</v>
      </c>
      <c r="L960" s="490">
        <v>36</v>
      </c>
      <c r="M960" s="620" t="s">
        <v>764</v>
      </c>
      <c r="N960" s="620" t="s">
        <v>764</v>
      </c>
      <c r="O960" s="620" t="s">
        <v>764</v>
      </c>
      <c r="P960" s="620" t="s">
        <v>764</v>
      </c>
      <c r="Q960" s="620" t="s">
        <v>764</v>
      </c>
      <c r="R960" s="620" t="s">
        <v>764</v>
      </c>
      <c r="S960" s="620" t="s">
        <v>764</v>
      </c>
      <c r="T960" s="620" t="s">
        <v>764</v>
      </c>
      <c r="U960" s="620" t="s">
        <v>764</v>
      </c>
      <c r="V960" s="620" t="s">
        <v>764</v>
      </c>
      <c r="W960" s="620" t="s">
        <v>764</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2"/>
        <v>4</v>
      </c>
      <c r="D961" s="442"/>
      <c r="E961" s="617">
        <f>E960</f>
        <v>20</v>
      </c>
      <c r="F961" s="494" t="b">
        <f t="shared" si="360"/>
        <v>1</v>
      </c>
      <c r="G961" s="442"/>
      <c r="H961" s="955"/>
      <c r="I961" s="956"/>
      <c r="J961" s="618" t="s">
        <v>767</v>
      </c>
      <c r="K961" s="619" t="str">
        <f t="shared" si="361"/>
        <v>-</v>
      </c>
      <c r="L961" s="620" t="s">
        <v>768</v>
      </c>
      <c r="M961" s="620" t="s">
        <v>768</v>
      </c>
      <c r="N961" s="490">
        <v>20</v>
      </c>
      <c r="O961" s="490">
        <v>6</v>
      </c>
      <c r="P961" s="620" t="s">
        <v>768</v>
      </c>
      <c r="Q961" s="620" t="s">
        <v>768</v>
      </c>
      <c r="R961" s="620" t="s">
        <v>768</v>
      </c>
      <c r="S961" s="620" t="s">
        <v>768</v>
      </c>
      <c r="T961" s="620" t="s">
        <v>768</v>
      </c>
      <c r="U961" s="620" t="s">
        <v>768</v>
      </c>
      <c r="V961" s="620" t="s">
        <v>768</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2"/>
        <v>4</v>
      </c>
      <c r="D962" s="442"/>
      <c r="E962" s="617">
        <f>E961</f>
        <v>20</v>
      </c>
      <c r="F962" s="494" t="b">
        <f t="shared" si="360"/>
        <v>1</v>
      </c>
      <c r="G962" s="442"/>
      <c r="H962" s="957"/>
      <c r="I962" s="958"/>
      <c r="J962" s="603" t="s">
        <v>769</v>
      </c>
      <c r="K962" s="621" t="str">
        <f t="shared" si="361"/>
        <v>-</v>
      </c>
      <c r="L962" s="618" t="s">
        <v>764</v>
      </c>
      <c r="M962" s="618" t="s">
        <v>764</v>
      </c>
      <c r="N962" s="618" t="s">
        <v>764</v>
      </c>
      <c r="O962" s="618" t="s">
        <v>764</v>
      </c>
      <c r="P962" s="618" t="s">
        <v>764</v>
      </c>
      <c r="Q962" s="618" t="s">
        <v>764</v>
      </c>
      <c r="R962" s="618" t="s">
        <v>764</v>
      </c>
      <c r="S962" s="618" t="s">
        <v>764</v>
      </c>
      <c r="T962" s="618" t="s">
        <v>764</v>
      </c>
      <c r="U962" s="618" t="s">
        <v>764</v>
      </c>
      <c r="V962" s="622" t="s">
        <v>764</v>
      </c>
      <c r="W962" s="626">
        <v>0.75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2"/>
        <v>4</v>
      </c>
      <c r="D963" s="442"/>
      <c r="E963" s="500">
        <v>21</v>
      </c>
      <c r="F963" s="494" t="b">
        <f t="shared" si="360"/>
        <v>1</v>
      </c>
      <c r="G963" s="442"/>
      <c r="H963" s="614" t="s">
        <v>804</v>
      </c>
      <c r="I963" s="614"/>
      <c r="J963" s="595" t="s">
        <v>763</v>
      </c>
      <c r="K963" s="615" t="str">
        <f t="shared" si="361"/>
        <v>-</v>
      </c>
      <c r="L963" s="616" t="s">
        <v>764</v>
      </c>
      <c r="M963" s="616" t="s">
        <v>764</v>
      </c>
      <c r="N963" s="616" t="s">
        <v>764</v>
      </c>
      <c r="O963" s="616" t="s">
        <v>764</v>
      </c>
      <c r="P963" s="616" t="s">
        <v>764</v>
      </c>
      <c r="Q963" s="616" t="s">
        <v>764</v>
      </c>
      <c r="R963" s="616" t="s">
        <v>764</v>
      </c>
      <c r="S963" s="616" t="s">
        <v>764</v>
      </c>
      <c r="T963" s="616" t="s">
        <v>764</v>
      </c>
      <c r="U963" s="616" t="s">
        <v>764</v>
      </c>
      <c r="V963" s="616" t="s">
        <v>764</v>
      </c>
      <c r="W963" s="616" t="s">
        <v>764</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t="15" hidden="1" customHeight="1" outlineLevel="3" x14ac:dyDescent="0.25">
      <c r="A964" s="411"/>
      <c r="B964" s="420"/>
      <c r="C964" s="413">
        <f t="shared" si="362"/>
        <v>4</v>
      </c>
      <c r="D964" s="442"/>
      <c r="E964" s="617">
        <f>E963</f>
        <v>21</v>
      </c>
      <c r="F964" s="494" t="b">
        <f t="shared" si="360"/>
        <v>1</v>
      </c>
      <c r="G964" s="442"/>
      <c r="H964" s="953" t="s">
        <v>805</v>
      </c>
      <c r="I964" s="954"/>
      <c r="J964" s="618" t="s">
        <v>766</v>
      </c>
      <c r="K964" s="619">
        <f t="shared" si="361"/>
        <v>43753</v>
      </c>
      <c r="L964" s="490">
        <v>42</v>
      </c>
      <c r="M964" s="620" t="s">
        <v>764</v>
      </c>
      <c r="N964" s="620" t="s">
        <v>764</v>
      </c>
      <c r="O964" s="620" t="s">
        <v>764</v>
      </c>
      <c r="P964" s="620" t="s">
        <v>764</v>
      </c>
      <c r="Q964" s="620" t="s">
        <v>764</v>
      </c>
      <c r="R964" s="620" t="s">
        <v>764</v>
      </c>
      <c r="S964" s="620" t="s">
        <v>764</v>
      </c>
      <c r="T964" s="620" t="s">
        <v>764</v>
      </c>
      <c r="U964" s="620" t="s">
        <v>764</v>
      </c>
      <c r="V964" s="620" t="s">
        <v>764</v>
      </c>
      <c r="W964" s="620" t="s">
        <v>764</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2"/>
        <v>4</v>
      </c>
      <c r="D965" s="442"/>
      <c r="E965" s="617">
        <f>E964</f>
        <v>21</v>
      </c>
      <c r="F965" s="494" t="b">
        <f t="shared" si="360"/>
        <v>1</v>
      </c>
      <c r="G965" s="442"/>
      <c r="H965" s="955"/>
      <c r="I965" s="956"/>
      <c r="J965" s="618" t="s">
        <v>767</v>
      </c>
      <c r="K965" s="619" t="str">
        <f t="shared" si="361"/>
        <v>-</v>
      </c>
      <c r="L965" s="620" t="s">
        <v>768</v>
      </c>
      <c r="M965" s="620" t="s">
        <v>768</v>
      </c>
      <c r="N965" s="490">
        <v>28</v>
      </c>
      <c r="O965" s="490">
        <v>3</v>
      </c>
      <c r="P965" s="620" t="s">
        <v>768</v>
      </c>
      <c r="Q965" s="620" t="s">
        <v>768</v>
      </c>
      <c r="R965" s="620" t="s">
        <v>768</v>
      </c>
      <c r="S965" s="620" t="s">
        <v>768</v>
      </c>
      <c r="T965" s="620" t="s">
        <v>768</v>
      </c>
      <c r="U965" s="620" t="s">
        <v>768</v>
      </c>
      <c r="V965" s="620" t="s">
        <v>768</v>
      </c>
      <c r="W965" s="490">
        <v>0.5</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2"/>
        <v>4</v>
      </c>
      <c r="D966" s="442"/>
      <c r="E966" s="617">
        <f>E965</f>
        <v>21</v>
      </c>
      <c r="F966" s="494" t="b">
        <f t="shared" si="360"/>
        <v>1</v>
      </c>
      <c r="G966" s="442"/>
      <c r="H966" s="957"/>
      <c r="I966" s="958"/>
      <c r="J966" s="603" t="s">
        <v>769</v>
      </c>
      <c r="K966" s="621" t="str">
        <f t="shared" si="361"/>
        <v>-</v>
      </c>
      <c r="L966" s="618" t="s">
        <v>764</v>
      </c>
      <c r="M966" s="618" t="s">
        <v>764</v>
      </c>
      <c r="N966" s="618" t="s">
        <v>764</v>
      </c>
      <c r="O966" s="618" t="s">
        <v>764</v>
      </c>
      <c r="P966" s="618" t="s">
        <v>764</v>
      </c>
      <c r="Q966" s="618" t="s">
        <v>764</v>
      </c>
      <c r="R966" s="618" t="s">
        <v>764</v>
      </c>
      <c r="S966" s="618" t="s">
        <v>764</v>
      </c>
      <c r="T966" s="618" t="s">
        <v>764</v>
      </c>
      <c r="U966" s="618" t="s">
        <v>764</v>
      </c>
      <c r="V966" s="622" t="s">
        <v>764</v>
      </c>
      <c r="W966" s="626">
        <v>0.9</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2"/>
        <v>4</v>
      </c>
      <c r="D967" s="442"/>
      <c r="E967" s="500">
        <v>22</v>
      </c>
      <c r="F967" s="494" t="b">
        <f t="shared" si="360"/>
        <v>1</v>
      </c>
      <c r="G967" s="442"/>
      <c r="H967" s="614" t="s">
        <v>806</v>
      </c>
      <c r="I967" s="614"/>
      <c r="J967" s="595" t="s">
        <v>763</v>
      </c>
      <c r="K967" s="615" t="str">
        <f t="shared" si="361"/>
        <v>-</v>
      </c>
      <c r="L967" s="616" t="s">
        <v>764</v>
      </c>
      <c r="M967" s="616" t="s">
        <v>764</v>
      </c>
      <c r="N967" s="616" t="s">
        <v>764</v>
      </c>
      <c r="O967" s="616" t="s">
        <v>764</v>
      </c>
      <c r="P967" s="616" t="s">
        <v>764</v>
      </c>
      <c r="Q967" s="616" t="s">
        <v>764</v>
      </c>
      <c r="R967" s="616" t="s">
        <v>764</v>
      </c>
      <c r="S967" s="616" t="s">
        <v>764</v>
      </c>
      <c r="T967" s="616" t="s">
        <v>764</v>
      </c>
      <c r="U967" s="616" t="s">
        <v>764</v>
      </c>
      <c r="V967" s="616" t="s">
        <v>764</v>
      </c>
      <c r="W967" s="616" t="s">
        <v>764</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2"/>
        <v>4</v>
      </c>
      <c r="D968" s="442"/>
      <c r="E968" s="617">
        <f>E967</f>
        <v>22</v>
      </c>
      <c r="F968" s="494" t="b">
        <f t="shared" si="360"/>
        <v>1</v>
      </c>
      <c r="G968" s="442"/>
      <c r="H968" s="953" t="s">
        <v>807</v>
      </c>
      <c r="I968" s="954"/>
      <c r="J968" s="618" t="s">
        <v>766</v>
      </c>
      <c r="K968" s="619" t="str">
        <f t="shared" si="361"/>
        <v>-</v>
      </c>
      <c r="L968" s="620" t="s">
        <v>764</v>
      </c>
      <c r="M968" s="620" t="s">
        <v>764</v>
      </c>
      <c r="N968" s="490">
        <v>0</v>
      </c>
      <c r="O968" s="620" t="s">
        <v>764</v>
      </c>
      <c r="P968" s="620" t="s">
        <v>764</v>
      </c>
      <c r="Q968" s="620" t="s">
        <v>764</v>
      </c>
      <c r="R968" s="620" t="s">
        <v>764</v>
      </c>
      <c r="S968" s="620" t="s">
        <v>764</v>
      </c>
      <c r="T968" s="620" t="s">
        <v>764</v>
      </c>
      <c r="U968" s="620" t="s">
        <v>764</v>
      </c>
      <c r="V968" s="620" t="s">
        <v>764</v>
      </c>
      <c r="W968" s="620" t="s">
        <v>764</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2"/>
        <v>4</v>
      </c>
      <c r="D969" s="442"/>
      <c r="E969" s="617">
        <f>E968</f>
        <v>22</v>
      </c>
      <c r="F969" s="494" t="b">
        <f t="shared" si="360"/>
        <v>1</v>
      </c>
      <c r="G969" s="442"/>
      <c r="H969" s="955"/>
      <c r="I969" s="956"/>
      <c r="J969" s="618" t="s">
        <v>767</v>
      </c>
      <c r="K969" s="619" t="str">
        <f t="shared" si="361"/>
        <v>-</v>
      </c>
      <c r="L969" s="620" t="s">
        <v>768</v>
      </c>
      <c r="M969" s="620" t="s">
        <v>768</v>
      </c>
      <c r="N969" s="620" t="s">
        <v>768</v>
      </c>
      <c r="O969" s="620" t="s">
        <v>768</v>
      </c>
      <c r="P969" s="620" t="s">
        <v>768</v>
      </c>
      <c r="Q969" s="620" t="s">
        <v>768</v>
      </c>
      <c r="R969" s="620" t="s">
        <v>768</v>
      </c>
      <c r="S969" s="620" t="s">
        <v>768</v>
      </c>
      <c r="T969" s="620" t="s">
        <v>768</v>
      </c>
      <c r="U969" s="620" t="s">
        <v>768</v>
      </c>
      <c r="V969" s="620" t="s">
        <v>768</v>
      </c>
      <c r="W969" s="490">
        <v>0.1</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2"/>
        <v>4</v>
      </c>
      <c r="D970" s="442"/>
      <c r="E970" s="617">
        <f>E969</f>
        <v>22</v>
      </c>
      <c r="F970" s="494" t="b">
        <f t="shared" si="360"/>
        <v>1</v>
      </c>
      <c r="G970" s="442"/>
      <c r="H970" s="957"/>
      <c r="I970" s="958"/>
      <c r="J970" s="603" t="s">
        <v>769</v>
      </c>
      <c r="K970" s="621" t="str">
        <f t="shared" si="361"/>
        <v>-</v>
      </c>
      <c r="L970" s="618" t="s">
        <v>764</v>
      </c>
      <c r="M970" s="618" t="s">
        <v>764</v>
      </c>
      <c r="N970" s="618" t="s">
        <v>764</v>
      </c>
      <c r="O970" s="618" t="s">
        <v>764</v>
      </c>
      <c r="P970" s="618" t="s">
        <v>764</v>
      </c>
      <c r="Q970" s="618" t="s">
        <v>764</v>
      </c>
      <c r="R970" s="618" t="s">
        <v>764</v>
      </c>
      <c r="S970" s="618" t="s">
        <v>764</v>
      </c>
      <c r="T970" s="618" t="s">
        <v>764</v>
      </c>
      <c r="U970" s="618" t="s">
        <v>764</v>
      </c>
      <c r="V970" s="622" t="s">
        <v>764</v>
      </c>
      <c r="W970" s="626">
        <v>0.5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si="362"/>
        <v>4</v>
      </c>
      <c r="D971" s="442"/>
      <c r="E971" s="500">
        <v>23</v>
      </c>
      <c r="F971" s="494" t="b">
        <f t="shared" si="360"/>
        <v>1</v>
      </c>
      <c r="G971" s="442"/>
      <c r="H971" s="614" t="s">
        <v>808</v>
      </c>
      <c r="I971" s="614"/>
      <c r="J971" s="595" t="s">
        <v>763</v>
      </c>
      <c r="K971" s="615" t="str">
        <f t="shared" si="361"/>
        <v>-</v>
      </c>
      <c r="L971" s="616" t="s">
        <v>764</v>
      </c>
      <c r="M971" s="616" t="s">
        <v>764</v>
      </c>
      <c r="N971" s="616" t="s">
        <v>764</v>
      </c>
      <c r="O971" s="616" t="s">
        <v>764</v>
      </c>
      <c r="P971" s="616" t="s">
        <v>764</v>
      </c>
      <c r="Q971" s="616" t="s">
        <v>764</v>
      </c>
      <c r="R971" s="616" t="s">
        <v>764</v>
      </c>
      <c r="S971" s="616" t="s">
        <v>764</v>
      </c>
      <c r="T971" s="616" t="s">
        <v>764</v>
      </c>
      <c r="U971" s="616" t="s">
        <v>764</v>
      </c>
      <c r="V971" s="616" t="s">
        <v>764</v>
      </c>
      <c r="W971" s="616" t="s">
        <v>764</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idden="1" outlineLevel="3" x14ac:dyDescent="0.25">
      <c r="A972" s="411"/>
      <c r="B972" s="420"/>
      <c r="C972" s="413">
        <f t="shared" si="362"/>
        <v>4</v>
      </c>
      <c r="D972" s="442"/>
      <c r="E972" s="617">
        <f>E971</f>
        <v>23</v>
      </c>
      <c r="F972" s="494" t="b">
        <f t="shared" si="360"/>
        <v>1</v>
      </c>
      <c r="G972" s="442"/>
      <c r="H972" s="953" t="s">
        <v>809</v>
      </c>
      <c r="I972" s="954"/>
      <c r="J972" s="618" t="s">
        <v>766</v>
      </c>
      <c r="K972" s="619" t="str">
        <f t="shared" si="361"/>
        <v>-</v>
      </c>
      <c r="L972" s="620" t="s">
        <v>764</v>
      </c>
      <c r="M972" s="620" t="s">
        <v>764</v>
      </c>
      <c r="N972" s="490">
        <v>0</v>
      </c>
      <c r="O972" s="620" t="s">
        <v>764</v>
      </c>
      <c r="P972" s="620" t="s">
        <v>764</v>
      </c>
      <c r="Q972" s="620" t="s">
        <v>764</v>
      </c>
      <c r="R972" s="620" t="s">
        <v>764</v>
      </c>
      <c r="S972" s="620" t="s">
        <v>764</v>
      </c>
      <c r="T972" s="620" t="s">
        <v>764</v>
      </c>
      <c r="U972" s="620" t="s">
        <v>764</v>
      </c>
      <c r="V972" s="620" t="s">
        <v>764</v>
      </c>
      <c r="W972" s="620" t="s">
        <v>764</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2"/>
        <v>4</v>
      </c>
      <c r="D973" s="442"/>
      <c r="E973" s="617">
        <f>E972</f>
        <v>23</v>
      </c>
      <c r="F973" s="494" t="b">
        <f t="shared" si="360"/>
        <v>1</v>
      </c>
      <c r="G973" s="442"/>
      <c r="H973" s="955"/>
      <c r="I973" s="956"/>
      <c r="J973" s="618" t="s">
        <v>767</v>
      </c>
      <c r="K973" s="619" t="str">
        <f t="shared" si="361"/>
        <v>-</v>
      </c>
      <c r="L973" s="620" t="s">
        <v>768</v>
      </c>
      <c r="M973" s="620" t="s">
        <v>768</v>
      </c>
      <c r="N973" s="620" t="s">
        <v>768</v>
      </c>
      <c r="O973" s="620" t="s">
        <v>768</v>
      </c>
      <c r="P973" s="620" t="s">
        <v>768</v>
      </c>
      <c r="Q973" s="620" t="s">
        <v>768</v>
      </c>
      <c r="R973" s="620" t="s">
        <v>768</v>
      </c>
      <c r="S973" s="620" t="s">
        <v>768</v>
      </c>
      <c r="T973" s="620" t="s">
        <v>768</v>
      </c>
      <c r="U973" s="620" t="s">
        <v>768</v>
      </c>
      <c r="V973" s="620" t="s">
        <v>768</v>
      </c>
      <c r="W973" s="490">
        <v>0.1</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2"/>
        <v>4</v>
      </c>
      <c r="D974" s="442"/>
      <c r="E974" s="617">
        <f>E973</f>
        <v>23</v>
      </c>
      <c r="F974" s="494" t="b">
        <f t="shared" si="360"/>
        <v>1</v>
      </c>
      <c r="G974" s="442"/>
      <c r="H974" s="957"/>
      <c r="I974" s="958"/>
      <c r="J974" s="603" t="s">
        <v>769</v>
      </c>
      <c r="K974" s="621" t="str">
        <f t="shared" si="361"/>
        <v>-</v>
      </c>
      <c r="L974" s="618" t="s">
        <v>764</v>
      </c>
      <c r="M974" s="618" t="s">
        <v>764</v>
      </c>
      <c r="N974" s="618" t="s">
        <v>764</v>
      </c>
      <c r="O974" s="618" t="s">
        <v>764</v>
      </c>
      <c r="P974" s="618" t="s">
        <v>764</v>
      </c>
      <c r="Q974" s="618" t="s">
        <v>764</v>
      </c>
      <c r="R974" s="618" t="s">
        <v>764</v>
      </c>
      <c r="S974" s="618" t="s">
        <v>764</v>
      </c>
      <c r="T974" s="618" t="s">
        <v>764</v>
      </c>
      <c r="U974" s="618" t="s">
        <v>764</v>
      </c>
      <c r="V974" s="622" t="s">
        <v>764</v>
      </c>
      <c r="W974" s="626">
        <v>0.5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2"/>
        <v>4</v>
      </c>
      <c r="D975" s="442"/>
      <c r="E975" s="500">
        <v>24</v>
      </c>
      <c r="F975" s="494" t="b">
        <f t="shared" ref="F975:F986" si="363">COUNTIFS($L975:$W975,"-")&lt;&gt;COUNTA($L975:$W975)</f>
        <v>1</v>
      </c>
      <c r="G975" s="442"/>
      <c r="H975" s="614" t="s">
        <v>810</v>
      </c>
      <c r="I975" s="614"/>
      <c r="J975" s="595" t="s">
        <v>763</v>
      </c>
      <c r="K975" s="615" t="str">
        <f t="shared" ref="K975:K986" si="364">IFERROR(DATE(2019,1,($L975-1)*7+1),"-")</f>
        <v>-</v>
      </c>
      <c r="L975" s="616" t="s">
        <v>764</v>
      </c>
      <c r="M975" s="616" t="s">
        <v>764</v>
      </c>
      <c r="N975" s="616" t="s">
        <v>764</v>
      </c>
      <c r="O975" s="616" t="s">
        <v>764</v>
      </c>
      <c r="P975" s="616" t="s">
        <v>764</v>
      </c>
      <c r="Q975" s="616" t="s">
        <v>764</v>
      </c>
      <c r="R975" s="616" t="s">
        <v>764</v>
      </c>
      <c r="S975" s="616" t="s">
        <v>764</v>
      </c>
      <c r="T975" s="616" t="s">
        <v>764</v>
      </c>
      <c r="U975" s="616" t="s">
        <v>764</v>
      </c>
      <c r="V975" s="616" t="s">
        <v>764</v>
      </c>
      <c r="W975" s="616" t="s">
        <v>764</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2"/>
        <v>4</v>
      </c>
      <c r="D976" s="442"/>
      <c r="E976" s="617">
        <f>E975</f>
        <v>24</v>
      </c>
      <c r="F976" s="494" t="b">
        <f t="shared" si="363"/>
        <v>1</v>
      </c>
      <c r="G976" s="442"/>
      <c r="H976" s="953" t="s">
        <v>811</v>
      </c>
      <c r="I976" s="954"/>
      <c r="J976" s="618" t="s">
        <v>766</v>
      </c>
      <c r="K976" s="619" t="str">
        <f t="shared" si="364"/>
        <v>-</v>
      </c>
      <c r="L976" s="620" t="s">
        <v>764</v>
      </c>
      <c r="M976" s="620" t="s">
        <v>764</v>
      </c>
      <c r="N976" s="620" t="s">
        <v>764</v>
      </c>
      <c r="O976" s="620" t="s">
        <v>764</v>
      </c>
      <c r="P976" s="620" t="s">
        <v>764</v>
      </c>
      <c r="Q976" s="620" t="s">
        <v>764</v>
      </c>
      <c r="R976" s="620" t="s">
        <v>764</v>
      </c>
      <c r="S976" s="620" t="s">
        <v>764</v>
      </c>
      <c r="T976" s="620" t="s">
        <v>764</v>
      </c>
      <c r="U976" s="620" t="s">
        <v>764</v>
      </c>
      <c r="V976" s="620" t="s">
        <v>764</v>
      </c>
      <c r="W976" s="620" t="s">
        <v>764</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2"/>
        <v>4</v>
      </c>
      <c r="D977" s="442"/>
      <c r="E977" s="617">
        <f>E976</f>
        <v>24</v>
      </c>
      <c r="F977" s="494" t="b">
        <f t="shared" si="363"/>
        <v>1</v>
      </c>
      <c r="G977" s="442"/>
      <c r="H977" s="955"/>
      <c r="I977" s="956"/>
      <c r="J977" s="618" t="s">
        <v>767</v>
      </c>
      <c r="K977" s="619" t="str">
        <f t="shared" si="364"/>
        <v>-</v>
      </c>
      <c r="L977" s="620" t="s">
        <v>768</v>
      </c>
      <c r="M977" s="620" t="s">
        <v>768</v>
      </c>
      <c r="N977" s="620" t="s">
        <v>768</v>
      </c>
      <c r="O977" s="620" t="s">
        <v>768</v>
      </c>
      <c r="P977" s="620" t="s">
        <v>768</v>
      </c>
      <c r="Q977" s="620" t="s">
        <v>768</v>
      </c>
      <c r="R977" s="620" t="s">
        <v>768</v>
      </c>
      <c r="S977" s="620" t="s">
        <v>768</v>
      </c>
      <c r="T977" s="620" t="s">
        <v>768</v>
      </c>
      <c r="U977" s="620" t="s">
        <v>768</v>
      </c>
      <c r="V977" s="620" t="s">
        <v>768</v>
      </c>
      <c r="W977" s="620" t="s">
        <v>768</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2"/>
        <v>4</v>
      </c>
      <c r="D978" s="442"/>
      <c r="E978" s="617">
        <f>E977</f>
        <v>24</v>
      </c>
      <c r="F978" s="494" t="b">
        <f t="shared" si="363"/>
        <v>1</v>
      </c>
      <c r="G978" s="442"/>
      <c r="H978" s="957"/>
      <c r="I978" s="958"/>
      <c r="J978" s="603" t="s">
        <v>769</v>
      </c>
      <c r="K978" s="621" t="str">
        <f t="shared" si="364"/>
        <v>-</v>
      </c>
      <c r="L978" s="618" t="s">
        <v>764</v>
      </c>
      <c r="M978" s="618" t="s">
        <v>764</v>
      </c>
      <c r="N978" s="618" t="s">
        <v>764</v>
      </c>
      <c r="O978" s="618" t="s">
        <v>764</v>
      </c>
      <c r="P978" s="618" t="s">
        <v>764</v>
      </c>
      <c r="Q978" s="618" t="s">
        <v>764</v>
      </c>
      <c r="R978" s="618" t="s">
        <v>764</v>
      </c>
      <c r="S978" s="618" t="s">
        <v>764</v>
      </c>
      <c r="T978" s="618" t="s">
        <v>764</v>
      </c>
      <c r="U978" s="618" t="s">
        <v>764</v>
      </c>
      <c r="V978" s="622" t="s">
        <v>764</v>
      </c>
      <c r="W978" s="622" t="s">
        <v>764</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idden="1" outlineLevel="3" x14ac:dyDescent="0.25">
      <c r="A979" s="411"/>
      <c r="B979" s="420"/>
      <c r="C979" s="413">
        <f t="shared" ref="C979:C986" si="365">INT($C$867)+3</f>
        <v>4</v>
      </c>
      <c r="D979" s="442"/>
      <c r="E979" s="500">
        <v>25</v>
      </c>
      <c r="F979" s="494" t="b">
        <f t="shared" si="363"/>
        <v>1</v>
      </c>
      <c r="G979" s="442"/>
      <c r="H979" s="614" t="s">
        <v>812</v>
      </c>
      <c r="I979" s="614"/>
      <c r="J979" s="595" t="s">
        <v>763</v>
      </c>
      <c r="K979" s="615" t="str">
        <f t="shared" si="364"/>
        <v>-</v>
      </c>
      <c r="L979" s="616" t="s">
        <v>764</v>
      </c>
      <c r="M979" s="616" t="s">
        <v>764</v>
      </c>
      <c r="N979" s="616" t="s">
        <v>764</v>
      </c>
      <c r="O979" s="616" t="s">
        <v>764</v>
      </c>
      <c r="P979" s="616" t="s">
        <v>764</v>
      </c>
      <c r="Q979" s="623">
        <v>21</v>
      </c>
      <c r="R979" s="616" t="s">
        <v>764</v>
      </c>
      <c r="S979" s="616" t="s">
        <v>764</v>
      </c>
      <c r="T979" s="616" t="s">
        <v>764</v>
      </c>
      <c r="U979" s="616" t="s">
        <v>764</v>
      </c>
      <c r="V979" s="616" t="s">
        <v>764</v>
      </c>
      <c r="W979" s="616" t="s">
        <v>764</v>
      </c>
      <c r="X979" s="447"/>
      <c r="Y979" s="447"/>
      <c r="Z979" s="447"/>
      <c r="AA979" s="447"/>
      <c r="AB979" s="447"/>
      <c r="AC979" s="447"/>
      <c r="AD979" s="447"/>
      <c r="AE979" s="447"/>
      <c r="AF979" s="447"/>
      <c r="AG979" s="447"/>
      <c r="AH979" s="447"/>
      <c r="AI979" s="447"/>
      <c r="AJ979" s="447"/>
      <c r="AK979" s="447"/>
      <c r="AL979" s="447"/>
      <c r="AM979" s="447"/>
      <c r="AN979" s="447"/>
      <c r="AO979" s="447"/>
      <c r="AP979" s="442"/>
      <c r="AQ979" s="423"/>
      <c r="AR979" s="411"/>
      <c r="AS979" s="411"/>
      <c r="AT979" s="411"/>
    </row>
    <row r="980" spans="1:46" ht="15" hidden="1" customHeight="1" outlineLevel="3" x14ac:dyDescent="0.25">
      <c r="A980" s="411"/>
      <c r="B980" s="420"/>
      <c r="C980" s="413">
        <f t="shared" si="365"/>
        <v>4</v>
      </c>
      <c r="D980" s="442"/>
      <c r="E980" s="617">
        <f>E979</f>
        <v>25</v>
      </c>
      <c r="F980" s="494" t="b">
        <f t="shared" si="363"/>
        <v>1</v>
      </c>
      <c r="G980" s="442"/>
      <c r="H980" s="953" t="s">
        <v>813</v>
      </c>
      <c r="I980" s="954"/>
      <c r="J980" s="618" t="s">
        <v>766</v>
      </c>
      <c r="K980" s="619" t="str">
        <f t="shared" si="364"/>
        <v>-</v>
      </c>
      <c r="L980" s="620" t="s">
        <v>764</v>
      </c>
      <c r="M980" s="620" t="s">
        <v>764</v>
      </c>
      <c r="N980" s="620" t="s">
        <v>764</v>
      </c>
      <c r="O980" s="620" t="s">
        <v>764</v>
      </c>
      <c r="P980" s="620" t="s">
        <v>764</v>
      </c>
      <c r="Q980" s="620" t="s">
        <v>764</v>
      </c>
      <c r="R980" s="620" t="s">
        <v>764</v>
      </c>
      <c r="S980" s="490" t="b">
        <v>1</v>
      </c>
      <c r="T980" s="620" t="s">
        <v>764</v>
      </c>
      <c r="U980" s="620" t="s">
        <v>764</v>
      </c>
      <c r="V980" s="620" t="s">
        <v>764</v>
      </c>
      <c r="W980" s="620" t="s">
        <v>764</v>
      </c>
      <c r="X980" s="447"/>
      <c r="Y980" s="447"/>
      <c r="Z980" s="447"/>
      <c r="AA980" s="447"/>
      <c r="AB980" s="447"/>
      <c r="AC980" s="447"/>
      <c r="AD980" s="447"/>
      <c r="AE980" s="447"/>
      <c r="AF980" s="447"/>
      <c r="AG980" s="447"/>
      <c r="AH980" s="447"/>
      <c r="AI980" s="447"/>
      <c r="AJ980" s="447"/>
      <c r="AK980" s="447"/>
      <c r="AL980" s="447"/>
      <c r="AM980" s="447"/>
      <c r="AN980" s="447"/>
      <c r="AO980" s="447"/>
      <c r="AP980" s="442"/>
      <c r="AQ980" s="423"/>
      <c r="AR980" s="411"/>
      <c r="AS980" s="411"/>
      <c r="AT980" s="411"/>
    </row>
    <row r="981" spans="1:46" hidden="1" outlineLevel="3" x14ac:dyDescent="0.25">
      <c r="A981" s="411"/>
      <c r="B981" s="420"/>
      <c r="C981" s="413">
        <f t="shared" si="365"/>
        <v>4</v>
      </c>
      <c r="D981" s="442"/>
      <c r="E981" s="617">
        <f>E980</f>
        <v>25</v>
      </c>
      <c r="F981" s="494" t="b">
        <f t="shared" si="363"/>
        <v>1</v>
      </c>
      <c r="G981" s="442"/>
      <c r="H981" s="955"/>
      <c r="I981" s="956"/>
      <c r="J981" s="618" t="s">
        <v>767</v>
      </c>
      <c r="K981" s="619" t="str">
        <f t="shared" si="364"/>
        <v>-</v>
      </c>
      <c r="L981" s="620" t="s">
        <v>768</v>
      </c>
      <c r="M981" s="620" t="s">
        <v>768</v>
      </c>
      <c r="N981" s="620" t="s">
        <v>768</v>
      </c>
      <c r="O981" s="620" t="s">
        <v>768</v>
      </c>
      <c r="P981" s="490">
        <v>21</v>
      </c>
      <c r="Q981" s="620" t="s">
        <v>768</v>
      </c>
      <c r="R981" s="620" t="s">
        <v>768</v>
      </c>
      <c r="S981" s="620" t="s">
        <v>768</v>
      </c>
      <c r="T981" s="620" t="s">
        <v>768</v>
      </c>
      <c r="U981" s="620" t="s">
        <v>768</v>
      </c>
      <c r="V981" s="620" t="s">
        <v>768</v>
      </c>
      <c r="W981" s="620" t="s">
        <v>768</v>
      </c>
      <c r="X981" s="447"/>
      <c r="Y981" s="447"/>
      <c r="Z981" s="447"/>
      <c r="AA981" s="447"/>
      <c r="AB981" s="447"/>
      <c r="AC981" s="447"/>
      <c r="AD981" s="447"/>
      <c r="AE981" s="447"/>
      <c r="AF981" s="447"/>
      <c r="AG981" s="447"/>
      <c r="AH981" s="447"/>
      <c r="AI981" s="447"/>
      <c r="AJ981" s="447"/>
      <c r="AK981" s="447"/>
      <c r="AL981" s="447"/>
      <c r="AM981" s="447"/>
      <c r="AN981" s="447"/>
      <c r="AO981" s="447"/>
      <c r="AP981" s="442"/>
      <c r="AQ981" s="423"/>
      <c r="AR981" s="411"/>
      <c r="AS981" s="411"/>
      <c r="AT981" s="411"/>
    </row>
    <row r="982" spans="1:46" hidden="1" outlineLevel="3" x14ac:dyDescent="0.25">
      <c r="A982" s="411"/>
      <c r="B982" s="420"/>
      <c r="C982" s="413">
        <f t="shared" si="365"/>
        <v>4</v>
      </c>
      <c r="D982" s="442"/>
      <c r="E982" s="617">
        <f>E981</f>
        <v>25</v>
      </c>
      <c r="F982" s="494" t="b">
        <f t="shared" si="363"/>
        <v>1</v>
      </c>
      <c r="G982" s="442"/>
      <c r="H982" s="957"/>
      <c r="I982" s="958"/>
      <c r="J982" s="603" t="s">
        <v>769</v>
      </c>
      <c r="K982" s="621" t="str">
        <f t="shared" si="364"/>
        <v>-</v>
      </c>
      <c r="L982" s="618" t="s">
        <v>764</v>
      </c>
      <c r="M982" s="618" t="s">
        <v>764</v>
      </c>
      <c r="N982" s="618" t="s">
        <v>764</v>
      </c>
      <c r="O982" s="618" t="s">
        <v>764</v>
      </c>
      <c r="P982" s="618" t="s">
        <v>764</v>
      </c>
      <c r="Q982" s="618" t="s">
        <v>764</v>
      </c>
      <c r="R982" s="618" t="s">
        <v>764</v>
      </c>
      <c r="S982" s="618" t="s">
        <v>764</v>
      </c>
      <c r="T982" s="618" t="s">
        <v>764</v>
      </c>
      <c r="U982" s="618" t="s">
        <v>764</v>
      </c>
      <c r="V982" s="622" t="s">
        <v>764</v>
      </c>
      <c r="W982" s="622" t="s">
        <v>764</v>
      </c>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3" x14ac:dyDescent="0.25">
      <c r="A983" s="411"/>
      <c r="B983" s="420"/>
      <c r="C983" s="413">
        <f t="shared" si="365"/>
        <v>4</v>
      </c>
      <c r="D983" s="442"/>
      <c r="E983" s="500">
        <v>26</v>
      </c>
      <c r="F983" s="494" t="b">
        <f t="shared" si="363"/>
        <v>1</v>
      </c>
      <c r="G983" s="442"/>
      <c r="H983" s="614" t="s">
        <v>814</v>
      </c>
      <c r="I983" s="614"/>
      <c r="J983" s="595" t="s">
        <v>763</v>
      </c>
      <c r="K983" s="615">
        <f t="shared" si="364"/>
        <v>43452</v>
      </c>
      <c r="L983" s="624">
        <v>-1</v>
      </c>
      <c r="M983" s="616" t="s">
        <v>764</v>
      </c>
      <c r="N983" s="616" t="s">
        <v>764</v>
      </c>
      <c r="O983" s="616" t="s">
        <v>764</v>
      </c>
      <c r="P983" s="616" t="s">
        <v>764</v>
      </c>
      <c r="Q983" s="616" t="s">
        <v>764</v>
      </c>
      <c r="R983" s="616" t="s">
        <v>764</v>
      </c>
      <c r="S983" s="616" t="s">
        <v>764</v>
      </c>
      <c r="T983" s="616" t="s">
        <v>764</v>
      </c>
      <c r="U983" s="616" t="s">
        <v>764</v>
      </c>
      <c r="V983" s="623">
        <v>0.05</v>
      </c>
      <c r="W983" s="616" t="s">
        <v>764</v>
      </c>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 t="shared" si="365"/>
        <v>4</v>
      </c>
      <c r="D984" s="442"/>
      <c r="E984" s="617">
        <f>E983</f>
        <v>26</v>
      </c>
      <c r="F984" s="494" t="b">
        <f t="shared" si="363"/>
        <v>1</v>
      </c>
      <c r="G984" s="442"/>
      <c r="H984" s="953" t="s">
        <v>815</v>
      </c>
      <c r="I984" s="954"/>
      <c r="J984" s="618" t="s">
        <v>766</v>
      </c>
      <c r="K984" s="619" t="str">
        <f t="shared" si="364"/>
        <v>-</v>
      </c>
      <c r="L984" s="620" t="s">
        <v>764</v>
      </c>
      <c r="M984" s="620" t="s">
        <v>764</v>
      </c>
      <c r="N984" s="620" t="s">
        <v>764</v>
      </c>
      <c r="O984" s="620" t="s">
        <v>764</v>
      </c>
      <c r="P984" s="620" t="s">
        <v>764</v>
      </c>
      <c r="Q984" s="620" t="s">
        <v>764</v>
      </c>
      <c r="R984" s="620" t="s">
        <v>764</v>
      </c>
      <c r="S984" s="620" t="s">
        <v>764</v>
      </c>
      <c r="T984" s="620" t="s">
        <v>764</v>
      </c>
      <c r="U984" s="620" t="s">
        <v>764</v>
      </c>
      <c r="V984" s="620" t="s">
        <v>764</v>
      </c>
      <c r="W984" s="620" t="s">
        <v>764</v>
      </c>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idden="1" outlineLevel="3" x14ac:dyDescent="0.25">
      <c r="A985" s="411"/>
      <c r="B985" s="420"/>
      <c r="C985" s="413">
        <f t="shared" si="365"/>
        <v>4</v>
      </c>
      <c r="D985" s="442"/>
      <c r="E985" s="617">
        <f>E984</f>
        <v>26</v>
      </c>
      <c r="F985" s="494" t="b">
        <f t="shared" si="363"/>
        <v>1</v>
      </c>
      <c r="G985" s="442"/>
      <c r="H985" s="955"/>
      <c r="I985" s="956"/>
      <c r="J985" s="618" t="s">
        <v>767</v>
      </c>
      <c r="K985" s="619" t="str">
        <f t="shared" si="364"/>
        <v>-</v>
      </c>
      <c r="L985" s="620" t="s">
        <v>768</v>
      </c>
      <c r="M985" s="620" t="s">
        <v>768</v>
      </c>
      <c r="N985" s="620" t="s">
        <v>768</v>
      </c>
      <c r="O985" s="620" t="s">
        <v>768</v>
      </c>
      <c r="P985" s="620" t="s">
        <v>768</v>
      </c>
      <c r="Q985" s="620" t="s">
        <v>768</v>
      </c>
      <c r="R985" s="620" t="s">
        <v>768</v>
      </c>
      <c r="S985" s="620" t="s">
        <v>768</v>
      </c>
      <c r="T985" s="620" t="s">
        <v>768</v>
      </c>
      <c r="U985" s="620" t="s">
        <v>768</v>
      </c>
      <c r="V985" s="620" t="s">
        <v>768</v>
      </c>
      <c r="W985" s="620" t="s">
        <v>768</v>
      </c>
      <c r="X985" s="447"/>
      <c r="Y985" s="447"/>
      <c r="Z985" s="447"/>
      <c r="AA985" s="447"/>
      <c r="AB985" s="447"/>
      <c r="AC985" s="447"/>
      <c r="AD985" s="447"/>
      <c r="AE985" s="447"/>
      <c r="AF985" s="447"/>
      <c r="AG985" s="447"/>
      <c r="AH985" s="447"/>
      <c r="AI985" s="447"/>
      <c r="AJ985" s="447"/>
      <c r="AK985" s="447"/>
      <c r="AL985" s="447"/>
      <c r="AM985" s="447"/>
      <c r="AN985" s="447"/>
      <c r="AO985" s="447"/>
      <c r="AP985" s="442"/>
      <c r="AQ985" s="423"/>
      <c r="AR985" s="411"/>
      <c r="AS985" s="411"/>
      <c r="AT985" s="411"/>
    </row>
    <row r="986" spans="1:46" hidden="1" outlineLevel="3" x14ac:dyDescent="0.25">
      <c r="A986" s="411"/>
      <c r="B986" s="420"/>
      <c r="C986" s="413">
        <f t="shared" si="365"/>
        <v>4</v>
      </c>
      <c r="D986" s="442"/>
      <c r="E986" s="617">
        <f>E985</f>
        <v>26</v>
      </c>
      <c r="F986" s="494" t="b">
        <f t="shared" si="363"/>
        <v>1</v>
      </c>
      <c r="G986" s="442"/>
      <c r="H986" s="957"/>
      <c r="I986" s="958"/>
      <c r="J986" s="603" t="s">
        <v>769</v>
      </c>
      <c r="K986" s="621" t="str">
        <f t="shared" si="364"/>
        <v>-</v>
      </c>
      <c r="L986" s="627" t="s">
        <v>764</v>
      </c>
      <c r="M986" s="627" t="s">
        <v>764</v>
      </c>
      <c r="N986" s="627" t="s">
        <v>764</v>
      </c>
      <c r="O986" s="627" t="s">
        <v>764</v>
      </c>
      <c r="P986" s="627" t="s">
        <v>764</v>
      </c>
      <c r="Q986" s="627" t="s">
        <v>764</v>
      </c>
      <c r="R986" s="627" t="s">
        <v>764</v>
      </c>
      <c r="S986" s="627" t="s">
        <v>764</v>
      </c>
      <c r="T986" s="627" t="s">
        <v>764</v>
      </c>
      <c r="U986" s="627" t="s">
        <v>764</v>
      </c>
      <c r="V986" s="626">
        <v>-0.05</v>
      </c>
      <c r="W986" s="622" t="s">
        <v>764</v>
      </c>
      <c r="X986" s="447"/>
      <c r="Y986" s="447"/>
      <c r="Z986" s="447"/>
      <c r="AA986" s="447"/>
      <c r="AB986" s="447"/>
      <c r="AC986" s="447"/>
      <c r="AD986" s="447"/>
      <c r="AE986" s="447"/>
      <c r="AF986" s="447"/>
      <c r="AG986" s="447"/>
      <c r="AH986" s="447"/>
      <c r="AI986" s="447"/>
      <c r="AJ986" s="447"/>
      <c r="AK986" s="447"/>
      <c r="AL986" s="447"/>
      <c r="AM986" s="447"/>
      <c r="AN986" s="447"/>
      <c r="AO986" s="447"/>
      <c r="AP986" s="442"/>
      <c r="AQ986" s="423"/>
      <c r="AR986" s="411"/>
      <c r="AS986" s="411"/>
      <c r="AT986" s="411"/>
    </row>
    <row r="987" spans="1:46" ht="5.0999999999999996" hidden="1" customHeight="1" outlineLevel="3" x14ac:dyDescent="0.25">
      <c r="A987" s="411"/>
      <c r="B987" s="420"/>
      <c r="C987" s="413">
        <f>INT($C$867)+3.005</f>
        <v>4.0049999999999999</v>
      </c>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c r="Z987" s="442"/>
      <c r="AA987" s="442"/>
      <c r="AB987" s="442"/>
      <c r="AC987" s="442"/>
      <c r="AD987" s="442"/>
      <c r="AE987" s="442"/>
      <c r="AF987" s="442"/>
      <c r="AG987" s="442"/>
      <c r="AH987" s="442"/>
      <c r="AI987" s="442"/>
      <c r="AJ987" s="442"/>
      <c r="AK987" s="442"/>
      <c r="AL987" s="442"/>
      <c r="AM987" s="442"/>
      <c r="AN987" s="442"/>
      <c r="AO987" s="442"/>
      <c r="AP987" s="442" t="s">
        <v>484</v>
      </c>
      <c r="AQ987" s="423"/>
      <c r="AR987" s="411"/>
      <c r="AS987" s="411"/>
      <c r="AT987" s="411"/>
    </row>
    <row r="988" spans="1:46" ht="5.0999999999999996" customHeight="1" outlineLevel="2" x14ac:dyDescent="0.25">
      <c r="A988" s="411"/>
      <c r="B988" s="420"/>
      <c r="C988" s="413">
        <f>INT($C$867)+2.005</f>
        <v>3.0049999999999999</v>
      </c>
      <c r="D988" s="442" t="s">
        <v>480</v>
      </c>
      <c r="E988" s="442"/>
      <c r="F988" s="442"/>
      <c r="G988" s="442"/>
      <c r="H988" s="442"/>
      <c r="I988" s="442"/>
      <c r="J988" s="442"/>
      <c r="K988" s="442"/>
      <c r="L988" s="442"/>
      <c r="M988" s="442"/>
      <c r="N988" s="442"/>
      <c r="O988" s="442"/>
      <c r="P988" s="442"/>
      <c r="Q988" s="442"/>
      <c r="R988" s="442"/>
      <c r="S988" s="442"/>
      <c r="T988" s="442"/>
      <c r="U988" s="442"/>
      <c r="V988" s="442"/>
      <c r="W988" s="442"/>
      <c r="X988" s="442"/>
      <c r="Y988" s="442"/>
      <c r="Z988" s="442"/>
      <c r="AA988" s="442"/>
      <c r="AB988" s="442"/>
      <c r="AC988" s="442"/>
      <c r="AD988" s="442"/>
      <c r="AE988" s="442"/>
      <c r="AF988" s="442"/>
      <c r="AG988" s="442"/>
      <c r="AH988" s="442"/>
      <c r="AI988" s="442"/>
      <c r="AJ988" s="442"/>
      <c r="AK988" s="442"/>
      <c r="AL988" s="442"/>
      <c r="AM988" s="442"/>
      <c r="AN988" s="442"/>
      <c r="AO988" s="442"/>
      <c r="AP988" s="442"/>
      <c r="AQ988" s="423"/>
      <c r="AR988" s="411"/>
      <c r="AS988" s="411"/>
      <c r="AT988" s="411"/>
    </row>
    <row r="989" spans="1:46" outlineLevel="2" x14ac:dyDescent="0.25">
      <c r="A989" s="411"/>
      <c r="B989" s="420"/>
      <c r="C989" s="413">
        <f>INT($C$867)+2</f>
        <v>3</v>
      </c>
      <c r="D989" s="442"/>
      <c r="E989" s="500"/>
      <c r="F989" s="500"/>
      <c r="G989" s="442"/>
      <c r="H989" s="575" t="s">
        <v>816</v>
      </c>
      <c r="I989" s="447"/>
      <c r="J989" s="447"/>
      <c r="K989" s="446"/>
      <c r="L989" s="446"/>
      <c r="M989" s="446"/>
      <c r="N989" s="446"/>
      <c r="O989" s="446"/>
      <c r="P989" s="446"/>
      <c r="Q989" s="446"/>
      <c r="R989" s="446"/>
      <c r="S989" s="446"/>
      <c r="T989" s="446"/>
      <c r="U989" s="446"/>
      <c r="V989" s="446"/>
      <c r="W989" s="446"/>
      <c r="X989" s="446"/>
      <c r="Y989" s="446"/>
      <c r="Z989" s="446"/>
      <c r="AA989" s="446"/>
      <c r="AB989" s="505"/>
      <c r="AC989" s="505"/>
      <c r="AD989" s="505"/>
      <c r="AE989" s="505"/>
      <c r="AF989" s="505"/>
      <c r="AG989" s="505"/>
      <c r="AH989" s="505"/>
      <c r="AI989" s="505"/>
      <c r="AJ989" s="505"/>
      <c r="AK989" s="505"/>
      <c r="AL989" s="505"/>
      <c r="AM989" s="505"/>
      <c r="AN989" s="505"/>
      <c r="AO989" s="505"/>
      <c r="AP989" s="442"/>
      <c r="AQ989" s="423"/>
      <c r="AR989" s="411"/>
      <c r="AS989" s="411"/>
      <c r="AT989" s="411"/>
    </row>
    <row r="990" spans="1:46" outlineLevel="2" x14ac:dyDescent="0.25">
      <c r="A990" s="411"/>
      <c r="B990" s="420"/>
      <c r="C990" s="413">
        <f>INT($C$867)+3</f>
        <v>4</v>
      </c>
      <c r="D990" s="442"/>
      <c r="E990" s="500"/>
      <c r="F990" s="500"/>
      <c r="G990" s="442"/>
      <c r="H990" s="447"/>
      <c r="I990" s="447"/>
      <c r="J990" s="469" t="s">
        <v>817</v>
      </c>
      <c r="K990" s="469"/>
      <c r="L990" s="469"/>
      <c r="M990" s="469"/>
      <c r="N990" s="447"/>
      <c r="O990" s="447"/>
      <c r="P990" s="447"/>
      <c r="Q990" s="447"/>
      <c r="R990" s="447"/>
      <c r="S990" s="447"/>
      <c r="T990" s="447"/>
      <c r="U990" s="447"/>
      <c r="V990" s="447"/>
      <c r="W990" s="447"/>
      <c r="X990" s="447"/>
      <c r="Y990" s="447"/>
      <c r="Z990" s="447"/>
      <c r="AA990" s="447"/>
      <c r="AB990" s="447"/>
      <c r="AC990" s="447"/>
      <c r="AD990" s="447"/>
      <c r="AE990" s="447"/>
      <c r="AF990" s="447"/>
      <c r="AG990" s="447"/>
      <c r="AH990" s="447"/>
      <c r="AI990" s="447"/>
      <c r="AJ990" s="447"/>
      <c r="AK990" s="447"/>
      <c r="AL990" s="447"/>
      <c r="AM990" s="447"/>
      <c r="AN990" s="447"/>
      <c r="AO990" s="447"/>
      <c r="AP990" s="442"/>
      <c r="AQ990" s="423"/>
      <c r="AR990" s="411"/>
      <c r="AS990" s="411"/>
      <c r="AT990" s="411"/>
    </row>
    <row r="991" spans="1:46" outlineLevel="2" collapsed="1" x14ac:dyDescent="0.25">
      <c r="A991" s="411"/>
      <c r="B991" s="420"/>
      <c r="C991" s="413">
        <v>4</v>
      </c>
      <c r="D991" s="442"/>
      <c r="E991" s="500"/>
      <c r="F991" s="500"/>
      <c r="G991" s="442"/>
      <c r="H991" s="447"/>
      <c r="I991" s="447"/>
      <c r="J991" s="491">
        <v>0.3</v>
      </c>
      <c r="K991" s="491">
        <v>0.35</v>
      </c>
      <c r="L991" s="491">
        <v>0.45</v>
      </c>
      <c r="M991" s="585">
        <v>1</v>
      </c>
      <c r="N991" s="491">
        <v>0.55000000000000004</v>
      </c>
      <c r="O991" s="447" t="s">
        <v>818</v>
      </c>
      <c r="P991" s="447"/>
      <c r="Q991" s="447"/>
      <c r="R991" s="447"/>
      <c r="S991" s="447"/>
      <c r="T991" s="447"/>
      <c r="U991" s="447"/>
      <c r="V991" s="447"/>
      <c r="W991" s="447"/>
      <c r="X991" s="447"/>
      <c r="Y991" s="447"/>
      <c r="Z991" s="447"/>
      <c r="AA991" s="447"/>
      <c r="AB991" s="447"/>
      <c r="AC991" s="447"/>
      <c r="AD991" s="447"/>
      <c r="AE991" s="447"/>
      <c r="AF991" s="447"/>
      <c r="AG991" s="447"/>
      <c r="AH991" s="447"/>
      <c r="AI991" s="447"/>
      <c r="AJ991" s="447"/>
      <c r="AK991" s="447"/>
      <c r="AL991" s="447"/>
      <c r="AM991" s="447"/>
      <c r="AN991" s="447"/>
      <c r="AO991" s="447"/>
      <c r="AP991" s="442"/>
      <c r="AQ991" s="423"/>
      <c r="AR991" s="411"/>
      <c r="AS991" s="411"/>
      <c r="AT991" s="411"/>
    </row>
    <row r="992" spans="1:46" hidden="1" outlineLevel="3" x14ac:dyDescent="0.25">
      <c r="A992" s="411"/>
      <c r="B992" s="420"/>
      <c r="C992" s="413">
        <f>INT($C$867)+3</f>
        <v>4</v>
      </c>
      <c r="D992" s="442"/>
      <c r="E992" s="500"/>
      <c r="F992" s="500"/>
      <c r="G992" s="442"/>
      <c r="H992" s="447" t="s">
        <v>819</v>
      </c>
      <c r="I992" s="447"/>
      <c r="J992" s="490">
        <v>0</v>
      </c>
      <c r="K992" s="490">
        <v>0.5</v>
      </c>
      <c r="L992" s="490">
        <v>1.25</v>
      </c>
      <c r="M992" s="463">
        <f>FORECAST(M991,CHOOSE({1,2},L992,N992),CHOOSE({1,2},L991,N991))</f>
        <v>13.624999999999998</v>
      </c>
      <c r="N992" s="490">
        <v>3.5</v>
      </c>
      <c r="O992" s="447" t="s">
        <v>820</v>
      </c>
      <c r="P992" s="447"/>
      <c r="Q992" s="447"/>
      <c r="R992" s="447"/>
      <c r="S992" s="447"/>
      <c r="T992" s="447"/>
      <c r="U992" s="447"/>
      <c r="V992" s="447"/>
      <c r="W992" s="447"/>
      <c r="X992" s="447"/>
      <c r="Y992" s="447"/>
      <c r="Z992" s="447"/>
      <c r="AA992" s="447"/>
      <c r="AB992" s="447"/>
      <c r="AC992" s="447"/>
      <c r="AD992" s="447"/>
      <c r="AE992" s="447"/>
      <c r="AF992" s="447"/>
      <c r="AG992" s="447"/>
      <c r="AH992" s="447"/>
      <c r="AI992" s="447"/>
      <c r="AJ992" s="447"/>
      <c r="AK992" s="447"/>
      <c r="AL992" s="447"/>
      <c r="AM992" s="447"/>
      <c r="AN992" s="447"/>
      <c r="AO992" s="447"/>
      <c r="AP992" s="442"/>
      <c r="AQ992" s="423"/>
      <c r="AR992" s="411"/>
      <c r="AS992" s="411"/>
      <c r="AT992" s="411"/>
    </row>
    <row r="993" spans="1:46" ht="5.0999999999999996" hidden="1" customHeight="1" outlineLevel="3" x14ac:dyDescent="0.25">
      <c r="A993" s="411"/>
      <c r="B993" s="420"/>
      <c r="C993" s="413">
        <f>INT($C$867)+3.005</f>
        <v>4.0049999999999999</v>
      </c>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c r="Z993" s="442"/>
      <c r="AA993" s="442"/>
      <c r="AB993" s="442"/>
      <c r="AC993" s="442"/>
      <c r="AD993" s="442"/>
      <c r="AE993" s="442"/>
      <c r="AF993" s="442"/>
      <c r="AG993" s="442"/>
      <c r="AH993" s="442"/>
      <c r="AI993" s="442"/>
      <c r="AJ993" s="442"/>
      <c r="AK993" s="442"/>
      <c r="AL993" s="442"/>
      <c r="AM993" s="442"/>
      <c r="AN993" s="442"/>
      <c r="AO993" s="442"/>
      <c r="AP993" s="442" t="s">
        <v>484</v>
      </c>
      <c r="AQ993" s="423"/>
      <c r="AR993" s="411"/>
      <c r="AS993" s="411"/>
      <c r="AT993" s="411"/>
    </row>
    <row r="994" spans="1:46" ht="5.0999999999999996" customHeight="1" outlineLevel="2" x14ac:dyDescent="0.25">
      <c r="A994" s="411"/>
      <c r="B994" s="420"/>
      <c r="C994" s="413">
        <f>INT($C$867)+2.005</f>
        <v>3.0049999999999999</v>
      </c>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c r="Z994" s="442"/>
      <c r="AA994" s="442"/>
      <c r="AB994" s="442"/>
      <c r="AC994" s="442"/>
      <c r="AD994" s="442"/>
      <c r="AE994" s="442"/>
      <c r="AF994" s="442"/>
      <c r="AG994" s="442"/>
      <c r="AH994" s="442"/>
      <c r="AI994" s="442"/>
      <c r="AJ994" s="442"/>
      <c r="AK994" s="442"/>
      <c r="AL994" s="442"/>
      <c r="AM994" s="442"/>
      <c r="AN994" s="442"/>
      <c r="AO994" s="442"/>
      <c r="AP994" s="442"/>
      <c r="AQ994" s="423"/>
      <c r="AR994" s="411"/>
      <c r="AS994" s="411"/>
      <c r="AT994" s="411"/>
    </row>
    <row r="995" spans="1:46" ht="5.0999999999999996" customHeight="1" outlineLevel="1" x14ac:dyDescent="0.25">
      <c r="A995" s="411"/>
      <c r="B995" s="452"/>
      <c r="C995" s="453">
        <f>INT($C$867)+1.005</f>
        <v>2.0049999999999999</v>
      </c>
      <c r="D995" s="454"/>
      <c r="E995" s="454"/>
      <c r="F995" s="454"/>
      <c r="G995" s="454"/>
      <c r="H995" s="454"/>
      <c r="I995" s="454"/>
      <c r="J995" s="454"/>
      <c r="K995" s="454"/>
      <c r="L995" s="454"/>
      <c r="M995" s="454"/>
      <c r="N995" s="454"/>
      <c r="O995" s="454"/>
      <c r="P995" s="454"/>
      <c r="Q995" s="454"/>
      <c r="R995" s="454"/>
      <c r="S995" s="454"/>
      <c r="T995" s="454"/>
      <c r="U995" s="454"/>
      <c r="V995" s="454"/>
      <c r="W995" s="454"/>
      <c r="X995" s="454"/>
      <c r="Y995" s="454"/>
      <c r="Z995" s="454"/>
      <c r="AA995" s="454"/>
      <c r="AB995" s="454"/>
      <c r="AC995" s="454"/>
      <c r="AD995" s="454"/>
      <c r="AE995" s="454"/>
      <c r="AF995" s="454"/>
      <c r="AG995" s="454"/>
      <c r="AH995" s="454"/>
      <c r="AI995" s="454"/>
      <c r="AJ995" s="454"/>
      <c r="AK995" s="454"/>
      <c r="AL995" s="454"/>
      <c r="AM995" s="454"/>
      <c r="AN995" s="454"/>
      <c r="AO995" s="454"/>
      <c r="AP995" s="454"/>
      <c r="AQ995" s="455" t="s">
        <v>135</v>
      </c>
      <c r="AR995" s="411"/>
      <c r="AS995" s="411"/>
      <c r="AT995" s="411"/>
    </row>
    <row r="996" spans="1:46" ht="5.0999999999999996" customHeight="1" x14ac:dyDescent="0.25">
      <c r="A996" s="411"/>
      <c r="B996" s="456"/>
      <c r="C996" s="457">
        <f>INT($C$867)+0.005</f>
        <v>1.0049999999999999</v>
      </c>
      <c r="D996" s="456"/>
      <c r="E996" s="456"/>
      <c r="F996" s="456"/>
      <c r="G996" s="456"/>
      <c r="H996" s="456"/>
      <c r="I996" s="456"/>
      <c r="J996" s="456"/>
      <c r="K996" s="456"/>
      <c r="L996" s="456"/>
      <c r="M996" s="456"/>
      <c r="N996" s="456"/>
      <c r="O996" s="456"/>
      <c r="P996" s="456"/>
      <c r="Q996" s="456"/>
      <c r="R996" s="456"/>
      <c r="S996" s="456"/>
      <c r="T996" s="456"/>
      <c r="U996" s="456"/>
      <c r="V996" s="456"/>
      <c r="W996" s="456"/>
      <c r="X996" s="456"/>
      <c r="Y996" s="456"/>
      <c r="Z996" s="456"/>
      <c r="AA996" s="456"/>
      <c r="AB996" s="456"/>
      <c r="AC996" s="456"/>
      <c r="AD996" s="456"/>
      <c r="AE996" s="456"/>
      <c r="AF996" s="456"/>
      <c r="AG996" s="456"/>
      <c r="AH996" s="456"/>
      <c r="AI996" s="456"/>
      <c r="AJ996" s="456"/>
      <c r="AK996" s="456"/>
      <c r="AL996" s="456"/>
      <c r="AM996" s="456"/>
      <c r="AN996" s="456"/>
      <c r="AO996" s="456"/>
      <c r="AP996" s="456"/>
      <c r="AQ996" s="456"/>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8" t="s">
        <v>821</v>
      </c>
    </row>
  </sheetData>
  <mergeCells count="36">
    <mergeCell ref="H972:I974"/>
    <mergeCell ref="H976:I978"/>
    <mergeCell ref="H980:I982"/>
    <mergeCell ref="H984:I986"/>
    <mergeCell ref="H948:I950"/>
    <mergeCell ref="H952:I954"/>
    <mergeCell ref="H956:I958"/>
    <mergeCell ref="H960:I962"/>
    <mergeCell ref="H964:I966"/>
    <mergeCell ref="H968:I970"/>
    <mergeCell ref="H944:I946"/>
    <mergeCell ref="H900:I902"/>
    <mergeCell ref="H904:I906"/>
    <mergeCell ref="H908:I910"/>
    <mergeCell ref="H912:I914"/>
    <mergeCell ref="H916:I918"/>
    <mergeCell ref="H920:I922"/>
    <mergeCell ref="H924:I926"/>
    <mergeCell ref="H928:I930"/>
    <mergeCell ref="H932:I934"/>
    <mergeCell ref="H936:I938"/>
    <mergeCell ref="H940:I942"/>
    <mergeCell ref="H896:I898"/>
    <mergeCell ref="J18:X18"/>
    <mergeCell ref="J21:X21"/>
    <mergeCell ref="AC260:AF262"/>
    <mergeCell ref="AC263:AF264"/>
    <mergeCell ref="O317:X320"/>
    <mergeCell ref="K372:M373"/>
    <mergeCell ref="W840:AA857"/>
    <mergeCell ref="H880:I882"/>
    <mergeCell ref="H884:I886"/>
    <mergeCell ref="H888:I890"/>
    <mergeCell ref="H892:I894"/>
    <mergeCell ref="O73:V73"/>
    <mergeCell ref="P380:Z387"/>
  </mergeCells>
  <conditionalFormatting sqref="X654:AA656 X702:AA704">
    <cfRule type="cellIs" dxfId="3" priority="31" operator="equal">
      <formula>TRUE</formula>
    </cfRule>
  </conditionalFormatting>
  <conditionalFormatting sqref="X678:AA68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471</v>
      </c>
      <c r="F6" s="494">
        <v>2</v>
      </c>
      <c r="G6" s="427"/>
      <c r="H6" s="816" t="s">
        <v>822</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473</v>
      </c>
      <c r="F7" s="497">
        <v>1</v>
      </c>
      <c r="G7" s="433"/>
      <c r="H7" s="434" t="s">
        <v>474</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475</v>
      </c>
      <c r="K12" s="632" t="s">
        <v>476</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477</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478</v>
      </c>
      <c r="C15" s="629">
        <f>INT(MAX($C$16:$C$31))+1</f>
        <v>5</v>
      </c>
      <c r="D15" s="442" t="s">
        <v>479</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480</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481</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482</v>
      </c>
      <c r="I18" s="447"/>
      <c r="J18" s="752">
        <v>44380.557930671297</v>
      </c>
      <c r="K18" s="1005" t="s">
        <v>1040</v>
      </c>
      <c r="L18" s="1006"/>
      <c r="M18" s="1006"/>
      <c r="N18" s="1006"/>
      <c r="O18" s="1006"/>
      <c r="P18" s="1006"/>
      <c r="Q18" s="1006"/>
      <c r="R18" s="1006"/>
      <c r="S18" s="1006"/>
      <c r="T18" s="1006"/>
      <c r="U18" s="1006"/>
      <c r="V18" s="1006"/>
      <c r="W18" s="1006"/>
      <c r="X18" s="1006"/>
      <c r="Y18" s="1006"/>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483</v>
      </c>
      <c r="I21" s="447"/>
      <c r="J21" s="742">
        <v>44429.414461574102</v>
      </c>
      <c r="K21" s="1007" t="s">
        <v>1077</v>
      </c>
      <c r="L21" s="1008"/>
      <c r="M21" s="1008"/>
      <c r="N21" s="1008"/>
      <c r="O21" s="1008"/>
      <c r="P21" s="1008"/>
      <c r="Q21" s="1008"/>
      <c r="R21" s="1008"/>
      <c r="S21" s="1008"/>
      <c r="T21" s="1008"/>
      <c r="U21" s="1008"/>
      <c r="V21" s="1008"/>
      <c r="W21" s="1008"/>
      <c r="X21" s="1008"/>
      <c r="Y21" s="1009"/>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484</v>
      </c>
      <c r="SK24" s="423"/>
      <c r="SL24" s="411"/>
      <c r="SM24" s="411"/>
      <c r="SN24" s="411"/>
    </row>
    <row r="25" spans="1:508" ht="5.0999999999999996" hidden="1" customHeight="1" outlineLevel="3" x14ac:dyDescent="0.25">
      <c r="A25" s="411"/>
      <c r="B25" s="420"/>
      <c r="C25" s="629">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485</v>
      </c>
      <c r="I26" s="635"/>
      <c r="J26" s="449" t="s">
        <v>486</v>
      </c>
      <c r="K26" s="450">
        <v>15</v>
      </c>
      <c r="L26" s="449" t="s">
        <v>487</v>
      </c>
      <c r="M26" s="450">
        <v>8.43</v>
      </c>
      <c r="N26" s="447" t="s">
        <v>488</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489</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490</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491</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492</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484</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135</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471</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473</v>
      </c>
      <c r="F41" s="497">
        <v>1</v>
      </c>
      <c r="G41" s="433"/>
      <c r="H41" s="641" t="s">
        <v>745</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823</v>
      </c>
      <c r="K45" s="644">
        <f>IFERROR(MATCH(L$44,Sheep!$R$292:$R$299,1),0)</f>
        <v>0</v>
      </c>
      <c r="L45" s="644">
        <f>IFERROR(MATCH(M$44,Sheep!$R$292:$R$299,1),0)</f>
        <v>0</v>
      </c>
      <c r="M45" s="644">
        <f>IFERROR(MATCH(N$44,Sheep!$R$292:$R$299,1),0)</f>
        <v>0</v>
      </c>
      <c r="N45" s="644">
        <f>IFERROR(MATCH(O$44,Sheep!$R$292:$R$299,1),0)</f>
        <v>0</v>
      </c>
      <c r="O45" s="644">
        <f>IFERROR(MATCH(P$44,Sheep!$R$292:$R$299,1),0)</f>
        <v>0</v>
      </c>
      <c r="P45" s="644">
        <f>IFERROR(MATCH(Q$44,Sheep!$R$292:$R$299,1),0)</f>
        <v>0</v>
      </c>
      <c r="Q45" s="644">
        <f>IFERROR(MATCH(R$44,Sheep!$R$292:$R$299,1),0)</f>
        <v>0</v>
      </c>
      <c r="R45" s="644">
        <f>IFERROR(MATCH(S$44,Sheep!$R$292:$R$299,1),0)</f>
        <v>0</v>
      </c>
      <c r="S45" s="644">
        <f>IFERROR(MATCH(T$44,Sheep!$R$292:$R$299,1),0)</f>
        <v>0</v>
      </c>
      <c r="T45" s="644">
        <f>IFERROR(MATCH(U$44,Sheep!$R$292:$R$299,1),0)</f>
        <v>0</v>
      </c>
      <c r="U45" s="644">
        <f>IFERROR(MATCH(V$44,Sheep!$R$292:$R$299,1),0)</f>
        <v>0</v>
      </c>
      <c r="V45" s="644">
        <f>IFERROR(MATCH(W$44,Sheep!$R$292:$R$299,1),0)</f>
        <v>0</v>
      </c>
      <c r="W45" s="644">
        <f>IFERROR(MATCH(X$44,Sheep!$R$292:$R$299,1),0)</f>
        <v>0</v>
      </c>
      <c r="X45" s="644">
        <f>IFERROR(MATCH(Y$44,Sheep!$R$292:$R$299,1),0)</f>
        <v>0</v>
      </c>
      <c r="Y45" s="644">
        <f>IFERROR(MATCH(Z$44,Sheep!$R$292:$R$299,1),0)</f>
        <v>0</v>
      </c>
      <c r="Z45" s="644">
        <f>IFERROR(MATCH(AA$44,Sheep!$R$292:$R$299,1),0)</f>
        <v>0</v>
      </c>
      <c r="AA45" s="644">
        <f>IFERROR(MATCH(AB$44,Sheep!$R$292:$R$299,1),0)</f>
        <v>0</v>
      </c>
      <c r="AB45" s="644">
        <f>IFERROR(MATCH(AC$44,Sheep!$R$292:$R$299,1),0)</f>
        <v>0</v>
      </c>
      <c r="AC45" s="644">
        <f>IFERROR(MATCH(AD$44,Sheep!$R$292:$R$299,1),0)</f>
        <v>0</v>
      </c>
      <c r="AD45" s="644">
        <f>IFERROR(MATCH(AE$44,Sheep!$R$292:$R$299,1),0)</f>
        <v>0</v>
      </c>
      <c r="AE45" s="644">
        <f>IFERROR(MATCH(AF$44,Sheep!$R$292:$R$299,1),0)</f>
        <v>0</v>
      </c>
      <c r="AF45" s="644">
        <f>IFERROR(MATCH(AG$44,Sheep!$R$292:$R$299,1),0)</f>
        <v>0</v>
      </c>
      <c r="AG45" s="644">
        <f>IFERROR(MATCH(AH$44,Sheep!$R$292:$R$299,1),0)</f>
        <v>0</v>
      </c>
      <c r="AH45" s="644">
        <f>IFERROR(MATCH(AI$44,Sheep!$R$292:$R$299,1),0)</f>
        <v>0</v>
      </c>
      <c r="AI45" s="644">
        <f>IFERROR(MATCH(AJ$44,Sheep!$R$292:$R$299,1),0)</f>
        <v>0</v>
      </c>
      <c r="AJ45" s="644">
        <f>IFERROR(MATCH(AK$44,Sheep!$R$292:$R$299,1),0)</f>
        <v>0</v>
      </c>
      <c r="AK45" s="644">
        <f>IFERROR(MATCH(AL$44,Sheep!$R$292:$R$299,1),0)</f>
        <v>0</v>
      </c>
      <c r="AL45" s="644">
        <f>IFERROR(MATCH(AM$44,Sheep!$R$292:$R$299,1),0)</f>
        <v>0</v>
      </c>
      <c r="AM45" s="644">
        <f>IFERROR(MATCH(AN$44,Sheep!$R$292:$R$299,1),0)</f>
        <v>0</v>
      </c>
      <c r="AN45" s="644">
        <f>IFERROR(MATCH(AO$44,Sheep!$R$292:$R$299,1),0)</f>
        <v>0</v>
      </c>
      <c r="AO45" s="644">
        <f>IFERROR(MATCH(AP$44,Sheep!$R$292:$R$299,1),0)</f>
        <v>0</v>
      </c>
      <c r="AP45" s="644">
        <f>IFERROR(MATCH(AQ$44,Sheep!$R$292:$R$299,1),0)</f>
        <v>0</v>
      </c>
      <c r="AQ45" s="644">
        <f>IFERROR(MATCH(AR$44,Sheep!$R$292:$R$299,1),0)</f>
        <v>0</v>
      </c>
      <c r="AR45" s="644">
        <f>IFERROR(MATCH(AS$44,Sheep!$R$292:$R$299,1),0)</f>
        <v>0</v>
      </c>
      <c r="AS45" s="644">
        <f>IFERROR(MATCH(AT$44,Sheep!$R$292:$R$299,1),0)</f>
        <v>0</v>
      </c>
      <c r="AT45" s="644">
        <f>IFERROR(MATCH(AU$44,Sheep!$R$292:$R$299,1),0)</f>
        <v>0</v>
      </c>
      <c r="AU45" s="644">
        <f>IFERROR(MATCH(AV$44,Sheep!$R$292:$R$299,1),0)</f>
        <v>0</v>
      </c>
      <c r="AV45" s="644">
        <f>IFERROR(MATCH(AW$44,Sheep!$R$292:$R$299,1),0)</f>
        <v>0</v>
      </c>
      <c r="AW45" s="644">
        <f>IFERROR(MATCH(AX$44,Sheep!$R$292:$R$299,1),0)</f>
        <v>0</v>
      </c>
      <c r="AX45" s="644">
        <f>IFERROR(MATCH(AY$44,Sheep!$R$292:$R$299,1),0)</f>
        <v>0</v>
      </c>
      <c r="AY45" s="644">
        <f>IFERROR(MATCH(AZ$44,Sheep!$R$292:$R$299,1),0)</f>
        <v>0</v>
      </c>
      <c r="AZ45" s="644">
        <f>IFERROR(MATCH(BA$44,Sheep!$R$292:$R$299,1),0)</f>
        <v>0</v>
      </c>
      <c r="BA45" s="644">
        <f>IFERROR(MATCH(BB$44,Sheep!$R$292:$R$299,1),0)</f>
        <v>0</v>
      </c>
      <c r="BB45" s="644">
        <f>IFERROR(MATCH(BC$44,Sheep!$R$292:$R$299,1),0)</f>
        <v>0</v>
      </c>
      <c r="BC45" s="644">
        <f>IFERROR(MATCH(BD$44,Sheep!$R$292:$R$299,1),0)</f>
        <v>0</v>
      </c>
      <c r="BD45" s="644">
        <f>IFERROR(MATCH(BE$44,Sheep!$R$292:$R$299,1),0)</f>
        <v>0</v>
      </c>
      <c r="BE45" s="644">
        <f>IFERROR(MATCH(BF$44,Sheep!$R$292:$R$299,1),0)</f>
        <v>0</v>
      </c>
      <c r="BF45" s="644">
        <f>IFERROR(MATCH(BG$44,Sheep!$R$292:$R$299,1),0)</f>
        <v>0</v>
      </c>
      <c r="BG45" s="644">
        <f>IFERROR(MATCH(BH$44,Sheep!$R$292:$R$299,1),0)</f>
        <v>0</v>
      </c>
      <c r="BH45" s="644">
        <f>IFERROR(MATCH(BI$44,Sheep!$R$292:$R$299,1),0)</f>
        <v>0</v>
      </c>
      <c r="BI45" s="644">
        <f>IFERROR(MATCH(BJ$44,Sheep!$R$292:$R$299,1),0)</f>
        <v>0</v>
      </c>
      <c r="BJ45" s="644">
        <f>IFERROR(MATCH(BK$44,Sheep!$R$292:$R$299,1),0)</f>
        <v>0</v>
      </c>
      <c r="BK45" s="644">
        <f>IFERROR(MATCH(BL$44,Sheep!$R$292:$R$299,1),0)</f>
        <v>0</v>
      </c>
      <c r="BL45" s="644">
        <f>IFERROR(MATCH(BM$44,Sheep!$R$292:$R$299,1),0)</f>
        <v>0</v>
      </c>
      <c r="BM45" s="644">
        <f>IFERROR(MATCH(BN$44,Sheep!$R$292:$R$299,1),0)</f>
        <v>0</v>
      </c>
      <c r="BN45" s="644">
        <f>IFERROR(MATCH(BO$44,Sheep!$R$292:$R$299,1),0)</f>
        <v>0</v>
      </c>
      <c r="BO45" s="644">
        <f>IFERROR(MATCH(BP$44,Sheep!$R$292:$R$299,1),0)</f>
        <v>1</v>
      </c>
      <c r="BP45" s="644">
        <f>IFERROR(MATCH(BQ$44,Sheep!$R$292:$R$299,1),0)</f>
        <v>1</v>
      </c>
      <c r="BQ45" s="644">
        <f>IFERROR(MATCH(BR$44,Sheep!$R$292:$R$299,1),0)</f>
        <v>1</v>
      </c>
      <c r="BR45" s="644">
        <f>IFERROR(MATCH(BS$44,Sheep!$R$292:$R$299,1),0)</f>
        <v>1</v>
      </c>
      <c r="BS45" s="644">
        <f>IFERROR(MATCH(BT$44,Sheep!$R$292:$R$299,1),0)</f>
        <v>1</v>
      </c>
      <c r="BT45" s="644">
        <f>IFERROR(MATCH(BU$44,Sheep!$R$292:$R$299,1),0)</f>
        <v>1</v>
      </c>
      <c r="BU45" s="644">
        <f>IFERROR(MATCH(BV$44,Sheep!$R$292:$R$299,1),0)</f>
        <v>1</v>
      </c>
      <c r="BV45" s="644">
        <f>IFERROR(MATCH(BW$44,Sheep!$R$292:$R$299,1),0)</f>
        <v>1</v>
      </c>
      <c r="BW45" s="644">
        <f>IFERROR(MATCH(BX$44,Sheep!$R$292:$R$299,1),0)</f>
        <v>1</v>
      </c>
      <c r="BX45" s="644">
        <f>IFERROR(MATCH(BY$44,Sheep!$R$292:$R$299,1),0)</f>
        <v>1</v>
      </c>
      <c r="BY45" s="644">
        <f>IFERROR(MATCH(BZ$44,Sheep!$R$292:$R$299,1),0)</f>
        <v>1</v>
      </c>
      <c r="BZ45" s="644">
        <f>IFERROR(MATCH(CA$44,Sheep!$R$292:$R$299,1),0)</f>
        <v>1</v>
      </c>
      <c r="CA45" s="644">
        <f>IFERROR(MATCH(CB$44,Sheep!$R$292:$R$299,1),0)</f>
        <v>1</v>
      </c>
      <c r="CB45" s="644">
        <f>IFERROR(MATCH(CC$44,Sheep!$R$292:$R$299,1),0)</f>
        <v>1</v>
      </c>
      <c r="CC45" s="644">
        <f>IFERROR(MATCH(CD$44,Sheep!$R$292:$R$299,1),0)</f>
        <v>1</v>
      </c>
      <c r="CD45" s="644">
        <f>IFERROR(MATCH(CE$44,Sheep!$R$292:$R$299,1),0)</f>
        <v>1</v>
      </c>
      <c r="CE45" s="644">
        <f>IFERROR(MATCH(CF$44,Sheep!$R$292:$R$299,1),0)</f>
        <v>1</v>
      </c>
      <c r="CF45" s="644">
        <f>IFERROR(MATCH(CG$44,Sheep!$R$292:$R$299,1),0)</f>
        <v>1</v>
      </c>
      <c r="CG45" s="644">
        <f>IFERROR(MATCH(CH$44,Sheep!$R$292:$R$299,1),0)</f>
        <v>1</v>
      </c>
      <c r="CH45" s="644">
        <f>IFERROR(MATCH(CI$44,Sheep!$R$292:$R$299,1),0)</f>
        <v>1</v>
      </c>
      <c r="CI45" s="644">
        <f>IFERROR(MATCH(CJ$44,Sheep!$R$292:$R$299,1),0)</f>
        <v>1</v>
      </c>
      <c r="CJ45" s="644">
        <f>IFERROR(MATCH(CK$44,Sheep!$R$292:$R$299,1),0)</f>
        <v>1</v>
      </c>
      <c r="CK45" s="644">
        <f>IFERROR(MATCH(CL$44,Sheep!$R$292:$R$299,1),0)</f>
        <v>1</v>
      </c>
      <c r="CL45" s="644">
        <f>IFERROR(MATCH(CM$44,Sheep!$R$292:$R$299,1),0)</f>
        <v>1</v>
      </c>
      <c r="CM45" s="644">
        <f>IFERROR(MATCH(CN$44,Sheep!$R$292:$R$299,1),0)</f>
        <v>1</v>
      </c>
      <c r="CN45" s="644">
        <f>IFERROR(MATCH(CO$44,Sheep!$R$292:$R$299,1),0)</f>
        <v>1</v>
      </c>
      <c r="CO45" s="644">
        <f>IFERROR(MATCH(CP$44,Sheep!$R$292:$R$299,1),0)</f>
        <v>1</v>
      </c>
      <c r="CP45" s="644">
        <f>IFERROR(MATCH(CQ$44,Sheep!$R$292:$R$299,1),0)</f>
        <v>1</v>
      </c>
      <c r="CQ45" s="644">
        <f>IFERROR(MATCH(CR$44,Sheep!$R$292:$R$299,1),0)</f>
        <v>1</v>
      </c>
      <c r="CR45" s="644">
        <f>IFERROR(MATCH(CS$44,Sheep!$R$292:$R$299,1),0)</f>
        <v>1</v>
      </c>
      <c r="CS45" s="644">
        <f>IFERROR(MATCH(CT$44,Sheep!$R$292:$R$299,1),0)</f>
        <v>1</v>
      </c>
      <c r="CT45" s="644">
        <f>IFERROR(MATCH(CU$44,Sheep!$R$292:$R$299,1),0)</f>
        <v>1</v>
      </c>
      <c r="CU45" s="644">
        <f>IFERROR(MATCH(CV$44,Sheep!$R$292:$R$299,1),0)</f>
        <v>1</v>
      </c>
      <c r="CV45" s="644">
        <f>IFERROR(MATCH(CW$44,Sheep!$R$292:$R$299,1),0)</f>
        <v>1</v>
      </c>
      <c r="CW45" s="644">
        <f>IFERROR(MATCH(CX$44,Sheep!$R$292:$R$299,1),0)</f>
        <v>1</v>
      </c>
      <c r="CX45" s="644">
        <f>IFERROR(MATCH(CY$44,Sheep!$R$292:$R$299,1),0)</f>
        <v>1</v>
      </c>
      <c r="CY45" s="644">
        <f>IFERROR(MATCH(CZ$44,Sheep!$R$292:$R$299,1),0)</f>
        <v>1</v>
      </c>
      <c r="CZ45" s="644">
        <f>IFERROR(MATCH(DA$44,Sheep!$R$292:$R$299,1),0)</f>
        <v>1</v>
      </c>
      <c r="DA45" s="644">
        <f>IFERROR(MATCH(DB$44,Sheep!$R$292:$R$299,1),0)</f>
        <v>1</v>
      </c>
      <c r="DB45" s="644">
        <f>IFERROR(MATCH(DC$44,Sheep!$R$292:$R$299,1),0)</f>
        <v>1</v>
      </c>
      <c r="DC45" s="644">
        <f>IFERROR(MATCH(DD$44,Sheep!$R$292:$R$299,1),0)</f>
        <v>1</v>
      </c>
      <c r="DD45" s="644">
        <f>IFERROR(MATCH(DE$44,Sheep!$R$292:$R$299,1),0)</f>
        <v>1</v>
      </c>
      <c r="DE45" s="644">
        <f>IFERROR(MATCH(DF$44,Sheep!$R$292:$R$299,1),0)</f>
        <v>1</v>
      </c>
      <c r="DF45" s="644">
        <f>IFERROR(MATCH(DG$44,Sheep!$R$292:$R$299,1),0)</f>
        <v>1</v>
      </c>
      <c r="DG45" s="644">
        <f>IFERROR(MATCH(DH$44,Sheep!$R$292:$R$299,1),0)</f>
        <v>1</v>
      </c>
      <c r="DH45" s="644">
        <f>IFERROR(MATCH(DI$44,Sheep!$R$292:$R$299,1),0)</f>
        <v>2</v>
      </c>
      <c r="DI45" s="644">
        <f>IFERROR(MATCH(DJ$44,Sheep!$R$292:$R$299,1),0)</f>
        <v>2</v>
      </c>
      <c r="DJ45" s="644">
        <f>IFERROR(MATCH(DK$44,Sheep!$R$292:$R$299,1),0)</f>
        <v>2</v>
      </c>
      <c r="DK45" s="644">
        <f>IFERROR(MATCH(DL$44,Sheep!$R$292:$R$299,1),0)</f>
        <v>2</v>
      </c>
      <c r="DL45" s="644">
        <f>IFERROR(MATCH(DM$44,Sheep!$R$292:$R$299,1),0)</f>
        <v>2</v>
      </c>
      <c r="DM45" s="644">
        <f>IFERROR(MATCH(DN$44,Sheep!$R$292:$R$299,1),0)</f>
        <v>2</v>
      </c>
      <c r="DN45" s="644">
        <f>IFERROR(MATCH(DO$44,Sheep!$R$292:$R$299,1),0)</f>
        <v>2</v>
      </c>
      <c r="DO45" s="644">
        <f>IFERROR(MATCH(DP$44,Sheep!$R$292:$R$299,1),0)</f>
        <v>2</v>
      </c>
      <c r="DP45" s="644">
        <f>IFERROR(MATCH(DQ$44,Sheep!$R$292:$R$299,1),0)</f>
        <v>2</v>
      </c>
      <c r="DQ45" s="644">
        <f>IFERROR(MATCH(DR$44,Sheep!$R$292:$R$299,1),0)</f>
        <v>2</v>
      </c>
      <c r="DR45" s="644">
        <f>IFERROR(MATCH(DS$44,Sheep!$R$292:$R$299,1),0)</f>
        <v>2</v>
      </c>
      <c r="DS45" s="644">
        <f>IFERROR(MATCH(DT$44,Sheep!$R$292:$R$299,1),0)</f>
        <v>2</v>
      </c>
      <c r="DT45" s="644">
        <f>IFERROR(MATCH(DU$44,Sheep!$R$292:$R$299,1),0)</f>
        <v>2</v>
      </c>
      <c r="DU45" s="644">
        <f>IFERROR(MATCH(DV$44,Sheep!$R$292:$R$299,1),0)</f>
        <v>2</v>
      </c>
      <c r="DV45" s="644">
        <f>IFERROR(MATCH(DW$44,Sheep!$R$292:$R$299,1),0)</f>
        <v>2</v>
      </c>
      <c r="DW45" s="644">
        <f>IFERROR(MATCH(DX$44,Sheep!$R$292:$R$299,1),0)</f>
        <v>2</v>
      </c>
      <c r="DX45" s="644">
        <f>IFERROR(MATCH(DY$44,Sheep!$R$292:$R$299,1),0)</f>
        <v>2</v>
      </c>
      <c r="DY45" s="644">
        <f>IFERROR(MATCH(DZ$44,Sheep!$R$292:$R$299,1),0)</f>
        <v>2</v>
      </c>
      <c r="DZ45" s="644">
        <f>IFERROR(MATCH(EA$44,Sheep!$R$292:$R$299,1),0)</f>
        <v>2</v>
      </c>
      <c r="EA45" s="644">
        <f>IFERROR(MATCH(EB$44,Sheep!$R$292:$R$299,1),0)</f>
        <v>2</v>
      </c>
      <c r="EB45" s="644">
        <f>IFERROR(MATCH(EC$44,Sheep!$R$292:$R$299,1),0)</f>
        <v>2</v>
      </c>
      <c r="EC45" s="644">
        <f>IFERROR(MATCH(ED$44,Sheep!$R$292:$R$299,1),0)</f>
        <v>2</v>
      </c>
      <c r="ED45" s="644">
        <f>IFERROR(MATCH(EE$44,Sheep!$R$292:$R$299,1),0)</f>
        <v>2</v>
      </c>
      <c r="EE45" s="644">
        <f>IFERROR(MATCH(EF$44,Sheep!$R$292:$R$299,1),0)</f>
        <v>2</v>
      </c>
      <c r="EF45" s="644">
        <f>IFERROR(MATCH(EG$44,Sheep!$R$292:$R$299,1),0)</f>
        <v>2</v>
      </c>
      <c r="EG45" s="644">
        <f>IFERROR(MATCH(EH$44,Sheep!$R$292:$R$299,1),0)</f>
        <v>2</v>
      </c>
      <c r="EH45" s="644">
        <f>IFERROR(MATCH(EI$44,Sheep!$R$292:$R$299,1),0)</f>
        <v>2</v>
      </c>
      <c r="EI45" s="644">
        <f>IFERROR(MATCH(EJ$44,Sheep!$R$292:$R$299,1),0)</f>
        <v>2</v>
      </c>
      <c r="EJ45" s="644">
        <f>IFERROR(MATCH(EK$44,Sheep!$R$292:$R$299,1),0)</f>
        <v>2</v>
      </c>
      <c r="EK45" s="644">
        <f>IFERROR(MATCH(EL$44,Sheep!$R$292:$R$299,1),0)</f>
        <v>2</v>
      </c>
      <c r="EL45" s="644">
        <f>IFERROR(MATCH(EM$44,Sheep!$R$292:$R$299,1),0)</f>
        <v>2</v>
      </c>
      <c r="EM45" s="644">
        <f>IFERROR(MATCH(EN$44,Sheep!$R$292:$R$299,1),0)</f>
        <v>2</v>
      </c>
      <c r="EN45" s="644">
        <f>IFERROR(MATCH(EO$44,Sheep!$R$292:$R$299,1),0)</f>
        <v>2</v>
      </c>
      <c r="EO45" s="644">
        <f>IFERROR(MATCH(EP$44,Sheep!$R$292:$R$299,1),0)</f>
        <v>2</v>
      </c>
      <c r="EP45" s="644">
        <f>IFERROR(MATCH(EQ$44,Sheep!$R$292:$R$299,1),0)</f>
        <v>2</v>
      </c>
      <c r="EQ45" s="644">
        <f>IFERROR(MATCH(ER$44,Sheep!$R$292:$R$299,1),0)</f>
        <v>2</v>
      </c>
      <c r="ER45" s="644">
        <f>IFERROR(MATCH(ES$44,Sheep!$R$292:$R$299,1),0)</f>
        <v>2</v>
      </c>
      <c r="ES45" s="644">
        <f>IFERROR(MATCH(ET$44,Sheep!$R$292:$R$299,1),0)</f>
        <v>2</v>
      </c>
      <c r="ET45" s="644">
        <f>IFERROR(MATCH(EU$44,Sheep!$R$292:$R$299,1),0)</f>
        <v>2</v>
      </c>
      <c r="EU45" s="644">
        <f>IFERROR(MATCH(EV$44,Sheep!$R$292:$R$299,1),0)</f>
        <v>2</v>
      </c>
      <c r="EV45" s="644">
        <f>IFERROR(MATCH(EW$44,Sheep!$R$292:$R$299,1),0)</f>
        <v>2</v>
      </c>
      <c r="EW45" s="644">
        <f>IFERROR(MATCH(EX$44,Sheep!$R$292:$R$299,1),0)</f>
        <v>2</v>
      </c>
      <c r="EX45" s="644">
        <f>IFERROR(MATCH(EY$44,Sheep!$R$292:$R$299,1),0)</f>
        <v>2</v>
      </c>
      <c r="EY45" s="644">
        <f>IFERROR(MATCH(EZ$44,Sheep!$R$292:$R$299,1),0)</f>
        <v>2</v>
      </c>
      <c r="EZ45" s="644">
        <f>IFERROR(MATCH(FA$44,Sheep!$R$292:$R$299,1),0)</f>
        <v>2</v>
      </c>
      <c r="FA45" s="644">
        <f>IFERROR(MATCH(FB$44,Sheep!$R$292:$R$299,1),0)</f>
        <v>2</v>
      </c>
      <c r="FB45" s="644">
        <f>IFERROR(MATCH(FC$44,Sheep!$R$292:$R$299,1),0)</f>
        <v>2</v>
      </c>
      <c r="FC45" s="644">
        <f>IFERROR(MATCH(FD$44,Sheep!$R$292:$R$299,1),0)</f>
        <v>2</v>
      </c>
      <c r="FD45" s="644">
        <f>IFERROR(MATCH(FE$44,Sheep!$R$292:$R$299,1),0)</f>
        <v>2</v>
      </c>
      <c r="FE45" s="644">
        <f>IFERROR(MATCH(FF$44,Sheep!$R$292:$R$299,1),0)</f>
        <v>2</v>
      </c>
      <c r="FF45" s="644">
        <f>IFERROR(MATCH(FG$44,Sheep!$R$292:$R$299,1),0)</f>
        <v>2</v>
      </c>
      <c r="FG45" s="644">
        <f>IFERROR(MATCH(FH$44,Sheep!$R$292:$R$299,1),0)</f>
        <v>2</v>
      </c>
      <c r="FH45" s="644">
        <f>IFERROR(MATCH(FI$44,Sheep!$R$292:$R$299,1),0)</f>
        <v>3</v>
      </c>
      <c r="FI45" s="644">
        <f>IFERROR(MATCH(FJ$44,Sheep!$R$292:$R$299,1),0)</f>
        <v>3</v>
      </c>
      <c r="FJ45" s="644">
        <f>IFERROR(MATCH(FK$44,Sheep!$R$292:$R$299,1),0)</f>
        <v>3</v>
      </c>
      <c r="FK45" s="644">
        <f>IFERROR(MATCH(FL$44,Sheep!$R$292:$R$299,1),0)</f>
        <v>3</v>
      </c>
      <c r="FL45" s="644">
        <f>IFERROR(MATCH(FM$44,Sheep!$R$292:$R$299,1),0)</f>
        <v>3</v>
      </c>
      <c r="FM45" s="644">
        <f>IFERROR(MATCH(FN$44,Sheep!$R$292:$R$299,1),0)</f>
        <v>3</v>
      </c>
      <c r="FN45" s="644">
        <f>IFERROR(MATCH(FO$44,Sheep!$R$292:$R$299,1),0)</f>
        <v>3</v>
      </c>
      <c r="FO45" s="644">
        <f>IFERROR(MATCH(FP$44,Sheep!$R$292:$R$299,1),0)</f>
        <v>3</v>
      </c>
      <c r="FP45" s="644">
        <f>IFERROR(MATCH(FQ$44,Sheep!$R$292:$R$299,1),0)</f>
        <v>3</v>
      </c>
      <c r="FQ45" s="644">
        <f>IFERROR(MATCH(FR$44,Sheep!$R$292:$R$299,1),0)</f>
        <v>3</v>
      </c>
      <c r="FR45" s="644">
        <f>IFERROR(MATCH(FS$44,Sheep!$R$292:$R$299,1),0)</f>
        <v>3</v>
      </c>
      <c r="FS45" s="644">
        <f>IFERROR(MATCH(FT$44,Sheep!$R$292:$R$299,1),0)</f>
        <v>3</v>
      </c>
      <c r="FT45" s="644">
        <f>IFERROR(MATCH(FU$44,Sheep!$R$292:$R$299,1),0)</f>
        <v>3</v>
      </c>
      <c r="FU45" s="644">
        <f>IFERROR(MATCH(FV$44,Sheep!$R$292:$R$299,1),0)</f>
        <v>3</v>
      </c>
      <c r="FV45" s="644">
        <f>IFERROR(MATCH(FW$44,Sheep!$R$292:$R$299,1),0)</f>
        <v>3</v>
      </c>
      <c r="FW45" s="644">
        <f>IFERROR(MATCH(FX$44,Sheep!$R$292:$R$299,1),0)</f>
        <v>3</v>
      </c>
      <c r="FX45" s="644">
        <f>IFERROR(MATCH(FY$44,Sheep!$R$292:$R$299,1),0)</f>
        <v>3</v>
      </c>
      <c r="FY45" s="644">
        <f>IFERROR(MATCH(FZ$44,Sheep!$R$292:$R$299,1),0)</f>
        <v>3</v>
      </c>
      <c r="FZ45" s="644">
        <f>IFERROR(MATCH(GA$44,Sheep!$R$292:$R$299,1),0)</f>
        <v>3</v>
      </c>
      <c r="GA45" s="644">
        <f>IFERROR(MATCH(GB$44,Sheep!$R$292:$R$299,1),0)</f>
        <v>3</v>
      </c>
      <c r="GB45" s="644">
        <f>IFERROR(MATCH(GC$44,Sheep!$R$292:$R$299,1),0)</f>
        <v>3</v>
      </c>
      <c r="GC45" s="644">
        <f>IFERROR(MATCH(GD$44,Sheep!$R$292:$R$299,1),0)</f>
        <v>3</v>
      </c>
      <c r="GD45" s="644">
        <f>IFERROR(MATCH(GE$44,Sheep!$R$292:$R$299,1),0)</f>
        <v>3</v>
      </c>
      <c r="GE45" s="644">
        <f>IFERROR(MATCH(GF$44,Sheep!$R$292:$R$299,1),0)</f>
        <v>3</v>
      </c>
      <c r="GF45" s="644">
        <f>IFERROR(MATCH(GG$44,Sheep!$R$292:$R$299,1),0)</f>
        <v>3</v>
      </c>
      <c r="GG45" s="644">
        <f>IFERROR(MATCH(GH$44,Sheep!$R$292:$R$299,1),0)</f>
        <v>3</v>
      </c>
      <c r="GH45" s="644">
        <f>IFERROR(MATCH(GI$44,Sheep!$R$292:$R$299,1),0)</f>
        <v>3</v>
      </c>
      <c r="GI45" s="644">
        <f>IFERROR(MATCH(GJ$44,Sheep!$R$292:$R$299,1),0)</f>
        <v>3</v>
      </c>
      <c r="GJ45" s="644">
        <f>IFERROR(MATCH(GK$44,Sheep!$R$292:$R$299,1),0)</f>
        <v>3</v>
      </c>
      <c r="GK45" s="644">
        <f>IFERROR(MATCH(GL$44,Sheep!$R$292:$R$299,1),0)</f>
        <v>3</v>
      </c>
      <c r="GL45" s="644">
        <f>IFERROR(MATCH(GM$44,Sheep!$R$292:$R$299,1),0)</f>
        <v>3</v>
      </c>
      <c r="GM45" s="644">
        <f>IFERROR(MATCH(GN$44,Sheep!$R$292:$R$299,1),0)</f>
        <v>3</v>
      </c>
      <c r="GN45" s="644">
        <f>IFERROR(MATCH(GO$44,Sheep!$R$292:$R$299,1),0)</f>
        <v>3</v>
      </c>
      <c r="GO45" s="644">
        <f>IFERROR(MATCH(GP$44,Sheep!$R$292:$R$299,1),0)</f>
        <v>3</v>
      </c>
      <c r="GP45" s="644">
        <f>IFERROR(MATCH(GQ$44,Sheep!$R$292:$R$299,1),0)</f>
        <v>3</v>
      </c>
      <c r="GQ45" s="644">
        <f>IFERROR(MATCH(GR$44,Sheep!$R$292:$R$299,1),0)</f>
        <v>3</v>
      </c>
      <c r="GR45" s="644">
        <f>IFERROR(MATCH(GS$44,Sheep!$R$292:$R$299,1),0)</f>
        <v>3</v>
      </c>
      <c r="GS45" s="644">
        <f>IFERROR(MATCH(GT$44,Sheep!$R$292:$R$299,1),0)</f>
        <v>3</v>
      </c>
      <c r="GT45" s="644">
        <f>IFERROR(MATCH(GU$44,Sheep!$R$292:$R$299,1),0)</f>
        <v>3</v>
      </c>
      <c r="GU45" s="644">
        <f>IFERROR(MATCH(GV$44,Sheep!$R$292:$R$299,1),0)</f>
        <v>3</v>
      </c>
      <c r="GV45" s="644">
        <f>IFERROR(MATCH(GW$44,Sheep!$R$292:$R$299,1),0)</f>
        <v>3</v>
      </c>
      <c r="GW45" s="644">
        <f>IFERROR(MATCH(GX$44,Sheep!$R$292:$R$299,1),0)</f>
        <v>3</v>
      </c>
      <c r="GX45" s="644">
        <f>IFERROR(MATCH(GY$44,Sheep!$R$292:$R$299,1),0)</f>
        <v>3</v>
      </c>
      <c r="GY45" s="644">
        <f>IFERROR(MATCH(GZ$44,Sheep!$R$292:$R$299,1),0)</f>
        <v>3</v>
      </c>
      <c r="GZ45" s="644">
        <f>IFERROR(MATCH(HA$44,Sheep!$R$292:$R$299,1),0)</f>
        <v>3</v>
      </c>
      <c r="HA45" s="644">
        <f>IFERROR(MATCH(HB$44,Sheep!$R$292:$R$299,1),0)</f>
        <v>3</v>
      </c>
      <c r="HB45" s="644">
        <f>IFERROR(MATCH(HC$44,Sheep!$R$292:$R$299,1),0)</f>
        <v>3</v>
      </c>
      <c r="HC45" s="644">
        <f>IFERROR(MATCH(HD$44,Sheep!$R$292:$R$299,1),0)</f>
        <v>3</v>
      </c>
      <c r="HD45" s="644">
        <f>IFERROR(MATCH(HE$44,Sheep!$R$292:$R$299,1),0)</f>
        <v>3</v>
      </c>
      <c r="HE45" s="644">
        <f>IFERROR(MATCH(HF$44,Sheep!$R$292:$R$299,1),0)</f>
        <v>3</v>
      </c>
      <c r="HF45" s="644">
        <f>IFERROR(MATCH(HG$44,Sheep!$R$292:$R$299,1),0)</f>
        <v>3</v>
      </c>
      <c r="HG45" s="644">
        <f>IFERROR(MATCH(HH$44,Sheep!$R$292:$R$299,1),0)</f>
        <v>3</v>
      </c>
      <c r="HH45" s="644">
        <f>IFERROR(MATCH(HI$44,Sheep!$R$292:$R$299,1),0)</f>
        <v>4</v>
      </c>
      <c r="HI45" s="644">
        <f>IFERROR(MATCH(HJ$44,Sheep!$R$292:$R$299,1),0)</f>
        <v>4</v>
      </c>
      <c r="HJ45" s="644">
        <f>IFERROR(MATCH(HK$44,Sheep!$R$292:$R$299,1),0)</f>
        <v>4</v>
      </c>
      <c r="HK45" s="644">
        <f>IFERROR(MATCH(HL$44,Sheep!$R$292:$R$299,1),0)</f>
        <v>4</v>
      </c>
      <c r="HL45" s="644">
        <f>IFERROR(MATCH(HM$44,Sheep!$R$292:$R$299,1),0)</f>
        <v>4</v>
      </c>
      <c r="HM45" s="644">
        <f>IFERROR(MATCH(HN$44,Sheep!$R$292:$R$299,1),0)</f>
        <v>4</v>
      </c>
      <c r="HN45" s="644">
        <f>IFERROR(MATCH(HO$44,Sheep!$R$292:$R$299,1),0)</f>
        <v>4</v>
      </c>
      <c r="HO45" s="644">
        <f>IFERROR(MATCH(HP$44,Sheep!$R$292:$R$299,1),0)</f>
        <v>4</v>
      </c>
      <c r="HP45" s="644">
        <f>IFERROR(MATCH(HQ$44,Sheep!$R$292:$R$299,1),0)</f>
        <v>4</v>
      </c>
      <c r="HQ45" s="644">
        <f>IFERROR(MATCH(HR$44,Sheep!$R$292:$R$299,1),0)</f>
        <v>4</v>
      </c>
      <c r="HR45" s="644">
        <f>IFERROR(MATCH(HS$44,Sheep!$R$292:$R$299,1),0)</f>
        <v>4</v>
      </c>
      <c r="HS45" s="644">
        <f>IFERROR(MATCH(HT$44,Sheep!$R$292:$R$299,1),0)</f>
        <v>4</v>
      </c>
      <c r="HT45" s="644">
        <f>IFERROR(MATCH(HU$44,Sheep!$R$292:$R$299,1),0)</f>
        <v>4</v>
      </c>
      <c r="HU45" s="644">
        <f>IFERROR(MATCH(HV$44,Sheep!$R$292:$R$299,1),0)</f>
        <v>4</v>
      </c>
      <c r="HV45" s="644">
        <f>IFERROR(MATCH(HW$44,Sheep!$R$292:$R$299,1),0)</f>
        <v>4</v>
      </c>
      <c r="HW45" s="644">
        <f>IFERROR(MATCH(HX$44,Sheep!$R$292:$R$299,1),0)</f>
        <v>4</v>
      </c>
      <c r="HX45" s="644">
        <f>IFERROR(MATCH(HY$44,Sheep!$R$292:$R$299,1),0)</f>
        <v>4</v>
      </c>
      <c r="HY45" s="644">
        <f>IFERROR(MATCH(HZ$44,Sheep!$R$292:$R$299,1),0)</f>
        <v>4</v>
      </c>
      <c r="HZ45" s="644">
        <f>IFERROR(MATCH(IA$44,Sheep!$R$292:$R$299,1),0)</f>
        <v>4</v>
      </c>
      <c r="IA45" s="644">
        <f>IFERROR(MATCH(IB$44,Sheep!$R$292:$R$299,1),0)</f>
        <v>4</v>
      </c>
      <c r="IB45" s="644">
        <f>IFERROR(MATCH(IC$44,Sheep!$R$292:$R$299,1),0)</f>
        <v>4</v>
      </c>
      <c r="IC45" s="644">
        <f>IFERROR(MATCH(ID$44,Sheep!$R$292:$R$299,1),0)</f>
        <v>4</v>
      </c>
      <c r="ID45" s="644">
        <f>IFERROR(MATCH(IE$44,Sheep!$R$292:$R$299,1),0)</f>
        <v>4</v>
      </c>
      <c r="IE45" s="644">
        <f>IFERROR(MATCH(IF$44,Sheep!$R$292:$R$299,1),0)</f>
        <v>4</v>
      </c>
      <c r="IF45" s="644">
        <f>IFERROR(MATCH(IG$44,Sheep!$R$292:$R$299,1),0)</f>
        <v>4</v>
      </c>
      <c r="IG45" s="644">
        <f>IFERROR(MATCH(IH$44,Sheep!$R$292:$R$299,1),0)</f>
        <v>4</v>
      </c>
      <c r="IH45" s="644">
        <f>IFERROR(MATCH(II$44,Sheep!$R$292:$R$299,1),0)</f>
        <v>4</v>
      </c>
      <c r="II45" s="644">
        <f>IFERROR(MATCH(IJ$44,Sheep!$R$292:$R$299,1),0)</f>
        <v>4</v>
      </c>
      <c r="IJ45" s="644">
        <f>IFERROR(MATCH(IK$44,Sheep!$R$292:$R$299,1),0)</f>
        <v>4</v>
      </c>
      <c r="IK45" s="644">
        <f>IFERROR(MATCH(IL$44,Sheep!$R$292:$R$299,1),0)</f>
        <v>4</v>
      </c>
      <c r="IL45" s="644">
        <f>IFERROR(MATCH(IM$44,Sheep!$R$292:$R$299,1),0)</f>
        <v>4</v>
      </c>
      <c r="IM45" s="644">
        <f>IFERROR(MATCH(IN$44,Sheep!$R$292:$R$299,1),0)</f>
        <v>4</v>
      </c>
      <c r="IN45" s="644">
        <f>IFERROR(MATCH(IO$44,Sheep!$R$292:$R$299,1),0)</f>
        <v>4</v>
      </c>
      <c r="IO45" s="644">
        <f>IFERROR(MATCH(IP$44,Sheep!$R$292:$R$299,1),0)</f>
        <v>4</v>
      </c>
      <c r="IP45" s="644">
        <f>IFERROR(MATCH(IQ$44,Sheep!$R$292:$R$299,1),0)</f>
        <v>4</v>
      </c>
      <c r="IQ45" s="644">
        <f>IFERROR(MATCH(IR$44,Sheep!$R$292:$R$299,1),0)</f>
        <v>4</v>
      </c>
      <c r="IR45" s="644">
        <f>IFERROR(MATCH(IS$44,Sheep!$R$292:$R$299,1),0)</f>
        <v>4</v>
      </c>
      <c r="IS45" s="644">
        <f>IFERROR(MATCH(IT$44,Sheep!$R$292:$R$299,1),0)</f>
        <v>4</v>
      </c>
      <c r="IT45" s="644">
        <f>IFERROR(MATCH(IU$44,Sheep!$R$292:$R$299,1),0)</f>
        <v>4</v>
      </c>
      <c r="IU45" s="644">
        <f>IFERROR(MATCH(IV$44,Sheep!$R$292:$R$299,1),0)</f>
        <v>4</v>
      </c>
      <c r="IV45" s="644">
        <f>IFERROR(MATCH(IW$44,Sheep!$R$292:$R$299,1),0)</f>
        <v>4</v>
      </c>
      <c r="IW45" s="644">
        <f>IFERROR(MATCH(IX$44,Sheep!$R$292:$R$299,1),0)</f>
        <v>4</v>
      </c>
      <c r="IX45" s="644">
        <f>IFERROR(MATCH(IY$44,Sheep!$R$292:$R$299,1),0)</f>
        <v>4</v>
      </c>
      <c r="IY45" s="644">
        <f>IFERROR(MATCH(IZ$44,Sheep!$R$292:$R$299,1),0)</f>
        <v>4</v>
      </c>
      <c r="IZ45" s="644">
        <f>IFERROR(MATCH(JA$44,Sheep!$R$292:$R$299,1),0)</f>
        <v>4</v>
      </c>
      <c r="JA45" s="644">
        <f>IFERROR(MATCH(JB$44,Sheep!$R$292:$R$299,1),0)</f>
        <v>4</v>
      </c>
      <c r="JB45" s="644">
        <f>IFERROR(MATCH(JC$44,Sheep!$R$292:$R$299,1),0)</f>
        <v>4</v>
      </c>
      <c r="JC45" s="644">
        <f>IFERROR(MATCH(JD$44,Sheep!$R$292:$R$299,1),0)</f>
        <v>4</v>
      </c>
      <c r="JD45" s="644">
        <f>IFERROR(MATCH(JE$44,Sheep!$R$292:$R$299,1),0)</f>
        <v>4</v>
      </c>
      <c r="JE45" s="644">
        <f>IFERROR(MATCH(JF$44,Sheep!$R$292:$R$299,1),0)</f>
        <v>4</v>
      </c>
      <c r="JF45" s="644">
        <f>IFERROR(MATCH(JG$44,Sheep!$R$292:$R$299,1),0)</f>
        <v>4</v>
      </c>
      <c r="JG45" s="644">
        <f>IFERROR(MATCH(JH$44,Sheep!$R$292:$R$299,1),0)</f>
        <v>4</v>
      </c>
      <c r="JH45" s="644">
        <f>IFERROR(MATCH(JI$44,Sheep!$R$292:$R$299,1),0)</f>
        <v>5</v>
      </c>
      <c r="JI45" s="644">
        <f>IFERROR(MATCH(JJ$44,Sheep!$R$292:$R$299,1),0)</f>
        <v>5</v>
      </c>
      <c r="JJ45" s="644">
        <f>IFERROR(MATCH(JK$44,Sheep!$R$292:$R$299,1),0)</f>
        <v>5</v>
      </c>
      <c r="JK45" s="644">
        <f>IFERROR(MATCH(JL$44,Sheep!$R$292:$R$299,1),0)</f>
        <v>5</v>
      </c>
      <c r="JL45" s="644">
        <f>IFERROR(MATCH(JM$44,Sheep!$R$292:$R$299,1),0)</f>
        <v>5</v>
      </c>
      <c r="JM45" s="644">
        <f>IFERROR(MATCH(JN$44,Sheep!$R$292:$R$299,1),0)</f>
        <v>5</v>
      </c>
      <c r="JN45" s="644">
        <f>IFERROR(MATCH(JO$44,Sheep!$R$292:$R$299,1),0)</f>
        <v>5</v>
      </c>
      <c r="JO45" s="644">
        <f>IFERROR(MATCH(JP$44,Sheep!$R$292:$R$299,1),0)</f>
        <v>5</v>
      </c>
      <c r="JP45" s="644">
        <f>IFERROR(MATCH(JQ$44,Sheep!$R$292:$R$299,1),0)</f>
        <v>5</v>
      </c>
      <c r="JQ45" s="644">
        <f>IFERROR(MATCH(JR$44,Sheep!$R$292:$R$299,1),0)</f>
        <v>5</v>
      </c>
      <c r="JR45" s="644">
        <f>IFERROR(MATCH(JS$44,Sheep!$R$292:$R$299,1),0)</f>
        <v>5</v>
      </c>
      <c r="JS45" s="644">
        <f>IFERROR(MATCH(JT$44,Sheep!$R$292:$R$299,1),0)</f>
        <v>5</v>
      </c>
      <c r="JT45" s="644">
        <f>IFERROR(MATCH(JU$44,Sheep!$R$292:$R$299,1),0)</f>
        <v>5</v>
      </c>
      <c r="JU45" s="644">
        <f>IFERROR(MATCH(JV$44,Sheep!$R$292:$R$299,1),0)</f>
        <v>5</v>
      </c>
      <c r="JV45" s="644">
        <f>IFERROR(MATCH(JW$44,Sheep!$R$292:$R$299,1),0)</f>
        <v>5</v>
      </c>
      <c r="JW45" s="644">
        <f>IFERROR(MATCH(JX$44,Sheep!$R$292:$R$299,1),0)</f>
        <v>5</v>
      </c>
      <c r="JX45" s="644">
        <f>IFERROR(MATCH(JY$44,Sheep!$R$292:$R$299,1),0)</f>
        <v>5</v>
      </c>
      <c r="JY45" s="644">
        <f>IFERROR(MATCH(JZ$44,Sheep!$R$292:$R$299,1),0)</f>
        <v>5</v>
      </c>
      <c r="JZ45" s="644">
        <f>IFERROR(MATCH(KA$44,Sheep!$R$292:$R$299,1),0)</f>
        <v>5</v>
      </c>
      <c r="KA45" s="644">
        <f>IFERROR(MATCH(KB$44,Sheep!$R$292:$R$299,1),0)</f>
        <v>5</v>
      </c>
      <c r="KB45" s="644">
        <f>IFERROR(MATCH(KC$44,Sheep!$R$292:$R$299,1),0)</f>
        <v>5</v>
      </c>
      <c r="KC45" s="644">
        <f>IFERROR(MATCH(KD$44,Sheep!$R$292:$R$299,1),0)</f>
        <v>5</v>
      </c>
      <c r="KD45" s="644">
        <f>IFERROR(MATCH(KE$44,Sheep!$R$292:$R$299,1),0)</f>
        <v>5</v>
      </c>
      <c r="KE45" s="644">
        <f>IFERROR(MATCH(KF$44,Sheep!$R$292:$R$299,1),0)</f>
        <v>5</v>
      </c>
      <c r="KF45" s="644">
        <f>IFERROR(MATCH(KG$44,Sheep!$R$292:$R$299,1),0)</f>
        <v>5</v>
      </c>
      <c r="KG45" s="644">
        <f>IFERROR(MATCH(KH$44,Sheep!$R$292:$R$299,1),0)</f>
        <v>5</v>
      </c>
      <c r="KH45" s="644">
        <f>IFERROR(MATCH(KI$44,Sheep!$R$292:$R$299,1),0)</f>
        <v>5</v>
      </c>
      <c r="KI45" s="644">
        <f>IFERROR(MATCH(KJ$44,Sheep!$R$292:$R$299,1),0)</f>
        <v>5</v>
      </c>
      <c r="KJ45" s="644">
        <f>IFERROR(MATCH(KK$44,Sheep!$R$292:$R$299,1),0)</f>
        <v>5</v>
      </c>
      <c r="KK45" s="644">
        <f>IFERROR(MATCH(KL$44,Sheep!$R$292:$R$299,1),0)</f>
        <v>5</v>
      </c>
      <c r="KL45" s="644">
        <f>IFERROR(MATCH(KM$44,Sheep!$R$292:$R$299,1),0)</f>
        <v>5</v>
      </c>
      <c r="KM45" s="644">
        <f>IFERROR(MATCH(KN$44,Sheep!$R$292:$R$299,1),0)</f>
        <v>5</v>
      </c>
      <c r="KN45" s="644">
        <f>IFERROR(MATCH(KO$44,Sheep!$R$292:$R$299,1),0)</f>
        <v>5</v>
      </c>
      <c r="KO45" s="644">
        <f>IFERROR(MATCH(KP$44,Sheep!$R$292:$R$299,1),0)</f>
        <v>5</v>
      </c>
      <c r="KP45" s="644">
        <f>IFERROR(MATCH(KQ$44,Sheep!$R$292:$R$299,1),0)</f>
        <v>5</v>
      </c>
      <c r="KQ45" s="644">
        <f>IFERROR(MATCH(KR$44,Sheep!$R$292:$R$299,1),0)</f>
        <v>5</v>
      </c>
      <c r="KR45" s="644">
        <f>IFERROR(MATCH(KS$44,Sheep!$R$292:$R$299,1),0)</f>
        <v>5</v>
      </c>
      <c r="KS45" s="644">
        <f>IFERROR(MATCH(KT$44,Sheep!$R$292:$R$299,1),0)</f>
        <v>5</v>
      </c>
      <c r="KT45" s="644">
        <f>IFERROR(MATCH(KU$44,Sheep!$R$292:$R$299,1),0)</f>
        <v>5</v>
      </c>
      <c r="KU45" s="644">
        <f>IFERROR(MATCH(KV$44,Sheep!$R$292:$R$299,1),0)</f>
        <v>5</v>
      </c>
      <c r="KV45" s="644">
        <f>IFERROR(MATCH(KW$44,Sheep!$R$292:$R$299,1),0)</f>
        <v>5</v>
      </c>
      <c r="KW45" s="644">
        <f>IFERROR(MATCH(KX$44,Sheep!$R$292:$R$299,1),0)</f>
        <v>5</v>
      </c>
      <c r="KX45" s="644">
        <f>IFERROR(MATCH(KY$44,Sheep!$R$292:$R$299,1),0)</f>
        <v>5</v>
      </c>
      <c r="KY45" s="644">
        <f>IFERROR(MATCH(KZ$44,Sheep!$R$292:$R$299,1),0)</f>
        <v>5</v>
      </c>
      <c r="KZ45" s="644">
        <f>IFERROR(MATCH(LA$44,Sheep!$R$292:$R$299,1),0)</f>
        <v>5</v>
      </c>
      <c r="LA45" s="644">
        <f>IFERROR(MATCH(LB$44,Sheep!$R$292:$R$299,1),0)</f>
        <v>5</v>
      </c>
      <c r="LB45" s="644">
        <f>IFERROR(MATCH(LC$44,Sheep!$R$292:$R$299,1),0)</f>
        <v>5</v>
      </c>
      <c r="LC45" s="644">
        <f>IFERROR(MATCH(LD$44,Sheep!$R$292:$R$299,1),0)</f>
        <v>5</v>
      </c>
      <c r="LD45" s="644">
        <f>IFERROR(MATCH(LE$44,Sheep!$R$292:$R$299,1),0)</f>
        <v>5</v>
      </c>
      <c r="LE45" s="644">
        <f>IFERROR(MATCH(LF$44,Sheep!$R$292:$R$299,1),0)</f>
        <v>5</v>
      </c>
      <c r="LF45" s="644">
        <f>IFERROR(MATCH(LG$44,Sheep!$R$292:$R$299,1),0)</f>
        <v>5</v>
      </c>
      <c r="LG45" s="644">
        <f>IFERROR(MATCH(LH$44,Sheep!$R$292:$R$299,1),0)</f>
        <v>5</v>
      </c>
      <c r="LH45" s="644">
        <f>IFERROR(MATCH(LI$44,Sheep!$R$292:$R$299,1),0)</f>
        <v>6</v>
      </c>
      <c r="LI45" s="644">
        <f>IFERROR(MATCH(LJ$44,Sheep!$R$292:$R$299,1),0)</f>
        <v>6</v>
      </c>
      <c r="LJ45" s="644">
        <f>IFERROR(MATCH(LK$44,Sheep!$R$292:$R$299,1),0)</f>
        <v>6</v>
      </c>
      <c r="LK45" s="644">
        <f>IFERROR(MATCH(LL$44,Sheep!$R$292:$R$299,1),0)</f>
        <v>6</v>
      </c>
      <c r="LL45" s="644">
        <f>IFERROR(MATCH(LM$44,Sheep!$R$292:$R$299,1),0)</f>
        <v>6</v>
      </c>
      <c r="LM45" s="644">
        <f>IFERROR(MATCH(LN$44,Sheep!$R$292:$R$299,1),0)</f>
        <v>6</v>
      </c>
      <c r="LN45" s="644">
        <f>IFERROR(MATCH(LO$44,Sheep!$R$292:$R$299,1),0)</f>
        <v>6</v>
      </c>
      <c r="LO45" s="644">
        <f>IFERROR(MATCH(LP$44,Sheep!$R$292:$R$299,1),0)</f>
        <v>6</v>
      </c>
      <c r="LP45" s="644">
        <f>IFERROR(MATCH(LQ$44,Sheep!$R$292:$R$299,1),0)</f>
        <v>6</v>
      </c>
      <c r="LQ45" s="644">
        <f>IFERROR(MATCH(LR$44,Sheep!$R$292:$R$299,1),0)</f>
        <v>6</v>
      </c>
      <c r="LR45" s="644">
        <f>IFERROR(MATCH(LS$44,Sheep!$R$292:$R$299,1),0)</f>
        <v>6</v>
      </c>
      <c r="LS45" s="644">
        <f>IFERROR(MATCH(LT$44,Sheep!$R$292:$R$299,1),0)</f>
        <v>6</v>
      </c>
      <c r="LT45" s="644">
        <f>IFERROR(MATCH(LU$44,Sheep!$R$292:$R$299,1),0)</f>
        <v>6</v>
      </c>
      <c r="LU45" s="644">
        <f>IFERROR(MATCH(LV$44,Sheep!$R$292:$R$299,1),0)</f>
        <v>6</v>
      </c>
      <c r="LV45" s="644">
        <f>IFERROR(MATCH(LW$44,Sheep!$R$292:$R$299,1),0)</f>
        <v>6</v>
      </c>
      <c r="LW45" s="644">
        <f>IFERROR(MATCH(LX$44,Sheep!$R$292:$R$299,1),0)</f>
        <v>6</v>
      </c>
      <c r="LX45" s="644">
        <f>IFERROR(MATCH(LY$44,Sheep!$R$292:$R$299,1),0)</f>
        <v>6</v>
      </c>
      <c r="LY45" s="644">
        <f>IFERROR(MATCH(LZ$44,Sheep!$R$292:$R$299,1),0)</f>
        <v>6</v>
      </c>
      <c r="LZ45" s="644">
        <f>IFERROR(MATCH(MA$44,Sheep!$R$292:$R$299,1),0)</f>
        <v>6</v>
      </c>
      <c r="MA45" s="644">
        <f>IFERROR(MATCH(MB$44,Sheep!$R$292:$R$299,1),0)</f>
        <v>6</v>
      </c>
      <c r="MB45" s="644">
        <f>IFERROR(MATCH(MC$44,Sheep!$R$292:$R$299,1),0)</f>
        <v>6</v>
      </c>
      <c r="MC45" s="644">
        <f>IFERROR(MATCH(MD$44,Sheep!$R$292:$R$299,1),0)</f>
        <v>6</v>
      </c>
      <c r="MD45" s="644">
        <f>IFERROR(MATCH(ME$44,Sheep!$R$292:$R$299,1),0)</f>
        <v>6</v>
      </c>
      <c r="ME45" s="644">
        <f>IFERROR(MATCH(MF$44,Sheep!$R$292:$R$299,1),0)</f>
        <v>6</v>
      </c>
      <c r="MF45" s="644">
        <f>IFERROR(MATCH(MG$44,Sheep!$R$292:$R$299,1),0)</f>
        <v>6</v>
      </c>
      <c r="MG45" s="644">
        <f>IFERROR(MATCH(MH$44,Sheep!$R$292:$R$299,1),0)</f>
        <v>6</v>
      </c>
      <c r="MH45" s="644">
        <f>IFERROR(MATCH(MI$44,Sheep!$R$292:$R$299,1),0)</f>
        <v>6</v>
      </c>
      <c r="MI45" s="644">
        <f>IFERROR(MATCH(MJ$44,Sheep!$R$292:$R$299,1),0)</f>
        <v>6</v>
      </c>
      <c r="MJ45" s="644">
        <f>IFERROR(MATCH(MK$44,Sheep!$R$292:$R$299,1),0)</f>
        <v>6</v>
      </c>
      <c r="MK45" s="644">
        <f>IFERROR(MATCH(ML$44,Sheep!$R$292:$R$299,1),0)</f>
        <v>6</v>
      </c>
      <c r="ML45" s="644">
        <f>IFERROR(MATCH(MM$44,Sheep!$R$292:$R$299,1),0)</f>
        <v>6</v>
      </c>
      <c r="MM45" s="644">
        <f>IFERROR(MATCH(MN$44,Sheep!$R$292:$R$299,1),0)</f>
        <v>6</v>
      </c>
      <c r="MN45" s="644">
        <f>IFERROR(MATCH(MO$44,Sheep!$R$292:$R$299,1),0)</f>
        <v>6</v>
      </c>
      <c r="MO45" s="644">
        <f>IFERROR(MATCH(MP$44,Sheep!$R$292:$R$299,1),0)</f>
        <v>6</v>
      </c>
      <c r="MP45" s="644">
        <f>IFERROR(MATCH(MQ$44,Sheep!$R$292:$R$299,1),0)</f>
        <v>6</v>
      </c>
      <c r="MQ45" s="644">
        <f>IFERROR(MATCH(MR$44,Sheep!$R$292:$R$299,1),0)</f>
        <v>6</v>
      </c>
      <c r="MR45" s="644">
        <f>IFERROR(MATCH(MS$44,Sheep!$R$292:$R$299,1),0)</f>
        <v>6</v>
      </c>
      <c r="MS45" s="644">
        <f>IFERROR(MATCH(MT$44,Sheep!$R$292:$R$299,1),0)</f>
        <v>6</v>
      </c>
      <c r="MT45" s="644">
        <f>IFERROR(MATCH(MU$44,Sheep!$R$292:$R$299,1),0)</f>
        <v>6</v>
      </c>
      <c r="MU45" s="644">
        <f>IFERROR(MATCH(MV$44,Sheep!$R$292:$R$299,1),0)</f>
        <v>6</v>
      </c>
      <c r="MV45" s="644">
        <f>IFERROR(MATCH(MW$44,Sheep!$R$292:$R$299,1),0)</f>
        <v>6</v>
      </c>
      <c r="MW45" s="644">
        <f>IFERROR(MATCH(MX$44,Sheep!$R$292:$R$299,1),0)</f>
        <v>6</v>
      </c>
      <c r="MX45" s="644">
        <f>IFERROR(MATCH(MY$44,Sheep!$R$292:$R$299,1),0)</f>
        <v>6</v>
      </c>
      <c r="MY45" s="644">
        <f>IFERROR(MATCH(MZ$44,Sheep!$R$292:$R$299,1),0)</f>
        <v>6</v>
      </c>
      <c r="MZ45" s="644">
        <f>IFERROR(MATCH(NA$44,Sheep!$R$292:$R$299,1),0)</f>
        <v>6</v>
      </c>
      <c r="NA45" s="644">
        <f>IFERROR(MATCH(NB$44,Sheep!$R$292:$R$299,1),0)</f>
        <v>6</v>
      </c>
      <c r="NB45" s="644">
        <f>IFERROR(MATCH(NC$44,Sheep!$R$292:$R$299,1),0)</f>
        <v>6</v>
      </c>
      <c r="NC45" s="644">
        <f>IFERROR(MATCH(ND$44,Sheep!$R$292:$R$299,1),0)</f>
        <v>6</v>
      </c>
      <c r="ND45" s="644">
        <f>IFERROR(MATCH(NE$44,Sheep!$R$292:$R$299,1),0)</f>
        <v>6</v>
      </c>
      <c r="NE45" s="644">
        <f>IFERROR(MATCH(NF$44,Sheep!$R$292:$R$299,1),0)</f>
        <v>6</v>
      </c>
      <c r="NF45" s="644">
        <f>IFERROR(MATCH(NG$44,Sheep!$R$292:$R$299,1),0)</f>
        <v>6</v>
      </c>
      <c r="NG45" s="644">
        <f>IFERROR(MATCH(NH$44,Sheep!$R$292:$R$299,1),0)</f>
        <v>6</v>
      </c>
      <c r="NH45" s="644">
        <f>IFERROR(MATCH(NI$44,Sheep!$R$292:$R$299,1),0)</f>
        <v>7</v>
      </c>
      <c r="NI45" s="644">
        <f>IFERROR(MATCH(NJ$44,Sheep!$R$292:$R$299,1),0)</f>
        <v>7</v>
      </c>
      <c r="NJ45" s="644">
        <f>IFERROR(MATCH(NK$44,Sheep!$R$292:$R$299,1),0)</f>
        <v>7</v>
      </c>
      <c r="NK45" s="644">
        <f>IFERROR(MATCH(NL$44,Sheep!$R$292:$R$299,1),0)</f>
        <v>7</v>
      </c>
      <c r="NL45" s="644">
        <f>IFERROR(MATCH(NM$44,Sheep!$R$292:$R$299,1),0)</f>
        <v>7</v>
      </c>
      <c r="NM45" s="644">
        <f>IFERROR(MATCH(NN$44,Sheep!$R$292:$R$299,1),0)</f>
        <v>7</v>
      </c>
      <c r="NN45" s="644">
        <f>IFERROR(MATCH(NO$44,Sheep!$R$292:$R$299,1),0)</f>
        <v>7</v>
      </c>
      <c r="NO45" s="644">
        <f>IFERROR(MATCH(NP$44,Sheep!$R$292:$R$299,1),0)</f>
        <v>7</v>
      </c>
      <c r="NP45" s="644">
        <f>IFERROR(MATCH(NQ$44,Sheep!$R$292:$R$299,1),0)</f>
        <v>7</v>
      </c>
      <c r="NQ45" s="644">
        <f>IFERROR(MATCH(NR$44,Sheep!$R$292:$R$299,1),0)</f>
        <v>7</v>
      </c>
      <c r="NR45" s="644">
        <f>IFERROR(MATCH(NS$44,Sheep!$R$292:$R$299,1),0)</f>
        <v>7</v>
      </c>
      <c r="NS45" s="644">
        <f>IFERROR(MATCH(NT$44,Sheep!$R$292:$R$299,1),0)</f>
        <v>7</v>
      </c>
      <c r="NT45" s="644">
        <f>IFERROR(MATCH(NU$44,Sheep!$R$292:$R$299,1),0)</f>
        <v>7</v>
      </c>
      <c r="NU45" s="644">
        <f>IFERROR(MATCH(NV$44,Sheep!$R$292:$R$299,1),0)</f>
        <v>7</v>
      </c>
      <c r="NV45" s="644">
        <f>IFERROR(MATCH(NW$44,Sheep!$R$292:$R$299,1),0)</f>
        <v>7</v>
      </c>
      <c r="NW45" s="644">
        <f>IFERROR(MATCH(NX$44,Sheep!$R$292:$R$299,1),0)</f>
        <v>7</v>
      </c>
      <c r="NX45" s="644">
        <f>IFERROR(MATCH(NY$44,Sheep!$R$292:$R$299,1),0)</f>
        <v>7</v>
      </c>
      <c r="NY45" s="644">
        <f>IFERROR(MATCH(NZ$44,Sheep!$R$292:$R$299,1),0)</f>
        <v>7</v>
      </c>
      <c r="NZ45" s="644">
        <f>IFERROR(MATCH(OA$44,Sheep!$R$292:$R$299,1),0)</f>
        <v>7</v>
      </c>
      <c r="OA45" s="644">
        <f>IFERROR(MATCH(OB$44,Sheep!$R$292:$R$299,1),0)</f>
        <v>7</v>
      </c>
      <c r="OB45" s="644">
        <f>IFERROR(MATCH(OC$44,Sheep!$R$292:$R$299,1),0)</f>
        <v>7</v>
      </c>
      <c r="OC45" s="644">
        <f>IFERROR(MATCH(OD$44,Sheep!$R$292:$R$299,1),0)</f>
        <v>7</v>
      </c>
      <c r="OD45" s="644">
        <f>IFERROR(MATCH(OE$44,Sheep!$R$292:$R$299,1),0)</f>
        <v>7</v>
      </c>
      <c r="OE45" s="644">
        <f>IFERROR(MATCH(OF$44,Sheep!$R$292:$R$299,1),0)</f>
        <v>7</v>
      </c>
      <c r="OF45" s="644">
        <f>IFERROR(MATCH(OG$44,Sheep!$R$292:$R$299,1),0)</f>
        <v>7</v>
      </c>
      <c r="OG45" s="644">
        <f>IFERROR(MATCH(OH$44,Sheep!$R$292:$R$299,1),0)</f>
        <v>7</v>
      </c>
      <c r="OH45" s="644">
        <f>IFERROR(MATCH(OI$44,Sheep!$R$292:$R$299,1),0)</f>
        <v>7</v>
      </c>
      <c r="OI45" s="644">
        <f>IFERROR(MATCH(OJ$44,Sheep!$R$292:$R$299,1),0)</f>
        <v>7</v>
      </c>
      <c r="OJ45" s="644">
        <f>IFERROR(MATCH(OK$44,Sheep!$R$292:$R$299,1),0)</f>
        <v>7</v>
      </c>
      <c r="OK45" s="644">
        <f>IFERROR(MATCH(OL$44,Sheep!$R$292:$R$299,1),0)</f>
        <v>7</v>
      </c>
      <c r="OL45" s="644">
        <f>IFERROR(MATCH(OM$44,Sheep!$R$292:$R$299,1),0)</f>
        <v>7</v>
      </c>
      <c r="OM45" s="644">
        <f>IFERROR(MATCH(ON$44,Sheep!$R$292:$R$299,1),0)</f>
        <v>7</v>
      </c>
      <c r="ON45" s="644">
        <f>IFERROR(MATCH(OO$44,Sheep!$R$292:$R$299,1),0)</f>
        <v>7</v>
      </c>
      <c r="OO45" s="644">
        <f>IFERROR(MATCH(OP$44,Sheep!$R$292:$R$299,1),0)</f>
        <v>7</v>
      </c>
      <c r="OP45" s="644">
        <f>IFERROR(MATCH(OQ$44,Sheep!$R$292:$R$299,1),0)</f>
        <v>7</v>
      </c>
      <c r="OQ45" s="644">
        <f>IFERROR(MATCH(OR$44,Sheep!$R$292:$R$299,1),0)</f>
        <v>7</v>
      </c>
      <c r="OR45" s="644">
        <f>IFERROR(MATCH(OS$44,Sheep!$R$292:$R$299,1),0)</f>
        <v>7</v>
      </c>
      <c r="OS45" s="644">
        <f>IFERROR(MATCH(OT$44,Sheep!$R$292:$R$299,1),0)</f>
        <v>7</v>
      </c>
      <c r="OT45" s="644">
        <f>IFERROR(MATCH(OU$44,Sheep!$R$292:$R$299,1),0)</f>
        <v>7</v>
      </c>
      <c r="OU45" s="644">
        <f>IFERROR(MATCH(OV$44,Sheep!$R$292:$R$299,1),0)</f>
        <v>7</v>
      </c>
      <c r="OV45" s="644">
        <f>IFERROR(MATCH(OW$44,Sheep!$R$292:$R$299,1),0)</f>
        <v>7</v>
      </c>
      <c r="OW45" s="644">
        <f>IFERROR(MATCH(OX$44,Sheep!$R$292:$R$299,1),0)</f>
        <v>7</v>
      </c>
      <c r="OX45" s="644">
        <f>IFERROR(MATCH(OY$44,Sheep!$R$292:$R$299,1),0)</f>
        <v>7</v>
      </c>
      <c r="OY45" s="644">
        <f>IFERROR(MATCH(OZ$44,Sheep!$R$292:$R$299,1),0)</f>
        <v>7</v>
      </c>
      <c r="OZ45" s="644">
        <f>IFERROR(MATCH(PA$44,Sheep!$R$292:$R$299,1),0)</f>
        <v>7</v>
      </c>
      <c r="PA45" s="644">
        <f>IFERROR(MATCH(PB$44,Sheep!$R$292:$R$299,1),0)</f>
        <v>7</v>
      </c>
      <c r="PB45" s="644">
        <f>IFERROR(MATCH(PC$44,Sheep!$R$292:$R$299,1),0)</f>
        <v>7</v>
      </c>
      <c r="PC45" s="644">
        <f>IFERROR(MATCH(PD$44,Sheep!$R$292:$R$299,1),0)</f>
        <v>7</v>
      </c>
      <c r="PD45" s="644">
        <f>IFERROR(MATCH(PE$44,Sheep!$R$292:$R$299,1),0)</f>
        <v>7</v>
      </c>
      <c r="PE45" s="644">
        <f>IFERROR(MATCH(PF$44,Sheep!$R$292:$R$299,1),0)</f>
        <v>7</v>
      </c>
      <c r="PF45" s="644">
        <f>IFERROR(MATCH(PG$44,Sheep!$R$292:$R$299,1),0)</f>
        <v>7</v>
      </c>
      <c r="PG45" s="644">
        <f>IFERROR(MATCH(PH$44,Sheep!$R$292:$R$299,1),0)</f>
        <v>7</v>
      </c>
      <c r="PH45" s="644">
        <f>IFERROR(MATCH(PI$44,Sheep!$R$292:$R$299,1),0)</f>
        <v>8</v>
      </c>
      <c r="PI45" s="644">
        <f>IFERROR(MATCH(PJ$44,Sheep!$R$292:$R$299,1),0)</f>
        <v>8</v>
      </c>
      <c r="PJ45" s="644">
        <f>IFERROR(MATCH(PK$44,Sheep!$R$292:$R$299,1),0)</f>
        <v>8</v>
      </c>
      <c r="PK45" s="644">
        <f>IFERROR(MATCH(PL$44,Sheep!$R$292:$R$299,1),0)</f>
        <v>8</v>
      </c>
      <c r="PL45" s="644">
        <f>IFERROR(MATCH(PM$44,Sheep!$R$292:$R$299,1),0)</f>
        <v>8</v>
      </c>
      <c r="PM45" s="644">
        <f>IFERROR(MATCH(PN$44,Sheep!$R$292:$R$299,1),0)</f>
        <v>8</v>
      </c>
      <c r="PN45" s="644">
        <f>IFERROR(MATCH(PO$44,Sheep!$R$292:$R$299,1),0)</f>
        <v>8</v>
      </c>
      <c r="PO45" s="644">
        <f>IFERROR(MATCH(PP$44,Sheep!$R$292:$R$299,1),0)</f>
        <v>8</v>
      </c>
      <c r="PP45" s="644">
        <f>IFERROR(MATCH(PQ$44,Sheep!$R$292:$R$299,1),0)</f>
        <v>8</v>
      </c>
      <c r="PQ45" s="644">
        <f>IFERROR(MATCH(PR$44,Sheep!$R$292:$R$299,1),0)</f>
        <v>8</v>
      </c>
      <c r="PR45" s="644">
        <f>IFERROR(MATCH(PS$44,Sheep!$R$292:$R$299,1),0)</f>
        <v>8</v>
      </c>
      <c r="PS45" s="644">
        <f>IFERROR(MATCH(PT$44,Sheep!$R$292:$R$299,1),0)</f>
        <v>8</v>
      </c>
      <c r="PT45" s="644">
        <f>IFERROR(MATCH(PU$44,Sheep!$R$292:$R$299,1),0)</f>
        <v>8</v>
      </c>
      <c r="PU45" s="644">
        <f>IFERROR(MATCH(PV$44,Sheep!$R$292:$R$299,1),0)</f>
        <v>8</v>
      </c>
      <c r="PV45" s="644">
        <f>IFERROR(MATCH(PW$44,Sheep!$R$292:$R$299,1),0)</f>
        <v>8</v>
      </c>
      <c r="PW45" s="644">
        <f>IFERROR(MATCH(PX$44,Sheep!$R$292:$R$299,1),0)</f>
        <v>8</v>
      </c>
      <c r="PX45" s="644">
        <f>IFERROR(MATCH(PY$44,Sheep!$R$292:$R$299,1),0)</f>
        <v>8</v>
      </c>
      <c r="PY45" s="644">
        <f>IFERROR(MATCH(PZ$44,Sheep!$R$292:$R$299,1),0)</f>
        <v>8</v>
      </c>
      <c r="PZ45" s="644">
        <f>IFERROR(MATCH(QA$44,Sheep!$R$292:$R$299,1),0)</f>
        <v>8</v>
      </c>
      <c r="QA45" s="644">
        <f>IFERROR(MATCH(QB$44,Sheep!$R$292:$R$299,1),0)</f>
        <v>8</v>
      </c>
      <c r="QB45" s="644">
        <f>IFERROR(MATCH(QC$44,Sheep!$R$292:$R$299,1),0)</f>
        <v>8</v>
      </c>
      <c r="QC45" s="644">
        <f>IFERROR(MATCH(QD$44,Sheep!$R$292:$R$299,1),0)</f>
        <v>8</v>
      </c>
      <c r="QD45" s="644">
        <f>IFERROR(MATCH(QE$44,Sheep!$R$292:$R$299,1),0)</f>
        <v>8</v>
      </c>
      <c r="QE45" s="644">
        <f>IFERROR(MATCH(QF$44,Sheep!$R$292:$R$299,1),0)</f>
        <v>8</v>
      </c>
      <c r="QF45" s="644">
        <f>IFERROR(MATCH(QG$44,Sheep!$R$292:$R$299,1),0)</f>
        <v>8</v>
      </c>
      <c r="QG45" s="644">
        <f>IFERROR(MATCH(QH$44,Sheep!$R$292:$R$299,1),0)</f>
        <v>8</v>
      </c>
      <c r="QH45" s="644">
        <f>IFERROR(MATCH(QI$44,Sheep!$R$292:$R$299,1),0)</f>
        <v>8</v>
      </c>
      <c r="QI45" s="644">
        <f>IFERROR(MATCH(QJ$44,Sheep!$R$292:$R$299,1),0)</f>
        <v>8</v>
      </c>
      <c r="QJ45" s="644">
        <f>IFERROR(MATCH(QK$44,Sheep!$R$292:$R$299,1),0)</f>
        <v>8</v>
      </c>
      <c r="QK45" s="644">
        <f>IFERROR(MATCH(QL$44,Sheep!$R$292:$R$299,1),0)</f>
        <v>8</v>
      </c>
      <c r="QL45" s="644">
        <f>IFERROR(MATCH(QM$44,Sheep!$R$292:$R$299,1),0)</f>
        <v>8</v>
      </c>
      <c r="QM45" s="644">
        <f>IFERROR(MATCH(QN$44,Sheep!$R$292:$R$299,1),0)</f>
        <v>8</v>
      </c>
      <c r="QN45" s="644">
        <f>IFERROR(MATCH(QO$44,Sheep!$R$292:$R$299,1),0)</f>
        <v>8</v>
      </c>
      <c r="QO45" s="644">
        <f>IFERROR(MATCH(QP$44,Sheep!$R$292:$R$299,1),0)</f>
        <v>8</v>
      </c>
      <c r="QP45" s="644">
        <f>IFERROR(MATCH(QQ$44,Sheep!$R$292:$R$299,1),0)</f>
        <v>8</v>
      </c>
      <c r="QQ45" s="644">
        <f>IFERROR(MATCH(QR$44,Sheep!$R$292:$R$299,1),0)</f>
        <v>8</v>
      </c>
      <c r="QR45" s="644">
        <f>IFERROR(MATCH(QS$44,Sheep!$R$292:$R$299,1),0)</f>
        <v>8</v>
      </c>
      <c r="QS45" s="644">
        <f>IFERROR(MATCH(QT$44,Sheep!$R$292:$R$299,1),0)</f>
        <v>8</v>
      </c>
      <c r="QT45" s="644">
        <f>IFERROR(MATCH(QU$44,Sheep!$R$292:$R$299,1),0)</f>
        <v>8</v>
      </c>
      <c r="QU45" s="644">
        <f>IFERROR(MATCH(QV$44,Sheep!$R$292:$R$299,1),0)</f>
        <v>8</v>
      </c>
      <c r="QV45" s="644">
        <f>IFERROR(MATCH(QW$44,Sheep!$R$292:$R$299,1),0)</f>
        <v>8</v>
      </c>
      <c r="QW45" s="644">
        <f>IFERROR(MATCH(QX$44,Sheep!$R$292:$R$299,1),0)</f>
        <v>8</v>
      </c>
      <c r="QX45" s="644">
        <f>IFERROR(MATCH(QY$44,Sheep!$R$292:$R$299,1),0)</f>
        <v>8</v>
      </c>
      <c r="QY45" s="644">
        <f>IFERROR(MATCH(QZ$44,Sheep!$R$292:$R$299,1),0)</f>
        <v>8</v>
      </c>
      <c r="QZ45" s="644">
        <f>IFERROR(MATCH(RA$44,Sheep!$R$292:$R$299,1),0)</f>
        <v>8</v>
      </c>
      <c r="RA45" s="644">
        <f>IFERROR(MATCH(RB$44,Sheep!$R$292:$R$299,1),0)</f>
        <v>8</v>
      </c>
      <c r="RB45" s="644">
        <f>IFERROR(MATCH(RC$44,Sheep!$R$292:$R$299,1),0)</f>
        <v>8</v>
      </c>
      <c r="RC45" s="644">
        <f>IFERROR(MATCH(RD$44,Sheep!$R$292:$R$299,1),0)</f>
        <v>8</v>
      </c>
      <c r="RD45" s="644">
        <f>IFERROR(MATCH(RE$44,Sheep!$R$292:$R$299,1),0)</f>
        <v>8</v>
      </c>
      <c r="RE45" s="644">
        <f>IFERROR(MATCH(RF$44,Sheep!$R$292:$R$299,1),0)</f>
        <v>8</v>
      </c>
      <c r="RF45" s="644">
        <f>IFERROR(MATCH(RG$44,Sheep!$R$292:$R$299,1),0)</f>
        <v>8</v>
      </c>
      <c r="RG45" s="644">
        <f>IFERROR(MATCH(RH$44,Sheep!$R$292:$R$299,1),0)</f>
        <v>8</v>
      </c>
      <c r="RH45" s="644">
        <f>IFERROR(MATCH(RI$44,Sheep!$R$292:$R$299,1),0)</f>
        <v>8</v>
      </c>
      <c r="RI45" s="644">
        <f>IFERROR(MATCH(RJ$44,Sheep!$R$292:$R$299,1),0)</f>
        <v>8</v>
      </c>
      <c r="RJ45" s="644">
        <f>IFERROR(MATCH(RK$44,Sheep!$R$292:$R$299,1),0)</f>
        <v>8</v>
      </c>
      <c r="RK45" s="644">
        <f>IFERROR(MATCH(RL$44,Sheep!$R$292:$R$299,1),0)</f>
        <v>8</v>
      </c>
      <c r="RL45" s="644">
        <f>IFERROR(MATCH(RM$44,Sheep!$R$292:$R$299,1),0)</f>
        <v>8</v>
      </c>
      <c r="RM45" s="644">
        <f>IFERROR(MATCH(RN$44,Sheep!$R$292:$R$299,1),0)</f>
        <v>8</v>
      </c>
      <c r="RN45" s="644">
        <f>IFERROR(MATCH(RO$44,Sheep!$R$292:$R$299,1),0)</f>
        <v>8</v>
      </c>
      <c r="RO45" s="644">
        <f>IFERROR(MATCH(RP$44,Sheep!$R$292:$R$299,1),0)</f>
        <v>8</v>
      </c>
      <c r="RP45" s="644">
        <f>IFERROR(MATCH(RQ$44,Sheep!$R$292:$R$299,1),0)</f>
        <v>8</v>
      </c>
      <c r="RQ45" s="644">
        <f>IFERROR(MATCH(RR$44,Sheep!$R$292:$R$299,1),0)</f>
        <v>8</v>
      </c>
      <c r="RR45" s="644">
        <f>IFERROR(MATCH(RS$44,Sheep!$R$292:$R$299,1),0)</f>
        <v>8</v>
      </c>
      <c r="RS45" s="644">
        <f>IFERROR(MATCH(RT$44,Sheep!$R$292:$R$299,1),0)</f>
        <v>8</v>
      </c>
      <c r="RT45" s="644">
        <f>IFERROR(MATCH(RU$44,Sheep!$R$292:$R$299,1),0)</f>
        <v>8</v>
      </c>
      <c r="RU45" s="644">
        <f>IFERROR(MATCH(RV$44,Sheep!$R$292:$R$299,1),0)</f>
        <v>8</v>
      </c>
      <c r="RV45" s="644">
        <f>IFERROR(MATCH(RW$44,Sheep!$R$292:$R$299,1),0)</f>
        <v>8</v>
      </c>
      <c r="RW45" s="644">
        <f>IFERROR(MATCH(RX$44,Sheep!$R$292:$R$299,1),0)</f>
        <v>8</v>
      </c>
      <c r="RX45" s="644">
        <f>IFERROR(MATCH(RY$44,Sheep!$R$292:$R$299,1),0)</f>
        <v>8</v>
      </c>
      <c r="RY45" s="644">
        <f>IFERROR(MATCH(RZ$44,Sheep!$R$292:$R$299,1),0)</f>
        <v>8</v>
      </c>
      <c r="RZ45" s="644">
        <f>IFERROR(MATCH(SA$44,Sheep!$R$292:$R$299,1),0)</f>
        <v>8</v>
      </c>
      <c r="SA45" s="644">
        <f>IFERROR(MATCH(SB$44,Sheep!$R$292:$R$299,1),0)</f>
        <v>8</v>
      </c>
      <c r="SB45" s="644">
        <f>IFERROR(MATCH(SC$44,Sheep!$R$292:$R$299,1),0)</f>
        <v>8</v>
      </c>
      <c r="SC45" s="644">
        <f>IFERROR(MATCH(SD$44,Sheep!$R$292:$R$299,1),0)</f>
        <v>8</v>
      </c>
      <c r="SD45" s="644">
        <f>IFERROR(MATCH(SE$44,Sheep!$R$292:$R$299,1),0)</f>
        <v>8</v>
      </c>
      <c r="SE45" s="644">
        <f>IFERROR(MATCH(SF$44,Sheep!$R$292:$R$299,1),0)</f>
        <v>8</v>
      </c>
      <c r="SF45" s="644">
        <f>IFERROR(MATCH(SG$44,Sheep!$R$292:$R$299,1),0)</f>
        <v>8</v>
      </c>
      <c r="SG45" s="644">
        <f>IFERROR(MATCH(SH$44,Sheep!$R$292:$R$299,1),0)</f>
        <v>8</v>
      </c>
      <c r="SH45" s="644">
        <f>IFERROR(MATCH(SI$44,Sheep!$R$292:$R$299,1),0)</f>
        <v>8</v>
      </c>
      <c r="SI45" s="644">
        <f>IFERROR(MATCH(SJ$44,Sheep!$R$292:$R$299,1),0)</f>
        <v>0</v>
      </c>
      <c r="SJ45" s="421"/>
      <c r="SK45" s="423"/>
      <c r="SL45" s="411"/>
      <c r="SM45" s="411"/>
      <c r="SN45" s="411"/>
    </row>
    <row r="46" spans="1:508" hidden="1" outlineLevel="3" x14ac:dyDescent="0.25">
      <c r="A46" s="411"/>
      <c r="B46" s="420"/>
      <c r="C46" s="629">
        <f>INT($C$40)+3</f>
        <v>4</v>
      </c>
      <c r="D46" s="421"/>
      <c r="E46" s="500"/>
      <c r="F46" s="500"/>
      <c r="G46" s="421"/>
      <c r="H46" s="440"/>
      <c r="I46" s="440"/>
      <c r="J46" s="643" t="s">
        <v>824</v>
      </c>
      <c r="K46" s="713">
        <f>IFERROR(INDEX(Sheep!$R$292:$R$299,K45,1),0)</f>
        <v>0</v>
      </c>
      <c r="L46" s="713">
        <f>IFERROR(INDEX(Sheep!$R$292:$R$299,L45,1),0)</f>
        <v>0</v>
      </c>
      <c r="M46" s="713">
        <f>IFERROR(INDEX(Sheep!$R$292:$R$299,M45,1),0)</f>
        <v>0</v>
      </c>
      <c r="N46" s="713">
        <f>IFERROR(INDEX(Sheep!$R$292:$R$299,N45,1),0)</f>
        <v>0</v>
      </c>
      <c r="O46" s="713">
        <f>IFERROR(INDEX(Sheep!$R$292:$R$299,O45,1),0)</f>
        <v>0</v>
      </c>
      <c r="P46" s="713">
        <f>IFERROR(INDEX(Sheep!$R$292:$R$299,P45,1),0)</f>
        <v>0</v>
      </c>
      <c r="Q46" s="713">
        <f>IFERROR(INDEX(Sheep!$R$292:$R$299,Q45,1),0)</f>
        <v>0</v>
      </c>
      <c r="R46" s="713">
        <f>IFERROR(INDEX(Sheep!$R$292:$R$299,R45,1),0)</f>
        <v>0</v>
      </c>
      <c r="S46" s="713">
        <f>IFERROR(INDEX(Sheep!$R$292:$R$299,S45,1),0)</f>
        <v>0</v>
      </c>
      <c r="T46" s="713">
        <f>IFERROR(INDEX(Sheep!$R$292:$R$299,T45,1),0)</f>
        <v>0</v>
      </c>
      <c r="U46" s="713">
        <f>IFERROR(INDEX(Sheep!$R$292:$R$299,U45,1),0)</f>
        <v>0</v>
      </c>
      <c r="V46" s="713">
        <f>IFERROR(INDEX(Sheep!$R$292:$R$299,V45,1),0)</f>
        <v>0</v>
      </c>
      <c r="W46" s="713">
        <f>IFERROR(INDEX(Sheep!$R$292:$R$299,W45,1),0)</f>
        <v>0</v>
      </c>
      <c r="X46" s="713">
        <f>IFERROR(INDEX(Sheep!$R$292:$R$299,X45,1),0)</f>
        <v>0</v>
      </c>
      <c r="Y46" s="713">
        <f>IFERROR(INDEX(Sheep!$R$292:$R$299,Y45,1),0)</f>
        <v>0</v>
      </c>
      <c r="Z46" s="713">
        <f>IFERROR(INDEX(Sheep!$R$292:$R$299,Z45,1),0)</f>
        <v>0</v>
      </c>
      <c r="AA46" s="713">
        <f>IFERROR(INDEX(Sheep!$R$292:$R$299,AA45,1),0)</f>
        <v>0</v>
      </c>
      <c r="AB46" s="713">
        <f>IFERROR(INDEX(Sheep!$R$292:$R$299,AB45,1),0)</f>
        <v>0</v>
      </c>
      <c r="AC46" s="713">
        <f>IFERROR(INDEX(Sheep!$R$292:$R$299,AC45,1),0)</f>
        <v>0</v>
      </c>
      <c r="AD46" s="713">
        <f>IFERROR(INDEX(Sheep!$R$292:$R$299,AD45,1),0)</f>
        <v>0</v>
      </c>
      <c r="AE46" s="713">
        <f>IFERROR(INDEX(Sheep!$R$292:$R$299,AE45,1),0)</f>
        <v>0</v>
      </c>
      <c r="AF46" s="713">
        <f>IFERROR(INDEX(Sheep!$R$292:$R$299,AF45,1),0)</f>
        <v>0</v>
      </c>
      <c r="AG46" s="713">
        <f>IFERROR(INDEX(Sheep!$R$292:$R$299,AG45,1),0)</f>
        <v>0</v>
      </c>
      <c r="AH46" s="713">
        <f>IFERROR(INDEX(Sheep!$R$292:$R$299,AH45,1),0)</f>
        <v>0</v>
      </c>
      <c r="AI46" s="713">
        <f>IFERROR(INDEX(Sheep!$R$292:$R$299,AI45,1),0)</f>
        <v>0</v>
      </c>
      <c r="AJ46" s="713">
        <f>IFERROR(INDEX(Sheep!$R$292:$R$299,AJ45,1),0)</f>
        <v>0</v>
      </c>
      <c r="AK46" s="713">
        <f>IFERROR(INDEX(Sheep!$R$292:$R$299,AK45,1),0)</f>
        <v>0</v>
      </c>
      <c r="AL46" s="713">
        <f>IFERROR(INDEX(Sheep!$R$292:$R$299,AL45,1),0)</f>
        <v>0</v>
      </c>
      <c r="AM46" s="713">
        <f>IFERROR(INDEX(Sheep!$R$292:$R$299,AM45,1),0)</f>
        <v>0</v>
      </c>
      <c r="AN46" s="713">
        <f>IFERROR(INDEX(Sheep!$R$292:$R$299,AN45,1),0)</f>
        <v>0</v>
      </c>
      <c r="AO46" s="713">
        <f>IFERROR(INDEX(Sheep!$R$292:$R$299,AO45,1),0)</f>
        <v>0</v>
      </c>
      <c r="AP46" s="713">
        <f>IFERROR(INDEX(Sheep!$R$292:$R$299,AP45,1),0)</f>
        <v>0</v>
      </c>
      <c r="AQ46" s="713">
        <f>IFERROR(INDEX(Sheep!$R$292:$R$299,AQ45,1),0)</f>
        <v>0</v>
      </c>
      <c r="AR46" s="713">
        <f>IFERROR(INDEX(Sheep!$R$292:$R$299,AR45,1),0)</f>
        <v>0</v>
      </c>
      <c r="AS46" s="713">
        <f>IFERROR(INDEX(Sheep!$R$292:$R$299,AS45,1),0)</f>
        <v>0</v>
      </c>
      <c r="AT46" s="713">
        <f>IFERROR(INDEX(Sheep!$R$292:$R$299,AT45,1),0)</f>
        <v>0</v>
      </c>
      <c r="AU46" s="713">
        <f>IFERROR(INDEX(Sheep!$R$292:$R$299,AU45,1),0)</f>
        <v>0</v>
      </c>
      <c r="AV46" s="713">
        <f>IFERROR(INDEX(Sheep!$R$292:$R$299,AV45,1),0)</f>
        <v>0</v>
      </c>
      <c r="AW46" s="713">
        <f>IFERROR(INDEX(Sheep!$R$292:$R$299,AW45,1),0)</f>
        <v>0</v>
      </c>
      <c r="AX46" s="713">
        <f>IFERROR(INDEX(Sheep!$R$292:$R$299,AX45,1),0)</f>
        <v>0</v>
      </c>
      <c r="AY46" s="713">
        <f>IFERROR(INDEX(Sheep!$R$292:$R$299,AY45,1),0)</f>
        <v>0</v>
      </c>
      <c r="AZ46" s="713">
        <f>IFERROR(INDEX(Sheep!$R$292:$R$299,AZ45,1),0)</f>
        <v>0</v>
      </c>
      <c r="BA46" s="713">
        <f>IFERROR(INDEX(Sheep!$R$292:$R$299,BA45,1),0)</f>
        <v>0</v>
      </c>
      <c r="BB46" s="713">
        <f>IFERROR(INDEX(Sheep!$R$292:$R$299,BB45,1),0)</f>
        <v>0</v>
      </c>
      <c r="BC46" s="713">
        <f>IFERROR(INDEX(Sheep!$R$292:$R$299,BC45,1),0)</f>
        <v>0</v>
      </c>
      <c r="BD46" s="713">
        <f>IFERROR(INDEX(Sheep!$R$292:$R$299,BD45,1),0)</f>
        <v>0</v>
      </c>
      <c r="BE46" s="713">
        <f>IFERROR(INDEX(Sheep!$R$292:$R$299,BE45,1),0)</f>
        <v>0</v>
      </c>
      <c r="BF46" s="713">
        <f>IFERROR(INDEX(Sheep!$R$292:$R$299,BF45,1),0)</f>
        <v>0</v>
      </c>
      <c r="BG46" s="713">
        <f>IFERROR(INDEX(Sheep!$R$292:$R$299,BG45,1),0)</f>
        <v>0</v>
      </c>
      <c r="BH46" s="713">
        <f>IFERROR(INDEX(Sheep!$R$292:$R$299,BH45,1),0)</f>
        <v>0</v>
      </c>
      <c r="BI46" s="713">
        <f>IFERROR(INDEX(Sheep!$R$292:$R$299,BI45,1),0)</f>
        <v>0</v>
      </c>
      <c r="BJ46" s="713">
        <f>IFERROR(INDEX(Sheep!$R$292:$R$299,BJ45,1),0)</f>
        <v>0</v>
      </c>
      <c r="BK46" s="713">
        <f>IFERROR(INDEX(Sheep!$R$292:$R$299,BK45,1),0)</f>
        <v>0</v>
      </c>
      <c r="BL46" s="713">
        <f>IFERROR(INDEX(Sheep!$R$292:$R$299,BL45,1),0)</f>
        <v>0</v>
      </c>
      <c r="BM46" s="713">
        <f>IFERROR(INDEX(Sheep!$R$292:$R$299,BM45,1),0)</f>
        <v>0</v>
      </c>
      <c r="BN46" s="713">
        <f>IFERROR(INDEX(Sheep!$R$292:$R$299,BN45,1),0)</f>
        <v>0</v>
      </c>
      <c r="BO46" s="713">
        <f>IFERROR(INDEX(Sheep!$R$292:$R$299,BO45,1),0)</f>
        <v>43863</v>
      </c>
      <c r="BP46" s="713">
        <f>IFERROR(INDEX(Sheep!$R$292:$R$299,BP45,1),0)</f>
        <v>43863</v>
      </c>
      <c r="BQ46" s="713">
        <f>IFERROR(INDEX(Sheep!$R$292:$R$299,BQ45,1),0)</f>
        <v>43863</v>
      </c>
      <c r="BR46" s="713">
        <f>IFERROR(INDEX(Sheep!$R$292:$R$299,BR45,1),0)</f>
        <v>43863</v>
      </c>
      <c r="BS46" s="713">
        <f>IFERROR(INDEX(Sheep!$R$292:$R$299,BS45,1),0)</f>
        <v>43863</v>
      </c>
      <c r="BT46" s="713">
        <f>IFERROR(INDEX(Sheep!$R$292:$R$299,BT45,1),0)</f>
        <v>43863</v>
      </c>
      <c r="BU46" s="713">
        <f>IFERROR(INDEX(Sheep!$R$292:$R$299,BU45,1),0)</f>
        <v>43863</v>
      </c>
      <c r="BV46" s="713">
        <f>IFERROR(INDEX(Sheep!$R$292:$R$299,BV45,1),0)</f>
        <v>43863</v>
      </c>
      <c r="BW46" s="713">
        <f>IFERROR(INDEX(Sheep!$R$292:$R$299,BW45,1),0)</f>
        <v>43863</v>
      </c>
      <c r="BX46" s="713">
        <f>IFERROR(INDEX(Sheep!$R$292:$R$299,BX45,1),0)</f>
        <v>43863</v>
      </c>
      <c r="BY46" s="713">
        <f>IFERROR(INDEX(Sheep!$R$292:$R$299,BY45,1),0)</f>
        <v>43863</v>
      </c>
      <c r="BZ46" s="713">
        <f>IFERROR(INDEX(Sheep!$R$292:$R$299,BZ45,1),0)</f>
        <v>43863</v>
      </c>
      <c r="CA46" s="713">
        <f>IFERROR(INDEX(Sheep!$R$292:$R$299,CA45,1),0)</f>
        <v>43863</v>
      </c>
      <c r="CB46" s="713">
        <f>IFERROR(INDEX(Sheep!$R$292:$R$299,CB45,1),0)</f>
        <v>43863</v>
      </c>
      <c r="CC46" s="713">
        <f>IFERROR(INDEX(Sheep!$R$292:$R$299,CC45,1),0)</f>
        <v>43863</v>
      </c>
      <c r="CD46" s="713">
        <f>IFERROR(INDEX(Sheep!$R$292:$R$299,CD45,1),0)</f>
        <v>43863</v>
      </c>
      <c r="CE46" s="713">
        <f>IFERROR(INDEX(Sheep!$R$292:$R$299,CE45,1),0)</f>
        <v>43863</v>
      </c>
      <c r="CF46" s="713">
        <f>IFERROR(INDEX(Sheep!$R$292:$R$299,CF45,1),0)</f>
        <v>43863</v>
      </c>
      <c r="CG46" s="713">
        <f>IFERROR(INDEX(Sheep!$R$292:$R$299,CG45,1),0)</f>
        <v>43863</v>
      </c>
      <c r="CH46" s="713">
        <f>IFERROR(INDEX(Sheep!$R$292:$R$299,CH45,1),0)</f>
        <v>43863</v>
      </c>
      <c r="CI46" s="713">
        <f>IFERROR(INDEX(Sheep!$R$292:$R$299,CI45,1),0)</f>
        <v>43863</v>
      </c>
      <c r="CJ46" s="713">
        <f>IFERROR(INDEX(Sheep!$R$292:$R$299,CJ45,1),0)</f>
        <v>43863</v>
      </c>
      <c r="CK46" s="713">
        <f>IFERROR(INDEX(Sheep!$R$292:$R$299,CK45,1),0)</f>
        <v>43863</v>
      </c>
      <c r="CL46" s="713">
        <f>IFERROR(INDEX(Sheep!$R$292:$R$299,CL45,1),0)</f>
        <v>43863</v>
      </c>
      <c r="CM46" s="713">
        <f>IFERROR(INDEX(Sheep!$R$292:$R$299,CM45,1),0)</f>
        <v>43863</v>
      </c>
      <c r="CN46" s="713">
        <f>IFERROR(INDEX(Sheep!$R$292:$R$299,CN45,1),0)</f>
        <v>43863</v>
      </c>
      <c r="CO46" s="713">
        <f>IFERROR(INDEX(Sheep!$R$292:$R$299,CO45,1),0)</f>
        <v>43863</v>
      </c>
      <c r="CP46" s="713">
        <f>IFERROR(INDEX(Sheep!$R$292:$R$299,CP45,1),0)</f>
        <v>43863</v>
      </c>
      <c r="CQ46" s="713">
        <f>IFERROR(INDEX(Sheep!$R$292:$R$299,CQ45,1),0)</f>
        <v>43863</v>
      </c>
      <c r="CR46" s="713">
        <f>IFERROR(INDEX(Sheep!$R$292:$R$299,CR45,1),0)</f>
        <v>43863</v>
      </c>
      <c r="CS46" s="713">
        <f>IFERROR(INDEX(Sheep!$R$292:$R$299,CS45,1),0)</f>
        <v>43863</v>
      </c>
      <c r="CT46" s="713">
        <f>IFERROR(INDEX(Sheep!$R$292:$R$299,CT45,1),0)</f>
        <v>43863</v>
      </c>
      <c r="CU46" s="713">
        <f>IFERROR(INDEX(Sheep!$R$292:$R$299,CU45,1),0)</f>
        <v>43863</v>
      </c>
      <c r="CV46" s="713">
        <f>IFERROR(INDEX(Sheep!$R$292:$R$299,CV45,1),0)</f>
        <v>43863</v>
      </c>
      <c r="CW46" s="713">
        <f>IFERROR(INDEX(Sheep!$R$292:$R$299,CW45,1),0)</f>
        <v>43863</v>
      </c>
      <c r="CX46" s="713">
        <f>IFERROR(INDEX(Sheep!$R$292:$R$299,CX45,1),0)</f>
        <v>43863</v>
      </c>
      <c r="CY46" s="713">
        <f>IFERROR(INDEX(Sheep!$R$292:$R$299,CY45,1),0)</f>
        <v>43863</v>
      </c>
      <c r="CZ46" s="713">
        <f>IFERROR(INDEX(Sheep!$R$292:$R$299,CZ45,1),0)</f>
        <v>43863</v>
      </c>
      <c r="DA46" s="713">
        <f>IFERROR(INDEX(Sheep!$R$292:$R$299,DA45,1),0)</f>
        <v>43863</v>
      </c>
      <c r="DB46" s="713">
        <f>IFERROR(INDEX(Sheep!$R$292:$R$299,DB45,1),0)</f>
        <v>43863</v>
      </c>
      <c r="DC46" s="713">
        <f>IFERROR(INDEX(Sheep!$R$292:$R$299,DC45,1),0)</f>
        <v>43863</v>
      </c>
      <c r="DD46" s="713">
        <f>IFERROR(INDEX(Sheep!$R$292:$R$299,DD45,1),0)</f>
        <v>43863</v>
      </c>
      <c r="DE46" s="713">
        <f>IFERROR(INDEX(Sheep!$R$292:$R$299,DE45,1),0)</f>
        <v>43863</v>
      </c>
      <c r="DF46" s="713">
        <f>IFERROR(INDEX(Sheep!$R$292:$R$299,DF45,1),0)</f>
        <v>43863</v>
      </c>
      <c r="DG46" s="713">
        <f>IFERROR(INDEX(Sheep!$R$292:$R$299,DG45,1),0)</f>
        <v>43863</v>
      </c>
      <c r="DH46" s="713">
        <f>IFERROR(INDEX(Sheep!$R$292:$R$299,DH45,1),0)</f>
        <v>44181</v>
      </c>
      <c r="DI46" s="713">
        <f>IFERROR(INDEX(Sheep!$R$292:$R$299,DI45,1),0)</f>
        <v>44181</v>
      </c>
      <c r="DJ46" s="713">
        <f>IFERROR(INDEX(Sheep!$R$292:$R$299,DJ45,1),0)</f>
        <v>44181</v>
      </c>
      <c r="DK46" s="713">
        <f>IFERROR(INDEX(Sheep!$R$292:$R$299,DK45,1),0)</f>
        <v>44181</v>
      </c>
      <c r="DL46" s="713">
        <f>IFERROR(INDEX(Sheep!$R$292:$R$299,DL45,1),0)</f>
        <v>44181</v>
      </c>
      <c r="DM46" s="713">
        <f>IFERROR(INDEX(Sheep!$R$292:$R$299,DM45,1),0)</f>
        <v>44181</v>
      </c>
      <c r="DN46" s="713">
        <f>IFERROR(INDEX(Sheep!$R$292:$R$299,DN45,1),0)</f>
        <v>44181</v>
      </c>
      <c r="DO46" s="713">
        <f>IFERROR(INDEX(Sheep!$R$292:$R$299,DO45,1),0)</f>
        <v>44181</v>
      </c>
      <c r="DP46" s="713">
        <f>IFERROR(INDEX(Sheep!$R$292:$R$299,DP45,1),0)</f>
        <v>44181</v>
      </c>
      <c r="DQ46" s="713">
        <f>IFERROR(INDEX(Sheep!$R$292:$R$299,DQ45,1),0)</f>
        <v>44181</v>
      </c>
      <c r="DR46" s="713">
        <f>IFERROR(INDEX(Sheep!$R$292:$R$299,DR45,1),0)</f>
        <v>44181</v>
      </c>
      <c r="DS46" s="713">
        <f>IFERROR(INDEX(Sheep!$R$292:$R$299,DS45,1),0)</f>
        <v>44181</v>
      </c>
      <c r="DT46" s="713">
        <f>IFERROR(INDEX(Sheep!$R$292:$R$299,DT45,1),0)</f>
        <v>44181</v>
      </c>
      <c r="DU46" s="713">
        <f>IFERROR(INDEX(Sheep!$R$292:$R$299,DU45,1),0)</f>
        <v>44181</v>
      </c>
      <c r="DV46" s="713">
        <f>IFERROR(INDEX(Sheep!$R$292:$R$299,DV45,1),0)</f>
        <v>44181</v>
      </c>
      <c r="DW46" s="713">
        <f>IFERROR(INDEX(Sheep!$R$292:$R$299,DW45,1),0)</f>
        <v>44181</v>
      </c>
      <c r="DX46" s="713">
        <f>IFERROR(INDEX(Sheep!$R$292:$R$299,DX45,1),0)</f>
        <v>44181</v>
      </c>
      <c r="DY46" s="713">
        <f>IFERROR(INDEX(Sheep!$R$292:$R$299,DY45,1),0)</f>
        <v>44181</v>
      </c>
      <c r="DZ46" s="713">
        <f>IFERROR(INDEX(Sheep!$R$292:$R$299,DZ45,1),0)</f>
        <v>44181</v>
      </c>
      <c r="EA46" s="713">
        <f>IFERROR(INDEX(Sheep!$R$292:$R$299,EA45,1),0)</f>
        <v>44181</v>
      </c>
      <c r="EB46" s="713">
        <f>IFERROR(INDEX(Sheep!$R$292:$R$299,EB45,1),0)</f>
        <v>44181</v>
      </c>
      <c r="EC46" s="713">
        <f>IFERROR(INDEX(Sheep!$R$292:$R$299,EC45,1),0)</f>
        <v>44181</v>
      </c>
      <c r="ED46" s="713">
        <f>IFERROR(INDEX(Sheep!$R$292:$R$299,ED45,1),0)</f>
        <v>44181</v>
      </c>
      <c r="EE46" s="713">
        <f>IFERROR(INDEX(Sheep!$R$292:$R$299,EE45,1),0)</f>
        <v>44181</v>
      </c>
      <c r="EF46" s="713">
        <f>IFERROR(INDEX(Sheep!$R$292:$R$299,EF45,1),0)</f>
        <v>44181</v>
      </c>
      <c r="EG46" s="713">
        <f>IFERROR(INDEX(Sheep!$R$292:$R$299,EG45,1),0)</f>
        <v>44181</v>
      </c>
      <c r="EH46" s="713">
        <f>IFERROR(INDEX(Sheep!$R$292:$R$299,EH45,1),0)</f>
        <v>44181</v>
      </c>
      <c r="EI46" s="713">
        <f>IFERROR(INDEX(Sheep!$R$292:$R$299,EI45,1),0)</f>
        <v>44181</v>
      </c>
      <c r="EJ46" s="713">
        <f>IFERROR(INDEX(Sheep!$R$292:$R$299,EJ45,1),0)</f>
        <v>44181</v>
      </c>
      <c r="EK46" s="713">
        <f>IFERROR(INDEX(Sheep!$R$292:$R$299,EK45,1),0)</f>
        <v>44181</v>
      </c>
      <c r="EL46" s="713">
        <f>IFERROR(INDEX(Sheep!$R$292:$R$299,EL45,1),0)</f>
        <v>44181</v>
      </c>
      <c r="EM46" s="713">
        <f>IFERROR(INDEX(Sheep!$R$292:$R$299,EM45,1),0)</f>
        <v>44181</v>
      </c>
      <c r="EN46" s="713">
        <f>IFERROR(INDEX(Sheep!$R$292:$R$299,EN45,1),0)</f>
        <v>44181</v>
      </c>
      <c r="EO46" s="713">
        <f>IFERROR(INDEX(Sheep!$R$292:$R$299,EO45,1),0)</f>
        <v>44181</v>
      </c>
      <c r="EP46" s="713">
        <f>IFERROR(INDEX(Sheep!$R$292:$R$299,EP45,1),0)</f>
        <v>44181</v>
      </c>
      <c r="EQ46" s="713">
        <f>IFERROR(INDEX(Sheep!$R$292:$R$299,EQ45,1),0)</f>
        <v>44181</v>
      </c>
      <c r="ER46" s="713">
        <f>IFERROR(INDEX(Sheep!$R$292:$R$299,ER45,1),0)</f>
        <v>44181</v>
      </c>
      <c r="ES46" s="713">
        <f>IFERROR(INDEX(Sheep!$R$292:$R$299,ES45,1),0)</f>
        <v>44181</v>
      </c>
      <c r="ET46" s="713">
        <f>IFERROR(INDEX(Sheep!$R$292:$R$299,ET45,1),0)</f>
        <v>44181</v>
      </c>
      <c r="EU46" s="713">
        <f>IFERROR(INDEX(Sheep!$R$292:$R$299,EU45,1),0)</f>
        <v>44181</v>
      </c>
      <c r="EV46" s="713">
        <f>IFERROR(INDEX(Sheep!$R$292:$R$299,EV45,1),0)</f>
        <v>44181</v>
      </c>
      <c r="EW46" s="713">
        <f>IFERROR(INDEX(Sheep!$R$292:$R$299,EW45,1),0)</f>
        <v>44181</v>
      </c>
      <c r="EX46" s="713">
        <f>IFERROR(INDEX(Sheep!$R$292:$R$299,EX45,1),0)</f>
        <v>44181</v>
      </c>
      <c r="EY46" s="713">
        <f>IFERROR(INDEX(Sheep!$R$292:$R$299,EY45,1),0)</f>
        <v>44181</v>
      </c>
      <c r="EZ46" s="713">
        <f>IFERROR(INDEX(Sheep!$R$292:$R$299,EZ45,1),0)</f>
        <v>44181</v>
      </c>
      <c r="FA46" s="713">
        <f>IFERROR(INDEX(Sheep!$R$292:$R$299,FA45,1),0)</f>
        <v>44181</v>
      </c>
      <c r="FB46" s="713">
        <f>IFERROR(INDEX(Sheep!$R$292:$R$299,FB45,1),0)</f>
        <v>44181</v>
      </c>
      <c r="FC46" s="713">
        <f>IFERROR(INDEX(Sheep!$R$292:$R$299,FC45,1),0)</f>
        <v>44181</v>
      </c>
      <c r="FD46" s="713">
        <f>IFERROR(INDEX(Sheep!$R$292:$R$299,FD45,1),0)</f>
        <v>44181</v>
      </c>
      <c r="FE46" s="713">
        <f>IFERROR(INDEX(Sheep!$R$292:$R$299,FE45,1),0)</f>
        <v>44181</v>
      </c>
      <c r="FF46" s="713">
        <f>IFERROR(INDEX(Sheep!$R$292:$R$299,FF45,1),0)</f>
        <v>44181</v>
      </c>
      <c r="FG46" s="713">
        <f>IFERROR(INDEX(Sheep!$R$292:$R$299,FG45,1),0)</f>
        <v>44181</v>
      </c>
      <c r="FH46" s="713">
        <f>IFERROR(INDEX(Sheep!$R$292:$R$299,FH45,1),0)</f>
        <v>44546</v>
      </c>
      <c r="FI46" s="713">
        <f>IFERROR(INDEX(Sheep!$R$292:$R$299,FI45,1),0)</f>
        <v>44546</v>
      </c>
      <c r="FJ46" s="713">
        <f>IFERROR(INDEX(Sheep!$R$292:$R$299,FJ45,1),0)</f>
        <v>44546</v>
      </c>
      <c r="FK46" s="713">
        <f>IFERROR(INDEX(Sheep!$R$292:$R$299,FK45,1),0)</f>
        <v>44546</v>
      </c>
      <c r="FL46" s="713">
        <f>IFERROR(INDEX(Sheep!$R$292:$R$299,FL45,1),0)</f>
        <v>44546</v>
      </c>
      <c r="FM46" s="713">
        <f>IFERROR(INDEX(Sheep!$R$292:$R$299,FM45,1),0)</f>
        <v>44546</v>
      </c>
      <c r="FN46" s="713">
        <f>IFERROR(INDEX(Sheep!$R$292:$R$299,FN45,1),0)</f>
        <v>44546</v>
      </c>
      <c r="FO46" s="713">
        <f>IFERROR(INDEX(Sheep!$R$292:$R$299,FO45,1),0)</f>
        <v>44546</v>
      </c>
      <c r="FP46" s="713">
        <f>IFERROR(INDEX(Sheep!$R$292:$R$299,FP45,1),0)</f>
        <v>44546</v>
      </c>
      <c r="FQ46" s="713">
        <f>IFERROR(INDEX(Sheep!$R$292:$R$299,FQ45,1),0)</f>
        <v>44546</v>
      </c>
      <c r="FR46" s="713">
        <f>IFERROR(INDEX(Sheep!$R$292:$R$299,FR45,1),0)</f>
        <v>44546</v>
      </c>
      <c r="FS46" s="713">
        <f>IFERROR(INDEX(Sheep!$R$292:$R$299,FS45,1),0)</f>
        <v>44546</v>
      </c>
      <c r="FT46" s="713">
        <f>IFERROR(INDEX(Sheep!$R$292:$R$299,FT45,1),0)</f>
        <v>44546</v>
      </c>
      <c r="FU46" s="713">
        <f>IFERROR(INDEX(Sheep!$R$292:$R$299,FU45,1),0)</f>
        <v>44546</v>
      </c>
      <c r="FV46" s="713">
        <f>IFERROR(INDEX(Sheep!$R$292:$R$299,FV45,1),0)</f>
        <v>44546</v>
      </c>
      <c r="FW46" s="713">
        <f>IFERROR(INDEX(Sheep!$R$292:$R$299,FW45,1),0)</f>
        <v>44546</v>
      </c>
      <c r="FX46" s="713">
        <f>IFERROR(INDEX(Sheep!$R$292:$R$299,FX45,1),0)</f>
        <v>44546</v>
      </c>
      <c r="FY46" s="713">
        <f>IFERROR(INDEX(Sheep!$R$292:$R$299,FY45,1),0)</f>
        <v>44546</v>
      </c>
      <c r="FZ46" s="713">
        <f>IFERROR(INDEX(Sheep!$R$292:$R$299,FZ45,1),0)</f>
        <v>44546</v>
      </c>
      <c r="GA46" s="713">
        <f>IFERROR(INDEX(Sheep!$R$292:$R$299,GA45,1),0)</f>
        <v>44546</v>
      </c>
      <c r="GB46" s="713">
        <f>IFERROR(INDEX(Sheep!$R$292:$R$299,GB45,1),0)</f>
        <v>44546</v>
      </c>
      <c r="GC46" s="713">
        <f>IFERROR(INDEX(Sheep!$R$292:$R$299,GC45,1),0)</f>
        <v>44546</v>
      </c>
      <c r="GD46" s="713">
        <f>IFERROR(INDEX(Sheep!$R$292:$R$299,GD45,1),0)</f>
        <v>44546</v>
      </c>
      <c r="GE46" s="713">
        <f>IFERROR(INDEX(Sheep!$R$292:$R$299,GE45,1),0)</f>
        <v>44546</v>
      </c>
      <c r="GF46" s="713">
        <f>IFERROR(INDEX(Sheep!$R$292:$R$299,GF45,1),0)</f>
        <v>44546</v>
      </c>
      <c r="GG46" s="713">
        <f>IFERROR(INDEX(Sheep!$R$292:$R$299,GG45,1),0)</f>
        <v>44546</v>
      </c>
      <c r="GH46" s="713">
        <f>IFERROR(INDEX(Sheep!$R$292:$R$299,GH45,1),0)</f>
        <v>44546</v>
      </c>
      <c r="GI46" s="713">
        <f>IFERROR(INDEX(Sheep!$R$292:$R$299,GI45,1),0)</f>
        <v>44546</v>
      </c>
      <c r="GJ46" s="713">
        <f>IFERROR(INDEX(Sheep!$R$292:$R$299,GJ45,1),0)</f>
        <v>44546</v>
      </c>
      <c r="GK46" s="713">
        <f>IFERROR(INDEX(Sheep!$R$292:$R$299,GK45,1),0)</f>
        <v>44546</v>
      </c>
      <c r="GL46" s="713">
        <f>IFERROR(INDEX(Sheep!$R$292:$R$299,GL45,1),0)</f>
        <v>44546</v>
      </c>
      <c r="GM46" s="713">
        <f>IFERROR(INDEX(Sheep!$R$292:$R$299,GM45,1),0)</f>
        <v>44546</v>
      </c>
      <c r="GN46" s="713">
        <f>IFERROR(INDEX(Sheep!$R$292:$R$299,GN45,1),0)</f>
        <v>44546</v>
      </c>
      <c r="GO46" s="713">
        <f>IFERROR(INDEX(Sheep!$R$292:$R$299,GO45,1),0)</f>
        <v>44546</v>
      </c>
      <c r="GP46" s="713">
        <f>IFERROR(INDEX(Sheep!$R$292:$R$299,GP45,1),0)</f>
        <v>44546</v>
      </c>
      <c r="GQ46" s="713">
        <f>IFERROR(INDEX(Sheep!$R$292:$R$299,GQ45,1),0)</f>
        <v>44546</v>
      </c>
      <c r="GR46" s="713">
        <f>IFERROR(INDEX(Sheep!$R$292:$R$299,GR45,1),0)</f>
        <v>44546</v>
      </c>
      <c r="GS46" s="713">
        <f>IFERROR(INDEX(Sheep!$R$292:$R$299,GS45,1),0)</f>
        <v>44546</v>
      </c>
      <c r="GT46" s="713">
        <f>IFERROR(INDEX(Sheep!$R$292:$R$299,GT45,1),0)</f>
        <v>44546</v>
      </c>
      <c r="GU46" s="713">
        <f>IFERROR(INDEX(Sheep!$R$292:$R$299,GU45,1),0)</f>
        <v>44546</v>
      </c>
      <c r="GV46" s="713">
        <f>IFERROR(INDEX(Sheep!$R$292:$R$299,GV45,1),0)</f>
        <v>44546</v>
      </c>
      <c r="GW46" s="713">
        <f>IFERROR(INDEX(Sheep!$R$292:$R$299,GW45,1),0)</f>
        <v>44546</v>
      </c>
      <c r="GX46" s="713">
        <f>IFERROR(INDEX(Sheep!$R$292:$R$299,GX45,1),0)</f>
        <v>44546</v>
      </c>
      <c r="GY46" s="713">
        <f>IFERROR(INDEX(Sheep!$R$292:$R$299,GY45,1),0)</f>
        <v>44546</v>
      </c>
      <c r="GZ46" s="713">
        <f>IFERROR(INDEX(Sheep!$R$292:$R$299,GZ45,1),0)</f>
        <v>44546</v>
      </c>
      <c r="HA46" s="713">
        <f>IFERROR(INDEX(Sheep!$R$292:$R$299,HA45,1),0)</f>
        <v>44546</v>
      </c>
      <c r="HB46" s="713">
        <f>IFERROR(INDEX(Sheep!$R$292:$R$299,HB45,1),0)</f>
        <v>44546</v>
      </c>
      <c r="HC46" s="713">
        <f>IFERROR(INDEX(Sheep!$R$292:$R$299,HC45,1),0)</f>
        <v>44546</v>
      </c>
      <c r="HD46" s="713">
        <f>IFERROR(INDEX(Sheep!$R$292:$R$299,HD45,1),0)</f>
        <v>44546</v>
      </c>
      <c r="HE46" s="713">
        <f>IFERROR(INDEX(Sheep!$R$292:$R$299,HE45,1),0)</f>
        <v>44546</v>
      </c>
      <c r="HF46" s="713">
        <f>IFERROR(INDEX(Sheep!$R$292:$R$299,HF45,1),0)</f>
        <v>44546</v>
      </c>
      <c r="HG46" s="713">
        <f>IFERROR(INDEX(Sheep!$R$292:$R$299,HG45,1),0)</f>
        <v>44546</v>
      </c>
      <c r="HH46" s="713">
        <f>IFERROR(INDEX(Sheep!$R$292:$R$299,HH45,1),0)</f>
        <v>44911</v>
      </c>
      <c r="HI46" s="713">
        <f>IFERROR(INDEX(Sheep!$R$292:$R$299,HI45,1),0)</f>
        <v>44911</v>
      </c>
      <c r="HJ46" s="713">
        <f>IFERROR(INDEX(Sheep!$R$292:$R$299,HJ45,1),0)</f>
        <v>44911</v>
      </c>
      <c r="HK46" s="713">
        <f>IFERROR(INDEX(Sheep!$R$292:$R$299,HK45,1),0)</f>
        <v>44911</v>
      </c>
      <c r="HL46" s="713">
        <f>IFERROR(INDEX(Sheep!$R$292:$R$299,HL45,1),0)</f>
        <v>44911</v>
      </c>
      <c r="HM46" s="713">
        <f>IFERROR(INDEX(Sheep!$R$292:$R$299,HM45,1),0)</f>
        <v>44911</v>
      </c>
      <c r="HN46" s="713">
        <f>IFERROR(INDEX(Sheep!$R$292:$R$299,HN45,1),0)</f>
        <v>44911</v>
      </c>
      <c r="HO46" s="713">
        <f>IFERROR(INDEX(Sheep!$R$292:$R$299,HO45,1),0)</f>
        <v>44911</v>
      </c>
      <c r="HP46" s="713">
        <f>IFERROR(INDEX(Sheep!$R$292:$R$299,HP45,1),0)</f>
        <v>44911</v>
      </c>
      <c r="HQ46" s="713">
        <f>IFERROR(INDEX(Sheep!$R$292:$R$299,HQ45,1),0)</f>
        <v>44911</v>
      </c>
      <c r="HR46" s="713">
        <f>IFERROR(INDEX(Sheep!$R$292:$R$299,HR45,1),0)</f>
        <v>44911</v>
      </c>
      <c r="HS46" s="713">
        <f>IFERROR(INDEX(Sheep!$R$292:$R$299,HS45,1),0)</f>
        <v>44911</v>
      </c>
      <c r="HT46" s="713">
        <f>IFERROR(INDEX(Sheep!$R$292:$R$299,HT45,1),0)</f>
        <v>44911</v>
      </c>
      <c r="HU46" s="713">
        <f>IFERROR(INDEX(Sheep!$R$292:$R$299,HU45,1),0)</f>
        <v>44911</v>
      </c>
      <c r="HV46" s="713">
        <f>IFERROR(INDEX(Sheep!$R$292:$R$299,HV45,1),0)</f>
        <v>44911</v>
      </c>
      <c r="HW46" s="713">
        <f>IFERROR(INDEX(Sheep!$R$292:$R$299,HW45,1),0)</f>
        <v>44911</v>
      </c>
      <c r="HX46" s="713">
        <f>IFERROR(INDEX(Sheep!$R$292:$R$299,HX45,1),0)</f>
        <v>44911</v>
      </c>
      <c r="HY46" s="713">
        <f>IFERROR(INDEX(Sheep!$R$292:$R$299,HY45,1),0)</f>
        <v>44911</v>
      </c>
      <c r="HZ46" s="713">
        <f>IFERROR(INDEX(Sheep!$R$292:$R$299,HZ45,1),0)</f>
        <v>44911</v>
      </c>
      <c r="IA46" s="713">
        <f>IFERROR(INDEX(Sheep!$R$292:$R$299,IA45,1),0)</f>
        <v>44911</v>
      </c>
      <c r="IB46" s="713">
        <f>IFERROR(INDEX(Sheep!$R$292:$R$299,IB45,1),0)</f>
        <v>44911</v>
      </c>
      <c r="IC46" s="713">
        <f>IFERROR(INDEX(Sheep!$R$292:$R$299,IC45,1),0)</f>
        <v>44911</v>
      </c>
      <c r="ID46" s="713">
        <f>IFERROR(INDEX(Sheep!$R$292:$R$299,ID45,1),0)</f>
        <v>44911</v>
      </c>
      <c r="IE46" s="713">
        <f>IFERROR(INDEX(Sheep!$R$292:$R$299,IE45,1),0)</f>
        <v>44911</v>
      </c>
      <c r="IF46" s="713">
        <f>IFERROR(INDEX(Sheep!$R$292:$R$299,IF45,1),0)</f>
        <v>44911</v>
      </c>
      <c r="IG46" s="713">
        <f>IFERROR(INDEX(Sheep!$R$292:$R$299,IG45,1),0)</f>
        <v>44911</v>
      </c>
      <c r="IH46" s="713">
        <f>IFERROR(INDEX(Sheep!$R$292:$R$299,IH45,1),0)</f>
        <v>44911</v>
      </c>
      <c r="II46" s="713">
        <f>IFERROR(INDEX(Sheep!$R$292:$R$299,II45,1),0)</f>
        <v>44911</v>
      </c>
      <c r="IJ46" s="713">
        <f>IFERROR(INDEX(Sheep!$R$292:$R$299,IJ45,1),0)</f>
        <v>44911</v>
      </c>
      <c r="IK46" s="713">
        <f>IFERROR(INDEX(Sheep!$R$292:$R$299,IK45,1),0)</f>
        <v>44911</v>
      </c>
      <c r="IL46" s="713">
        <f>IFERROR(INDEX(Sheep!$R$292:$R$299,IL45,1),0)</f>
        <v>44911</v>
      </c>
      <c r="IM46" s="713">
        <f>IFERROR(INDEX(Sheep!$R$292:$R$299,IM45,1),0)</f>
        <v>44911</v>
      </c>
      <c r="IN46" s="713">
        <f>IFERROR(INDEX(Sheep!$R$292:$R$299,IN45,1),0)</f>
        <v>44911</v>
      </c>
      <c r="IO46" s="713">
        <f>IFERROR(INDEX(Sheep!$R$292:$R$299,IO45,1),0)</f>
        <v>44911</v>
      </c>
      <c r="IP46" s="713">
        <f>IFERROR(INDEX(Sheep!$R$292:$R$299,IP45,1),0)</f>
        <v>44911</v>
      </c>
      <c r="IQ46" s="713">
        <f>IFERROR(INDEX(Sheep!$R$292:$R$299,IQ45,1),0)</f>
        <v>44911</v>
      </c>
      <c r="IR46" s="713">
        <f>IFERROR(INDEX(Sheep!$R$292:$R$299,IR45,1),0)</f>
        <v>44911</v>
      </c>
      <c r="IS46" s="713">
        <f>IFERROR(INDEX(Sheep!$R$292:$R$299,IS45,1),0)</f>
        <v>44911</v>
      </c>
      <c r="IT46" s="713">
        <f>IFERROR(INDEX(Sheep!$R$292:$R$299,IT45,1),0)</f>
        <v>44911</v>
      </c>
      <c r="IU46" s="713">
        <f>IFERROR(INDEX(Sheep!$R$292:$R$299,IU45,1),0)</f>
        <v>44911</v>
      </c>
      <c r="IV46" s="713">
        <f>IFERROR(INDEX(Sheep!$R$292:$R$299,IV45,1),0)</f>
        <v>44911</v>
      </c>
      <c r="IW46" s="713">
        <f>IFERROR(INDEX(Sheep!$R$292:$R$299,IW45,1),0)</f>
        <v>44911</v>
      </c>
      <c r="IX46" s="713">
        <f>IFERROR(INDEX(Sheep!$R$292:$R$299,IX45,1),0)</f>
        <v>44911</v>
      </c>
      <c r="IY46" s="713">
        <f>IFERROR(INDEX(Sheep!$R$292:$R$299,IY45,1),0)</f>
        <v>44911</v>
      </c>
      <c r="IZ46" s="713">
        <f>IFERROR(INDEX(Sheep!$R$292:$R$299,IZ45,1),0)</f>
        <v>44911</v>
      </c>
      <c r="JA46" s="713">
        <f>IFERROR(INDEX(Sheep!$R$292:$R$299,JA45,1),0)</f>
        <v>44911</v>
      </c>
      <c r="JB46" s="713">
        <f>IFERROR(INDEX(Sheep!$R$292:$R$299,JB45,1),0)</f>
        <v>44911</v>
      </c>
      <c r="JC46" s="713">
        <f>IFERROR(INDEX(Sheep!$R$292:$R$299,JC45,1),0)</f>
        <v>44911</v>
      </c>
      <c r="JD46" s="713">
        <f>IFERROR(INDEX(Sheep!$R$292:$R$299,JD45,1),0)</f>
        <v>44911</v>
      </c>
      <c r="JE46" s="713">
        <f>IFERROR(INDEX(Sheep!$R$292:$R$299,JE45,1),0)</f>
        <v>44911</v>
      </c>
      <c r="JF46" s="713">
        <f>IFERROR(INDEX(Sheep!$R$292:$R$299,JF45,1),0)</f>
        <v>44911</v>
      </c>
      <c r="JG46" s="713">
        <f>IFERROR(INDEX(Sheep!$R$292:$R$299,JG45,1),0)</f>
        <v>44911</v>
      </c>
      <c r="JH46" s="713">
        <f>IFERROR(INDEX(Sheep!$R$292:$R$299,JH45,1),0)</f>
        <v>45277</v>
      </c>
      <c r="JI46" s="713">
        <f>IFERROR(INDEX(Sheep!$R$292:$R$299,JI45,1),0)</f>
        <v>45277</v>
      </c>
      <c r="JJ46" s="713">
        <f>IFERROR(INDEX(Sheep!$R$292:$R$299,JJ45,1),0)</f>
        <v>45277</v>
      </c>
      <c r="JK46" s="713">
        <f>IFERROR(INDEX(Sheep!$R$292:$R$299,JK45,1),0)</f>
        <v>45277</v>
      </c>
      <c r="JL46" s="713">
        <f>IFERROR(INDEX(Sheep!$R$292:$R$299,JL45,1),0)</f>
        <v>45277</v>
      </c>
      <c r="JM46" s="713">
        <f>IFERROR(INDEX(Sheep!$R$292:$R$299,JM45,1),0)</f>
        <v>45277</v>
      </c>
      <c r="JN46" s="713">
        <f>IFERROR(INDEX(Sheep!$R$292:$R$299,JN45,1),0)</f>
        <v>45277</v>
      </c>
      <c r="JO46" s="713">
        <f>IFERROR(INDEX(Sheep!$R$292:$R$299,JO45,1),0)</f>
        <v>45277</v>
      </c>
      <c r="JP46" s="713">
        <f>IFERROR(INDEX(Sheep!$R$292:$R$299,JP45,1),0)</f>
        <v>45277</v>
      </c>
      <c r="JQ46" s="713">
        <f>IFERROR(INDEX(Sheep!$R$292:$R$299,JQ45,1),0)</f>
        <v>45277</v>
      </c>
      <c r="JR46" s="713">
        <f>IFERROR(INDEX(Sheep!$R$292:$R$299,JR45,1),0)</f>
        <v>45277</v>
      </c>
      <c r="JS46" s="713">
        <f>IFERROR(INDEX(Sheep!$R$292:$R$299,JS45,1),0)</f>
        <v>45277</v>
      </c>
      <c r="JT46" s="713">
        <f>IFERROR(INDEX(Sheep!$R$292:$R$299,JT45,1),0)</f>
        <v>45277</v>
      </c>
      <c r="JU46" s="713">
        <f>IFERROR(INDEX(Sheep!$R$292:$R$299,JU45,1),0)</f>
        <v>45277</v>
      </c>
      <c r="JV46" s="713">
        <f>IFERROR(INDEX(Sheep!$R$292:$R$299,JV45,1),0)</f>
        <v>45277</v>
      </c>
      <c r="JW46" s="713">
        <f>IFERROR(INDEX(Sheep!$R$292:$R$299,JW45,1),0)</f>
        <v>45277</v>
      </c>
      <c r="JX46" s="713">
        <f>IFERROR(INDEX(Sheep!$R$292:$R$299,JX45,1),0)</f>
        <v>45277</v>
      </c>
      <c r="JY46" s="713">
        <f>IFERROR(INDEX(Sheep!$R$292:$R$299,JY45,1),0)</f>
        <v>45277</v>
      </c>
      <c r="JZ46" s="713">
        <f>IFERROR(INDEX(Sheep!$R$292:$R$299,JZ45,1),0)</f>
        <v>45277</v>
      </c>
      <c r="KA46" s="713">
        <f>IFERROR(INDEX(Sheep!$R$292:$R$299,KA45,1),0)</f>
        <v>45277</v>
      </c>
      <c r="KB46" s="713">
        <f>IFERROR(INDEX(Sheep!$R$292:$R$299,KB45,1),0)</f>
        <v>45277</v>
      </c>
      <c r="KC46" s="713">
        <f>IFERROR(INDEX(Sheep!$R$292:$R$299,KC45,1),0)</f>
        <v>45277</v>
      </c>
      <c r="KD46" s="713">
        <f>IFERROR(INDEX(Sheep!$R$292:$R$299,KD45,1),0)</f>
        <v>45277</v>
      </c>
      <c r="KE46" s="713">
        <f>IFERROR(INDEX(Sheep!$R$292:$R$299,KE45,1),0)</f>
        <v>45277</v>
      </c>
      <c r="KF46" s="713">
        <f>IFERROR(INDEX(Sheep!$R$292:$R$299,KF45,1),0)</f>
        <v>45277</v>
      </c>
      <c r="KG46" s="713">
        <f>IFERROR(INDEX(Sheep!$R$292:$R$299,KG45,1),0)</f>
        <v>45277</v>
      </c>
      <c r="KH46" s="713">
        <f>IFERROR(INDEX(Sheep!$R$292:$R$299,KH45,1),0)</f>
        <v>45277</v>
      </c>
      <c r="KI46" s="713">
        <f>IFERROR(INDEX(Sheep!$R$292:$R$299,KI45,1),0)</f>
        <v>45277</v>
      </c>
      <c r="KJ46" s="713">
        <f>IFERROR(INDEX(Sheep!$R$292:$R$299,KJ45,1),0)</f>
        <v>45277</v>
      </c>
      <c r="KK46" s="713">
        <f>IFERROR(INDEX(Sheep!$R$292:$R$299,KK45,1),0)</f>
        <v>45277</v>
      </c>
      <c r="KL46" s="713">
        <f>IFERROR(INDEX(Sheep!$R$292:$R$299,KL45,1),0)</f>
        <v>45277</v>
      </c>
      <c r="KM46" s="713">
        <f>IFERROR(INDEX(Sheep!$R$292:$R$299,KM45,1),0)</f>
        <v>45277</v>
      </c>
      <c r="KN46" s="713">
        <f>IFERROR(INDEX(Sheep!$R$292:$R$299,KN45,1),0)</f>
        <v>45277</v>
      </c>
      <c r="KO46" s="713">
        <f>IFERROR(INDEX(Sheep!$R$292:$R$299,KO45,1),0)</f>
        <v>45277</v>
      </c>
      <c r="KP46" s="713">
        <f>IFERROR(INDEX(Sheep!$R$292:$R$299,KP45,1),0)</f>
        <v>45277</v>
      </c>
      <c r="KQ46" s="713">
        <f>IFERROR(INDEX(Sheep!$R$292:$R$299,KQ45,1),0)</f>
        <v>45277</v>
      </c>
      <c r="KR46" s="713">
        <f>IFERROR(INDEX(Sheep!$R$292:$R$299,KR45,1),0)</f>
        <v>45277</v>
      </c>
      <c r="KS46" s="713">
        <f>IFERROR(INDEX(Sheep!$R$292:$R$299,KS45,1),0)</f>
        <v>45277</v>
      </c>
      <c r="KT46" s="713">
        <f>IFERROR(INDEX(Sheep!$R$292:$R$299,KT45,1),0)</f>
        <v>45277</v>
      </c>
      <c r="KU46" s="713">
        <f>IFERROR(INDEX(Sheep!$R$292:$R$299,KU45,1),0)</f>
        <v>45277</v>
      </c>
      <c r="KV46" s="713">
        <f>IFERROR(INDEX(Sheep!$R$292:$R$299,KV45,1),0)</f>
        <v>45277</v>
      </c>
      <c r="KW46" s="713">
        <f>IFERROR(INDEX(Sheep!$R$292:$R$299,KW45,1),0)</f>
        <v>45277</v>
      </c>
      <c r="KX46" s="713">
        <f>IFERROR(INDEX(Sheep!$R$292:$R$299,KX45,1),0)</f>
        <v>45277</v>
      </c>
      <c r="KY46" s="713">
        <f>IFERROR(INDEX(Sheep!$R$292:$R$299,KY45,1),0)</f>
        <v>45277</v>
      </c>
      <c r="KZ46" s="713">
        <f>IFERROR(INDEX(Sheep!$R$292:$R$299,KZ45,1),0)</f>
        <v>45277</v>
      </c>
      <c r="LA46" s="713">
        <f>IFERROR(INDEX(Sheep!$R$292:$R$299,LA45,1),0)</f>
        <v>45277</v>
      </c>
      <c r="LB46" s="713">
        <f>IFERROR(INDEX(Sheep!$R$292:$R$299,LB45,1),0)</f>
        <v>45277</v>
      </c>
      <c r="LC46" s="713">
        <f>IFERROR(INDEX(Sheep!$R$292:$R$299,LC45,1),0)</f>
        <v>45277</v>
      </c>
      <c r="LD46" s="713">
        <f>IFERROR(INDEX(Sheep!$R$292:$R$299,LD45,1),0)</f>
        <v>45277</v>
      </c>
      <c r="LE46" s="713">
        <f>IFERROR(INDEX(Sheep!$R$292:$R$299,LE45,1),0)</f>
        <v>45277</v>
      </c>
      <c r="LF46" s="713">
        <f>IFERROR(INDEX(Sheep!$R$292:$R$299,LF45,1),0)</f>
        <v>45277</v>
      </c>
      <c r="LG46" s="713">
        <f>IFERROR(INDEX(Sheep!$R$292:$R$299,LG45,1),0)</f>
        <v>45277</v>
      </c>
      <c r="LH46" s="713">
        <f>IFERROR(INDEX(Sheep!$R$292:$R$299,LH45,1),0)</f>
        <v>45642</v>
      </c>
      <c r="LI46" s="713">
        <f>IFERROR(INDEX(Sheep!$R$292:$R$299,LI45,1),0)</f>
        <v>45642</v>
      </c>
      <c r="LJ46" s="713">
        <f>IFERROR(INDEX(Sheep!$R$292:$R$299,LJ45,1),0)</f>
        <v>45642</v>
      </c>
      <c r="LK46" s="713">
        <f>IFERROR(INDEX(Sheep!$R$292:$R$299,LK45,1),0)</f>
        <v>45642</v>
      </c>
      <c r="LL46" s="713">
        <f>IFERROR(INDEX(Sheep!$R$292:$R$299,LL45,1),0)</f>
        <v>45642</v>
      </c>
      <c r="LM46" s="713">
        <f>IFERROR(INDEX(Sheep!$R$292:$R$299,LM45,1),0)</f>
        <v>45642</v>
      </c>
      <c r="LN46" s="713">
        <f>IFERROR(INDEX(Sheep!$R$292:$R$299,LN45,1),0)</f>
        <v>45642</v>
      </c>
      <c r="LO46" s="713">
        <f>IFERROR(INDEX(Sheep!$R$292:$R$299,LO45,1),0)</f>
        <v>45642</v>
      </c>
      <c r="LP46" s="713">
        <f>IFERROR(INDEX(Sheep!$R$292:$R$299,LP45,1),0)</f>
        <v>45642</v>
      </c>
      <c r="LQ46" s="713">
        <f>IFERROR(INDEX(Sheep!$R$292:$R$299,LQ45,1),0)</f>
        <v>45642</v>
      </c>
      <c r="LR46" s="713">
        <f>IFERROR(INDEX(Sheep!$R$292:$R$299,LR45,1),0)</f>
        <v>45642</v>
      </c>
      <c r="LS46" s="713">
        <f>IFERROR(INDEX(Sheep!$R$292:$R$299,LS45,1),0)</f>
        <v>45642</v>
      </c>
      <c r="LT46" s="713">
        <f>IFERROR(INDEX(Sheep!$R$292:$R$299,LT45,1),0)</f>
        <v>45642</v>
      </c>
      <c r="LU46" s="713">
        <f>IFERROR(INDEX(Sheep!$R$292:$R$299,LU45,1),0)</f>
        <v>45642</v>
      </c>
      <c r="LV46" s="713">
        <f>IFERROR(INDEX(Sheep!$R$292:$R$299,LV45,1),0)</f>
        <v>45642</v>
      </c>
      <c r="LW46" s="713">
        <f>IFERROR(INDEX(Sheep!$R$292:$R$299,LW45,1),0)</f>
        <v>45642</v>
      </c>
      <c r="LX46" s="713">
        <f>IFERROR(INDEX(Sheep!$R$292:$R$299,LX45,1),0)</f>
        <v>45642</v>
      </c>
      <c r="LY46" s="713">
        <f>IFERROR(INDEX(Sheep!$R$292:$R$299,LY45,1),0)</f>
        <v>45642</v>
      </c>
      <c r="LZ46" s="713">
        <f>IFERROR(INDEX(Sheep!$R$292:$R$299,LZ45,1),0)</f>
        <v>45642</v>
      </c>
      <c r="MA46" s="713">
        <f>IFERROR(INDEX(Sheep!$R$292:$R$299,MA45,1),0)</f>
        <v>45642</v>
      </c>
      <c r="MB46" s="713">
        <f>IFERROR(INDEX(Sheep!$R$292:$R$299,MB45,1),0)</f>
        <v>45642</v>
      </c>
      <c r="MC46" s="713">
        <f>IFERROR(INDEX(Sheep!$R$292:$R$299,MC45,1),0)</f>
        <v>45642</v>
      </c>
      <c r="MD46" s="713">
        <f>IFERROR(INDEX(Sheep!$R$292:$R$299,MD45,1),0)</f>
        <v>45642</v>
      </c>
      <c r="ME46" s="713">
        <f>IFERROR(INDEX(Sheep!$R$292:$R$299,ME45,1),0)</f>
        <v>45642</v>
      </c>
      <c r="MF46" s="713">
        <f>IFERROR(INDEX(Sheep!$R$292:$R$299,MF45,1),0)</f>
        <v>45642</v>
      </c>
      <c r="MG46" s="713">
        <f>IFERROR(INDEX(Sheep!$R$292:$R$299,MG45,1),0)</f>
        <v>45642</v>
      </c>
      <c r="MH46" s="713">
        <f>IFERROR(INDEX(Sheep!$R$292:$R$299,MH45,1),0)</f>
        <v>45642</v>
      </c>
      <c r="MI46" s="713">
        <f>IFERROR(INDEX(Sheep!$R$292:$R$299,MI45,1),0)</f>
        <v>45642</v>
      </c>
      <c r="MJ46" s="713">
        <f>IFERROR(INDEX(Sheep!$R$292:$R$299,MJ45,1),0)</f>
        <v>45642</v>
      </c>
      <c r="MK46" s="713">
        <f>IFERROR(INDEX(Sheep!$R$292:$R$299,MK45,1),0)</f>
        <v>45642</v>
      </c>
      <c r="ML46" s="713">
        <f>IFERROR(INDEX(Sheep!$R$292:$R$299,ML45,1),0)</f>
        <v>45642</v>
      </c>
      <c r="MM46" s="713">
        <f>IFERROR(INDEX(Sheep!$R$292:$R$299,MM45,1),0)</f>
        <v>45642</v>
      </c>
      <c r="MN46" s="713">
        <f>IFERROR(INDEX(Sheep!$R$292:$R$299,MN45,1),0)</f>
        <v>45642</v>
      </c>
      <c r="MO46" s="713">
        <f>IFERROR(INDEX(Sheep!$R$292:$R$299,MO45,1),0)</f>
        <v>45642</v>
      </c>
      <c r="MP46" s="713">
        <f>IFERROR(INDEX(Sheep!$R$292:$R$299,MP45,1),0)</f>
        <v>45642</v>
      </c>
      <c r="MQ46" s="713">
        <f>IFERROR(INDEX(Sheep!$R$292:$R$299,MQ45,1),0)</f>
        <v>45642</v>
      </c>
      <c r="MR46" s="713">
        <f>IFERROR(INDEX(Sheep!$R$292:$R$299,MR45,1),0)</f>
        <v>45642</v>
      </c>
      <c r="MS46" s="713">
        <f>IFERROR(INDEX(Sheep!$R$292:$R$299,MS45,1),0)</f>
        <v>45642</v>
      </c>
      <c r="MT46" s="713">
        <f>IFERROR(INDEX(Sheep!$R$292:$R$299,MT45,1),0)</f>
        <v>45642</v>
      </c>
      <c r="MU46" s="713">
        <f>IFERROR(INDEX(Sheep!$R$292:$R$299,MU45,1),0)</f>
        <v>45642</v>
      </c>
      <c r="MV46" s="713">
        <f>IFERROR(INDEX(Sheep!$R$292:$R$299,MV45,1),0)</f>
        <v>45642</v>
      </c>
      <c r="MW46" s="713">
        <f>IFERROR(INDEX(Sheep!$R$292:$R$299,MW45,1),0)</f>
        <v>45642</v>
      </c>
      <c r="MX46" s="713">
        <f>IFERROR(INDEX(Sheep!$R$292:$R$299,MX45,1),0)</f>
        <v>45642</v>
      </c>
      <c r="MY46" s="713">
        <f>IFERROR(INDEX(Sheep!$R$292:$R$299,MY45,1),0)</f>
        <v>45642</v>
      </c>
      <c r="MZ46" s="713">
        <f>IFERROR(INDEX(Sheep!$R$292:$R$299,MZ45,1),0)</f>
        <v>45642</v>
      </c>
      <c r="NA46" s="713">
        <f>IFERROR(INDEX(Sheep!$R$292:$R$299,NA45,1),0)</f>
        <v>45642</v>
      </c>
      <c r="NB46" s="713">
        <f>IFERROR(INDEX(Sheep!$R$292:$R$299,NB45,1),0)</f>
        <v>45642</v>
      </c>
      <c r="NC46" s="713">
        <f>IFERROR(INDEX(Sheep!$R$292:$R$299,NC45,1),0)</f>
        <v>45642</v>
      </c>
      <c r="ND46" s="713">
        <f>IFERROR(INDEX(Sheep!$R$292:$R$299,ND45,1),0)</f>
        <v>45642</v>
      </c>
      <c r="NE46" s="713">
        <f>IFERROR(INDEX(Sheep!$R$292:$R$299,NE45,1),0)</f>
        <v>45642</v>
      </c>
      <c r="NF46" s="713">
        <f>IFERROR(INDEX(Sheep!$R$292:$R$299,NF45,1),0)</f>
        <v>45642</v>
      </c>
      <c r="NG46" s="713">
        <f>IFERROR(INDEX(Sheep!$R$292:$R$299,NG45,1),0)</f>
        <v>45642</v>
      </c>
      <c r="NH46" s="713">
        <f>IFERROR(INDEX(Sheep!$R$292:$R$299,NH45,1),0)</f>
        <v>46007</v>
      </c>
      <c r="NI46" s="713">
        <f>IFERROR(INDEX(Sheep!$R$292:$R$299,NI45,1),0)</f>
        <v>46007</v>
      </c>
      <c r="NJ46" s="713">
        <f>IFERROR(INDEX(Sheep!$R$292:$R$299,NJ45,1),0)</f>
        <v>46007</v>
      </c>
      <c r="NK46" s="713">
        <f>IFERROR(INDEX(Sheep!$R$292:$R$299,NK45,1),0)</f>
        <v>46007</v>
      </c>
      <c r="NL46" s="713">
        <f>IFERROR(INDEX(Sheep!$R$292:$R$299,NL45,1),0)</f>
        <v>46007</v>
      </c>
      <c r="NM46" s="713">
        <f>IFERROR(INDEX(Sheep!$R$292:$R$299,NM45,1),0)</f>
        <v>46007</v>
      </c>
      <c r="NN46" s="713">
        <f>IFERROR(INDEX(Sheep!$R$292:$R$299,NN45,1),0)</f>
        <v>46007</v>
      </c>
      <c r="NO46" s="713">
        <f>IFERROR(INDEX(Sheep!$R$292:$R$299,NO45,1),0)</f>
        <v>46007</v>
      </c>
      <c r="NP46" s="713">
        <f>IFERROR(INDEX(Sheep!$R$292:$R$299,NP45,1),0)</f>
        <v>46007</v>
      </c>
      <c r="NQ46" s="713">
        <f>IFERROR(INDEX(Sheep!$R$292:$R$299,NQ45,1),0)</f>
        <v>46007</v>
      </c>
      <c r="NR46" s="713">
        <f>IFERROR(INDEX(Sheep!$R$292:$R$299,NR45,1),0)</f>
        <v>46007</v>
      </c>
      <c r="NS46" s="713">
        <f>IFERROR(INDEX(Sheep!$R$292:$R$299,NS45,1),0)</f>
        <v>46007</v>
      </c>
      <c r="NT46" s="713">
        <f>IFERROR(INDEX(Sheep!$R$292:$R$299,NT45,1),0)</f>
        <v>46007</v>
      </c>
      <c r="NU46" s="713">
        <f>IFERROR(INDEX(Sheep!$R$292:$R$299,NU45,1),0)</f>
        <v>46007</v>
      </c>
      <c r="NV46" s="713">
        <f>IFERROR(INDEX(Sheep!$R$292:$R$299,NV45,1),0)</f>
        <v>46007</v>
      </c>
      <c r="NW46" s="713">
        <f>IFERROR(INDEX(Sheep!$R$292:$R$299,NW45,1),0)</f>
        <v>46007</v>
      </c>
      <c r="NX46" s="713">
        <f>IFERROR(INDEX(Sheep!$R$292:$R$299,NX45,1),0)</f>
        <v>46007</v>
      </c>
      <c r="NY46" s="713">
        <f>IFERROR(INDEX(Sheep!$R$292:$R$299,NY45,1),0)</f>
        <v>46007</v>
      </c>
      <c r="NZ46" s="713">
        <f>IFERROR(INDEX(Sheep!$R$292:$R$299,NZ45,1),0)</f>
        <v>46007</v>
      </c>
      <c r="OA46" s="713">
        <f>IFERROR(INDEX(Sheep!$R$292:$R$299,OA45,1),0)</f>
        <v>46007</v>
      </c>
      <c r="OB46" s="713">
        <f>IFERROR(INDEX(Sheep!$R$292:$R$299,OB45,1),0)</f>
        <v>46007</v>
      </c>
      <c r="OC46" s="713">
        <f>IFERROR(INDEX(Sheep!$R$292:$R$299,OC45,1),0)</f>
        <v>46007</v>
      </c>
      <c r="OD46" s="713">
        <f>IFERROR(INDEX(Sheep!$R$292:$R$299,OD45,1),0)</f>
        <v>46007</v>
      </c>
      <c r="OE46" s="713">
        <f>IFERROR(INDEX(Sheep!$R$292:$R$299,OE45,1),0)</f>
        <v>46007</v>
      </c>
      <c r="OF46" s="713">
        <f>IFERROR(INDEX(Sheep!$R$292:$R$299,OF45,1),0)</f>
        <v>46007</v>
      </c>
      <c r="OG46" s="713">
        <f>IFERROR(INDEX(Sheep!$R$292:$R$299,OG45,1),0)</f>
        <v>46007</v>
      </c>
      <c r="OH46" s="713">
        <f>IFERROR(INDEX(Sheep!$R$292:$R$299,OH45,1),0)</f>
        <v>46007</v>
      </c>
      <c r="OI46" s="713">
        <f>IFERROR(INDEX(Sheep!$R$292:$R$299,OI45,1),0)</f>
        <v>46007</v>
      </c>
      <c r="OJ46" s="713">
        <f>IFERROR(INDEX(Sheep!$R$292:$R$299,OJ45,1),0)</f>
        <v>46007</v>
      </c>
      <c r="OK46" s="713">
        <f>IFERROR(INDEX(Sheep!$R$292:$R$299,OK45,1),0)</f>
        <v>46007</v>
      </c>
      <c r="OL46" s="713">
        <f>IFERROR(INDEX(Sheep!$R$292:$R$299,OL45,1),0)</f>
        <v>46007</v>
      </c>
      <c r="OM46" s="713">
        <f>IFERROR(INDEX(Sheep!$R$292:$R$299,OM45,1),0)</f>
        <v>46007</v>
      </c>
      <c r="ON46" s="713">
        <f>IFERROR(INDEX(Sheep!$R$292:$R$299,ON45,1),0)</f>
        <v>46007</v>
      </c>
      <c r="OO46" s="713">
        <f>IFERROR(INDEX(Sheep!$R$292:$R$299,OO45,1),0)</f>
        <v>46007</v>
      </c>
      <c r="OP46" s="713">
        <f>IFERROR(INDEX(Sheep!$R$292:$R$299,OP45,1),0)</f>
        <v>46007</v>
      </c>
      <c r="OQ46" s="713">
        <f>IFERROR(INDEX(Sheep!$R$292:$R$299,OQ45,1),0)</f>
        <v>46007</v>
      </c>
      <c r="OR46" s="713">
        <f>IFERROR(INDEX(Sheep!$R$292:$R$299,OR45,1),0)</f>
        <v>46007</v>
      </c>
      <c r="OS46" s="713">
        <f>IFERROR(INDEX(Sheep!$R$292:$R$299,OS45,1),0)</f>
        <v>46007</v>
      </c>
      <c r="OT46" s="713">
        <f>IFERROR(INDEX(Sheep!$R$292:$R$299,OT45,1),0)</f>
        <v>46007</v>
      </c>
      <c r="OU46" s="713">
        <f>IFERROR(INDEX(Sheep!$R$292:$R$299,OU45,1),0)</f>
        <v>46007</v>
      </c>
      <c r="OV46" s="713">
        <f>IFERROR(INDEX(Sheep!$R$292:$R$299,OV45,1),0)</f>
        <v>46007</v>
      </c>
      <c r="OW46" s="713">
        <f>IFERROR(INDEX(Sheep!$R$292:$R$299,OW45,1),0)</f>
        <v>46007</v>
      </c>
      <c r="OX46" s="713">
        <f>IFERROR(INDEX(Sheep!$R$292:$R$299,OX45,1),0)</f>
        <v>46007</v>
      </c>
      <c r="OY46" s="713">
        <f>IFERROR(INDEX(Sheep!$R$292:$R$299,OY45,1),0)</f>
        <v>46007</v>
      </c>
      <c r="OZ46" s="713">
        <f>IFERROR(INDEX(Sheep!$R$292:$R$299,OZ45,1),0)</f>
        <v>46007</v>
      </c>
      <c r="PA46" s="713">
        <f>IFERROR(INDEX(Sheep!$R$292:$R$299,PA45,1),0)</f>
        <v>46007</v>
      </c>
      <c r="PB46" s="713">
        <f>IFERROR(INDEX(Sheep!$R$292:$R$299,PB45,1),0)</f>
        <v>46007</v>
      </c>
      <c r="PC46" s="713">
        <f>IFERROR(INDEX(Sheep!$R$292:$R$299,PC45,1),0)</f>
        <v>46007</v>
      </c>
      <c r="PD46" s="713">
        <f>IFERROR(INDEX(Sheep!$R$292:$R$299,PD45,1),0)</f>
        <v>46007</v>
      </c>
      <c r="PE46" s="713">
        <f>IFERROR(INDEX(Sheep!$R$292:$R$299,PE45,1),0)</f>
        <v>46007</v>
      </c>
      <c r="PF46" s="713">
        <f>IFERROR(INDEX(Sheep!$R$292:$R$299,PF45,1),0)</f>
        <v>46007</v>
      </c>
      <c r="PG46" s="713">
        <f>IFERROR(INDEX(Sheep!$R$292:$R$299,PG45,1),0)</f>
        <v>46007</v>
      </c>
      <c r="PH46" s="713">
        <f>IFERROR(INDEX(Sheep!$R$292:$R$299,PH45,1),0)</f>
        <v>46372</v>
      </c>
      <c r="PI46" s="713">
        <f>IFERROR(INDEX(Sheep!$R$292:$R$299,PI45,1),0)</f>
        <v>46372</v>
      </c>
      <c r="PJ46" s="713">
        <f>IFERROR(INDEX(Sheep!$R$292:$R$299,PJ45,1),0)</f>
        <v>46372</v>
      </c>
      <c r="PK46" s="713">
        <f>IFERROR(INDEX(Sheep!$R$292:$R$299,PK45,1),0)</f>
        <v>46372</v>
      </c>
      <c r="PL46" s="713">
        <f>IFERROR(INDEX(Sheep!$R$292:$R$299,PL45,1),0)</f>
        <v>46372</v>
      </c>
      <c r="PM46" s="713">
        <f>IFERROR(INDEX(Sheep!$R$292:$R$299,PM45,1),0)</f>
        <v>46372</v>
      </c>
      <c r="PN46" s="713">
        <f>IFERROR(INDEX(Sheep!$R$292:$R$299,PN45,1),0)</f>
        <v>46372</v>
      </c>
      <c r="PO46" s="713">
        <f>IFERROR(INDEX(Sheep!$R$292:$R$299,PO45,1),0)</f>
        <v>46372</v>
      </c>
      <c r="PP46" s="713">
        <f>IFERROR(INDEX(Sheep!$R$292:$R$299,PP45,1),0)</f>
        <v>46372</v>
      </c>
      <c r="PQ46" s="713">
        <f>IFERROR(INDEX(Sheep!$R$292:$R$299,PQ45,1),0)</f>
        <v>46372</v>
      </c>
      <c r="PR46" s="713">
        <f>IFERROR(INDEX(Sheep!$R$292:$R$299,PR45,1),0)</f>
        <v>46372</v>
      </c>
      <c r="PS46" s="713">
        <f>IFERROR(INDEX(Sheep!$R$292:$R$299,PS45,1),0)</f>
        <v>46372</v>
      </c>
      <c r="PT46" s="713">
        <f>IFERROR(INDEX(Sheep!$R$292:$R$299,PT45,1),0)</f>
        <v>46372</v>
      </c>
      <c r="PU46" s="713">
        <f>IFERROR(INDEX(Sheep!$R$292:$R$299,PU45,1),0)</f>
        <v>46372</v>
      </c>
      <c r="PV46" s="713">
        <f>IFERROR(INDEX(Sheep!$R$292:$R$299,PV45,1),0)</f>
        <v>46372</v>
      </c>
      <c r="PW46" s="713">
        <f>IFERROR(INDEX(Sheep!$R$292:$R$299,PW45,1),0)</f>
        <v>46372</v>
      </c>
      <c r="PX46" s="713">
        <f>IFERROR(INDEX(Sheep!$R$292:$R$299,PX45,1),0)</f>
        <v>46372</v>
      </c>
      <c r="PY46" s="713">
        <f>IFERROR(INDEX(Sheep!$R$292:$R$299,PY45,1),0)</f>
        <v>46372</v>
      </c>
      <c r="PZ46" s="713">
        <f>IFERROR(INDEX(Sheep!$R$292:$R$299,PZ45,1),0)</f>
        <v>46372</v>
      </c>
      <c r="QA46" s="713">
        <f>IFERROR(INDEX(Sheep!$R$292:$R$299,QA45,1),0)</f>
        <v>46372</v>
      </c>
      <c r="QB46" s="713">
        <f>IFERROR(INDEX(Sheep!$R$292:$R$299,QB45,1),0)</f>
        <v>46372</v>
      </c>
      <c r="QC46" s="713">
        <f>IFERROR(INDEX(Sheep!$R$292:$R$299,QC45,1),0)</f>
        <v>46372</v>
      </c>
      <c r="QD46" s="713">
        <f>IFERROR(INDEX(Sheep!$R$292:$R$299,QD45,1),0)</f>
        <v>46372</v>
      </c>
      <c r="QE46" s="713">
        <f>IFERROR(INDEX(Sheep!$R$292:$R$299,QE45,1),0)</f>
        <v>46372</v>
      </c>
      <c r="QF46" s="713">
        <f>IFERROR(INDEX(Sheep!$R$292:$R$299,QF45,1),0)</f>
        <v>46372</v>
      </c>
      <c r="QG46" s="713">
        <f>IFERROR(INDEX(Sheep!$R$292:$R$299,QG45,1),0)</f>
        <v>46372</v>
      </c>
      <c r="QH46" s="713">
        <f>IFERROR(INDEX(Sheep!$R$292:$R$299,QH45,1),0)</f>
        <v>46372</v>
      </c>
      <c r="QI46" s="713">
        <f>IFERROR(INDEX(Sheep!$R$292:$R$299,QI45,1),0)</f>
        <v>46372</v>
      </c>
      <c r="QJ46" s="713">
        <f>IFERROR(INDEX(Sheep!$R$292:$R$299,QJ45,1),0)</f>
        <v>46372</v>
      </c>
      <c r="QK46" s="713">
        <f>IFERROR(INDEX(Sheep!$R$292:$R$299,QK45,1),0)</f>
        <v>46372</v>
      </c>
      <c r="QL46" s="713">
        <f>IFERROR(INDEX(Sheep!$R$292:$R$299,QL45,1),0)</f>
        <v>46372</v>
      </c>
      <c r="QM46" s="713">
        <f>IFERROR(INDEX(Sheep!$R$292:$R$299,QM45,1),0)</f>
        <v>46372</v>
      </c>
      <c r="QN46" s="713">
        <f>IFERROR(INDEX(Sheep!$R$292:$R$299,QN45,1),0)</f>
        <v>46372</v>
      </c>
      <c r="QO46" s="713">
        <f>IFERROR(INDEX(Sheep!$R$292:$R$299,QO45,1),0)</f>
        <v>46372</v>
      </c>
      <c r="QP46" s="713">
        <f>IFERROR(INDEX(Sheep!$R$292:$R$299,QP45,1),0)</f>
        <v>46372</v>
      </c>
      <c r="QQ46" s="713">
        <f>IFERROR(INDEX(Sheep!$R$292:$R$299,QQ45,1),0)</f>
        <v>46372</v>
      </c>
      <c r="QR46" s="713">
        <f>IFERROR(INDEX(Sheep!$R$292:$R$299,QR45,1),0)</f>
        <v>46372</v>
      </c>
      <c r="QS46" s="713">
        <f>IFERROR(INDEX(Sheep!$R$292:$R$299,QS45,1),0)</f>
        <v>46372</v>
      </c>
      <c r="QT46" s="713">
        <f>IFERROR(INDEX(Sheep!$R$292:$R$299,QT45,1),0)</f>
        <v>46372</v>
      </c>
      <c r="QU46" s="713">
        <f>IFERROR(INDEX(Sheep!$R$292:$R$299,QU45,1),0)</f>
        <v>46372</v>
      </c>
      <c r="QV46" s="713">
        <f>IFERROR(INDEX(Sheep!$R$292:$R$299,QV45,1),0)</f>
        <v>46372</v>
      </c>
      <c r="QW46" s="713">
        <f>IFERROR(INDEX(Sheep!$R$292:$R$299,QW45,1),0)</f>
        <v>46372</v>
      </c>
      <c r="QX46" s="713">
        <f>IFERROR(INDEX(Sheep!$R$292:$R$299,QX45,1),0)</f>
        <v>46372</v>
      </c>
      <c r="QY46" s="713">
        <f>IFERROR(INDEX(Sheep!$R$292:$R$299,QY45,1),0)</f>
        <v>46372</v>
      </c>
      <c r="QZ46" s="713">
        <f>IFERROR(INDEX(Sheep!$R$292:$R$299,QZ45,1),0)</f>
        <v>46372</v>
      </c>
      <c r="RA46" s="713">
        <f>IFERROR(INDEX(Sheep!$R$292:$R$299,RA45,1),0)</f>
        <v>46372</v>
      </c>
      <c r="RB46" s="713">
        <f>IFERROR(INDEX(Sheep!$R$292:$R$299,RB45,1),0)</f>
        <v>46372</v>
      </c>
      <c r="RC46" s="713">
        <f>IFERROR(INDEX(Sheep!$R$292:$R$299,RC45,1),0)</f>
        <v>46372</v>
      </c>
      <c r="RD46" s="713">
        <f>IFERROR(INDEX(Sheep!$R$292:$R$299,RD45,1),0)</f>
        <v>46372</v>
      </c>
      <c r="RE46" s="713">
        <f>IFERROR(INDEX(Sheep!$R$292:$R$299,RE45,1),0)</f>
        <v>46372</v>
      </c>
      <c r="RF46" s="713">
        <f>IFERROR(INDEX(Sheep!$R$292:$R$299,RF45,1),0)</f>
        <v>46372</v>
      </c>
      <c r="RG46" s="713">
        <f>IFERROR(INDEX(Sheep!$R$292:$R$299,RG45,1),0)</f>
        <v>46372</v>
      </c>
      <c r="RH46" s="713">
        <f>IFERROR(INDEX(Sheep!$R$292:$R$299,RH45,1),0)</f>
        <v>46372</v>
      </c>
      <c r="RI46" s="713">
        <f>IFERROR(INDEX(Sheep!$R$292:$R$299,RI45,1),0)</f>
        <v>46372</v>
      </c>
      <c r="RJ46" s="713">
        <f>IFERROR(INDEX(Sheep!$R$292:$R$299,RJ45,1),0)</f>
        <v>46372</v>
      </c>
      <c r="RK46" s="713">
        <f>IFERROR(INDEX(Sheep!$R$292:$R$299,RK45,1),0)</f>
        <v>46372</v>
      </c>
      <c r="RL46" s="713">
        <f>IFERROR(INDEX(Sheep!$R$292:$R$299,RL45,1),0)</f>
        <v>46372</v>
      </c>
      <c r="RM46" s="713">
        <f>IFERROR(INDEX(Sheep!$R$292:$R$299,RM45,1),0)</f>
        <v>46372</v>
      </c>
      <c r="RN46" s="713">
        <f>IFERROR(INDEX(Sheep!$R$292:$R$299,RN45,1),0)</f>
        <v>46372</v>
      </c>
      <c r="RO46" s="713">
        <f>IFERROR(INDEX(Sheep!$R$292:$R$299,RO45,1),0)</f>
        <v>46372</v>
      </c>
      <c r="RP46" s="713">
        <f>IFERROR(INDEX(Sheep!$R$292:$R$299,RP45,1),0)</f>
        <v>46372</v>
      </c>
      <c r="RQ46" s="713">
        <f>IFERROR(INDEX(Sheep!$R$292:$R$299,RQ45,1),0)</f>
        <v>46372</v>
      </c>
      <c r="RR46" s="713">
        <f>IFERROR(INDEX(Sheep!$R$292:$R$299,RR45,1),0)</f>
        <v>46372</v>
      </c>
      <c r="RS46" s="713">
        <f>IFERROR(INDEX(Sheep!$R$292:$R$299,RS45,1),0)</f>
        <v>46372</v>
      </c>
      <c r="RT46" s="713">
        <f>IFERROR(INDEX(Sheep!$R$292:$R$299,RT45,1),0)</f>
        <v>46372</v>
      </c>
      <c r="RU46" s="713">
        <f>IFERROR(INDEX(Sheep!$R$292:$R$299,RU45,1),0)</f>
        <v>46372</v>
      </c>
      <c r="RV46" s="713">
        <f>IFERROR(INDEX(Sheep!$R$292:$R$299,RV45,1),0)</f>
        <v>46372</v>
      </c>
      <c r="RW46" s="713">
        <f>IFERROR(INDEX(Sheep!$R$292:$R$299,RW45,1),0)</f>
        <v>46372</v>
      </c>
      <c r="RX46" s="713">
        <f>IFERROR(INDEX(Sheep!$R$292:$R$299,RX45,1),0)</f>
        <v>46372</v>
      </c>
      <c r="RY46" s="713">
        <f>IFERROR(INDEX(Sheep!$R$292:$R$299,RY45,1),0)</f>
        <v>46372</v>
      </c>
      <c r="RZ46" s="713">
        <f>IFERROR(INDEX(Sheep!$R$292:$R$299,RZ45,1),0)</f>
        <v>46372</v>
      </c>
      <c r="SA46" s="713">
        <f>IFERROR(INDEX(Sheep!$R$292:$R$299,SA45,1),0)</f>
        <v>46372</v>
      </c>
      <c r="SB46" s="713">
        <f>IFERROR(INDEX(Sheep!$R$292:$R$299,SB45,1),0)</f>
        <v>46372</v>
      </c>
      <c r="SC46" s="713">
        <f>IFERROR(INDEX(Sheep!$R$292:$R$299,SC45,1),0)</f>
        <v>46372</v>
      </c>
      <c r="SD46" s="713">
        <f>IFERROR(INDEX(Sheep!$R$292:$R$299,SD45,1),0)</f>
        <v>46372</v>
      </c>
      <c r="SE46" s="713">
        <f>IFERROR(INDEX(Sheep!$R$292:$R$299,SE45,1),0)</f>
        <v>46372</v>
      </c>
      <c r="SF46" s="713">
        <f>IFERROR(INDEX(Sheep!$R$292:$R$299,SF45,1),0)</f>
        <v>46372</v>
      </c>
      <c r="SG46" s="713">
        <f>IFERROR(INDEX(Sheep!$R$292:$R$299,SG45,1),0)</f>
        <v>46372</v>
      </c>
      <c r="SH46" s="713">
        <f>IFERROR(INDEX(Sheep!$R$292:$R$299,SH45,1),0)</f>
        <v>46372</v>
      </c>
      <c r="SI46" s="713">
        <f>IFERROR(INDEX(Sheep!$R$292:$R$299,SI45,1),0)</f>
        <v>0</v>
      </c>
      <c r="SJ46" s="421"/>
      <c r="SK46" s="423"/>
      <c r="SL46" s="411"/>
      <c r="SM46" s="411"/>
      <c r="SN46" s="411"/>
    </row>
    <row r="47" spans="1:508" outlineLevel="2" collapsed="1" x14ac:dyDescent="0.25">
      <c r="A47" s="411"/>
      <c r="B47" s="420"/>
      <c r="C47" s="629">
        <f>INT($C$40)+2</f>
        <v>3</v>
      </c>
      <c r="D47" s="421"/>
      <c r="E47" s="500"/>
      <c r="F47" s="500"/>
      <c r="G47" s="421"/>
      <c r="H47" s="440"/>
      <c r="I47" s="440" t="s">
        <v>825</v>
      </c>
      <c r="J47" s="440" t="str">
        <f>Sheep!$H260</f>
        <v>Aut</v>
      </c>
      <c r="K47" s="44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4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4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4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4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4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4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4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4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4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4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4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4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4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4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4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4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4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4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4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4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4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4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4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4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4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4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4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4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4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4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4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4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4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4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4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4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4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4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4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4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4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4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4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4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4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4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4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4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4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4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4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4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4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4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4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4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4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4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4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4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4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4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4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4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4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4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4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4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4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4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4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4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4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4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4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4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4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4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4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4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4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4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4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4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4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4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4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4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4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4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4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4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4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4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4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4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4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4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4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4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4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4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4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4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4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4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4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4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4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4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4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4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4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4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4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4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4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4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4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4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4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4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4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4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4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4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4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4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4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4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4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4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4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4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4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4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4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4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4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4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4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4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4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4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4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4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4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4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4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4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4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4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4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4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4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4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4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4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4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4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4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4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4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4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4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4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4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4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4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4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4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4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4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4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4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4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4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4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4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4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4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4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4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4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4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4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4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4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4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4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4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4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4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4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4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4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4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4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4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4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4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4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4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4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4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4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4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4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4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4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4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4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4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4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4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4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4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4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4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4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4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4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4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4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4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4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4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4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4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4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4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4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4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4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4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4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4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4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4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4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4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4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4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4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4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4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4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4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4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4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4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4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4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4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4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4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4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4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4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4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4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4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4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4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4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4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4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4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4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4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4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4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4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4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4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4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4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4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4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4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4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4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4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4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4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4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4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4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4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4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4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4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4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4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4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4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4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4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4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4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4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4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4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4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4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4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4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4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4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4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4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4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4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4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4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4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4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4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4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4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4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4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4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4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4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4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4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4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4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4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4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4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4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4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4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4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4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4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4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4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4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4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4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4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4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4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4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4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4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4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4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4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4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4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4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4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4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4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4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4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4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4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4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4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4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4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4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4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4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4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4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4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4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4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4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4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4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4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4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4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4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4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4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4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4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4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4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4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4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4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4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4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4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4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4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4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4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4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4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4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4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4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4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4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4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4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4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4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4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4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4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4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4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4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4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4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4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4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4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4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4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4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4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4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4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4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4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4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4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4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4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4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4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4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4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4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4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4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4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4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4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4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4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4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4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4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4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4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4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4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4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4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4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4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4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4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4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4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4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4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4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4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4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4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4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4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4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4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4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4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4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4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4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4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4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4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4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4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4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4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4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4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4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4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4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4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4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4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4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4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4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4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823</v>
      </c>
      <c r="K48" s="644">
        <f>IFERROR(MATCH(L$44,Sheep!$R$300:$R$307,1),0)</f>
        <v>0</v>
      </c>
      <c r="L48" s="644">
        <f>IFERROR(MATCH(M$44,Sheep!$R$300:$R$307,1),0)</f>
        <v>0</v>
      </c>
      <c r="M48" s="644">
        <f>IFERROR(MATCH(N$44,Sheep!$R$300:$R$307,1),0)</f>
        <v>0</v>
      </c>
      <c r="N48" s="644">
        <f>IFERROR(MATCH(O$44,Sheep!$R$300:$R$307,1),0)</f>
        <v>0</v>
      </c>
      <c r="O48" s="644">
        <f>IFERROR(MATCH(P$44,Sheep!$R$300:$R$307,1),0)</f>
        <v>0</v>
      </c>
      <c r="P48" s="644">
        <f>IFERROR(MATCH(Q$44,Sheep!$R$300:$R$307,1),0)</f>
        <v>0</v>
      </c>
      <c r="Q48" s="644">
        <f>IFERROR(MATCH(R$44,Sheep!$R$300:$R$307,1),0)</f>
        <v>0</v>
      </c>
      <c r="R48" s="644">
        <f>IFERROR(MATCH(S$44,Sheep!$R$300:$R$307,1),0)</f>
        <v>0</v>
      </c>
      <c r="S48" s="644">
        <f>IFERROR(MATCH(T$44,Sheep!$R$300:$R$307,1),0)</f>
        <v>0</v>
      </c>
      <c r="T48" s="644">
        <f>IFERROR(MATCH(U$44,Sheep!$R$300:$R$307,1),0)</f>
        <v>0</v>
      </c>
      <c r="U48" s="644">
        <f>IFERROR(MATCH(V$44,Sheep!$R$300:$R$307,1),0)</f>
        <v>0</v>
      </c>
      <c r="V48" s="644">
        <f>IFERROR(MATCH(W$44,Sheep!$R$300:$R$307,1),0)</f>
        <v>0</v>
      </c>
      <c r="W48" s="644">
        <f>IFERROR(MATCH(X$44,Sheep!$R$300:$R$307,1),0)</f>
        <v>0</v>
      </c>
      <c r="X48" s="644">
        <f>IFERROR(MATCH(Y$44,Sheep!$R$300:$R$307,1),0)</f>
        <v>0</v>
      </c>
      <c r="Y48" s="644">
        <f>IFERROR(MATCH(Z$44,Sheep!$R$300:$R$307,1),0)</f>
        <v>0</v>
      </c>
      <c r="Z48" s="644">
        <f>IFERROR(MATCH(AA$44,Sheep!$R$300:$R$307,1),0)</f>
        <v>0</v>
      </c>
      <c r="AA48" s="644">
        <f>IFERROR(MATCH(AB$44,Sheep!$R$300:$R$307,1),0)</f>
        <v>0</v>
      </c>
      <c r="AB48" s="644">
        <f>IFERROR(MATCH(AC$44,Sheep!$R$300:$R$307,1),0)</f>
        <v>0</v>
      </c>
      <c r="AC48" s="644">
        <f>IFERROR(MATCH(AD$44,Sheep!$R$300:$R$307,1),0)</f>
        <v>0</v>
      </c>
      <c r="AD48" s="644">
        <f>IFERROR(MATCH(AE$44,Sheep!$R$300:$R$307,1),0)</f>
        <v>0</v>
      </c>
      <c r="AE48" s="644">
        <f>IFERROR(MATCH(AF$44,Sheep!$R$300:$R$307,1),0)</f>
        <v>0</v>
      </c>
      <c r="AF48" s="644">
        <f>IFERROR(MATCH(AG$44,Sheep!$R$300:$R$307,1),0)</f>
        <v>0</v>
      </c>
      <c r="AG48" s="644">
        <f>IFERROR(MATCH(AH$44,Sheep!$R$300:$R$307,1),0)</f>
        <v>0</v>
      </c>
      <c r="AH48" s="644">
        <f>IFERROR(MATCH(AI$44,Sheep!$R$300:$R$307,1),0)</f>
        <v>0</v>
      </c>
      <c r="AI48" s="644">
        <f>IFERROR(MATCH(AJ$44,Sheep!$R$300:$R$307,1),0)</f>
        <v>0</v>
      </c>
      <c r="AJ48" s="644">
        <f>IFERROR(MATCH(AK$44,Sheep!$R$300:$R$307,1),0)</f>
        <v>0</v>
      </c>
      <c r="AK48" s="644">
        <f>IFERROR(MATCH(AL$44,Sheep!$R$300:$R$307,1),0)</f>
        <v>0</v>
      </c>
      <c r="AL48" s="644">
        <f>IFERROR(MATCH(AM$44,Sheep!$R$300:$R$307,1),0)</f>
        <v>0</v>
      </c>
      <c r="AM48" s="644">
        <f>IFERROR(MATCH(AN$44,Sheep!$R$300:$R$307,1),0)</f>
        <v>0</v>
      </c>
      <c r="AN48" s="644">
        <f>IFERROR(MATCH(AO$44,Sheep!$R$300:$R$307,1),0)</f>
        <v>0</v>
      </c>
      <c r="AO48" s="644">
        <f>IFERROR(MATCH(AP$44,Sheep!$R$300:$R$307,1),0)</f>
        <v>0</v>
      </c>
      <c r="AP48" s="644">
        <f>IFERROR(MATCH(AQ$44,Sheep!$R$300:$R$307,1),0)</f>
        <v>0</v>
      </c>
      <c r="AQ48" s="644">
        <f>IFERROR(MATCH(AR$44,Sheep!$R$300:$R$307,1),0)</f>
        <v>0</v>
      </c>
      <c r="AR48" s="644">
        <f>IFERROR(MATCH(AS$44,Sheep!$R$300:$R$307,1),0)</f>
        <v>0</v>
      </c>
      <c r="AS48" s="644">
        <f>IFERROR(MATCH(AT$44,Sheep!$R$300:$R$307,1),0)</f>
        <v>0</v>
      </c>
      <c r="AT48" s="644">
        <f>IFERROR(MATCH(AU$44,Sheep!$R$300:$R$307,1),0)</f>
        <v>0</v>
      </c>
      <c r="AU48" s="644">
        <f>IFERROR(MATCH(AV$44,Sheep!$R$300:$R$307,1),0)</f>
        <v>0</v>
      </c>
      <c r="AV48" s="644">
        <f>IFERROR(MATCH(AW$44,Sheep!$R$300:$R$307,1),0)</f>
        <v>0</v>
      </c>
      <c r="AW48" s="644">
        <f>IFERROR(MATCH(AX$44,Sheep!$R$300:$R$307,1),0)</f>
        <v>0</v>
      </c>
      <c r="AX48" s="644">
        <f>IFERROR(MATCH(AY$44,Sheep!$R$300:$R$307,1),0)</f>
        <v>0</v>
      </c>
      <c r="AY48" s="644">
        <f>IFERROR(MATCH(AZ$44,Sheep!$R$300:$R$307,1),0)</f>
        <v>0</v>
      </c>
      <c r="AZ48" s="644">
        <f>IFERROR(MATCH(BA$44,Sheep!$R$300:$R$307,1),0)</f>
        <v>0</v>
      </c>
      <c r="BA48" s="644">
        <f>IFERROR(MATCH(BB$44,Sheep!$R$300:$R$307,1),0)</f>
        <v>0</v>
      </c>
      <c r="BB48" s="644">
        <f>IFERROR(MATCH(BC$44,Sheep!$R$300:$R$307,1),0)</f>
        <v>0</v>
      </c>
      <c r="BC48" s="644">
        <f>IFERROR(MATCH(BD$44,Sheep!$R$300:$R$307,1),0)</f>
        <v>0</v>
      </c>
      <c r="BD48" s="644">
        <f>IFERROR(MATCH(BE$44,Sheep!$R$300:$R$307,1),0)</f>
        <v>0</v>
      </c>
      <c r="BE48" s="644">
        <f>IFERROR(MATCH(BF$44,Sheep!$R$300:$R$307,1),0)</f>
        <v>0</v>
      </c>
      <c r="BF48" s="644">
        <f>IFERROR(MATCH(BG$44,Sheep!$R$300:$R$307,1),0)</f>
        <v>0</v>
      </c>
      <c r="BG48" s="644">
        <f>IFERROR(MATCH(BH$44,Sheep!$R$300:$R$307,1),0)</f>
        <v>0</v>
      </c>
      <c r="BH48" s="644">
        <f>IFERROR(MATCH(BI$44,Sheep!$R$300:$R$307,1),0)</f>
        <v>0</v>
      </c>
      <c r="BI48" s="644">
        <f>IFERROR(MATCH(BJ$44,Sheep!$R$300:$R$307,1),0)</f>
        <v>0</v>
      </c>
      <c r="BJ48" s="644">
        <f>IFERROR(MATCH(BK$44,Sheep!$R$300:$R$307,1),0)</f>
        <v>0</v>
      </c>
      <c r="BK48" s="644">
        <f>IFERROR(MATCH(BL$44,Sheep!$R$300:$R$307,1),0)</f>
        <v>0</v>
      </c>
      <c r="BL48" s="644">
        <f>IFERROR(MATCH(BM$44,Sheep!$R$300:$R$307,1),0)</f>
        <v>0</v>
      </c>
      <c r="BM48" s="644">
        <f>IFERROR(MATCH(BN$44,Sheep!$R$300:$R$307,1),0)</f>
        <v>0</v>
      </c>
      <c r="BN48" s="644">
        <f>IFERROR(MATCH(BO$44,Sheep!$R$300:$R$307,1),0)</f>
        <v>0</v>
      </c>
      <c r="BO48" s="644">
        <f>IFERROR(MATCH(BP$44,Sheep!$R$300:$R$307,1),0)</f>
        <v>0</v>
      </c>
      <c r="BP48" s="644">
        <f>IFERROR(MATCH(BQ$44,Sheep!$R$300:$R$307,1),0)</f>
        <v>0</v>
      </c>
      <c r="BQ48" s="644">
        <f>IFERROR(MATCH(BR$44,Sheep!$R$300:$R$307,1),0)</f>
        <v>0</v>
      </c>
      <c r="BR48" s="644">
        <f>IFERROR(MATCH(BS$44,Sheep!$R$300:$R$307,1),0)</f>
        <v>1</v>
      </c>
      <c r="BS48" s="644">
        <f>IFERROR(MATCH(BT$44,Sheep!$R$300:$R$307,1),0)</f>
        <v>1</v>
      </c>
      <c r="BT48" s="644">
        <f>IFERROR(MATCH(BU$44,Sheep!$R$300:$R$307,1),0)</f>
        <v>1</v>
      </c>
      <c r="BU48" s="644">
        <f>IFERROR(MATCH(BV$44,Sheep!$R$300:$R$307,1),0)</f>
        <v>1</v>
      </c>
      <c r="BV48" s="644">
        <f>IFERROR(MATCH(BW$44,Sheep!$R$300:$R$307,1),0)</f>
        <v>1</v>
      </c>
      <c r="BW48" s="644">
        <f>IFERROR(MATCH(BX$44,Sheep!$R$300:$R$307,1),0)</f>
        <v>1</v>
      </c>
      <c r="BX48" s="644">
        <f>IFERROR(MATCH(BY$44,Sheep!$R$300:$R$307,1),0)</f>
        <v>1</v>
      </c>
      <c r="BY48" s="644">
        <f>IFERROR(MATCH(BZ$44,Sheep!$R$300:$R$307,1),0)</f>
        <v>1</v>
      </c>
      <c r="BZ48" s="644">
        <f>IFERROR(MATCH(CA$44,Sheep!$R$300:$R$307,1),0)</f>
        <v>1</v>
      </c>
      <c r="CA48" s="644">
        <f>IFERROR(MATCH(CB$44,Sheep!$R$300:$R$307,1),0)</f>
        <v>1</v>
      </c>
      <c r="CB48" s="644">
        <f>IFERROR(MATCH(CC$44,Sheep!$R$300:$R$307,1),0)</f>
        <v>1</v>
      </c>
      <c r="CC48" s="644">
        <f>IFERROR(MATCH(CD$44,Sheep!$R$300:$R$307,1),0)</f>
        <v>1</v>
      </c>
      <c r="CD48" s="644">
        <f>IFERROR(MATCH(CE$44,Sheep!$R$300:$R$307,1),0)</f>
        <v>1</v>
      </c>
      <c r="CE48" s="644">
        <f>IFERROR(MATCH(CF$44,Sheep!$R$300:$R$307,1),0)</f>
        <v>1</v>
      </c>
      <c r="CF48" s="644">
        <f>IFERROR(MATCH(CG$44,Sheep!$R$300:$R$307,1),0)</f>
        <v>1</v>
      </c>
      <c r="CG48" s="644">
        <f>IFERROR(MATCH(CH$44,Sheep!$R$300:$R$307,1),0)</f>
        <v>1</v>
      </c>
      <c r="CH48" s="644">
        <f>IFERROR(MATCH(CI$44,Sheep!$R$300:$R$307,1),0)</f>
        <v>1</v>
      </c>
      <c r="CI48" s="644">
        <f>IFERROR(MATCH(CJ$44,Sheep!$R$300:$R$307,1),0)</f>
        <v>1</v>
      </c>
      <c r="CJ48" s="644">
        <f>IFERROR(MATCH(CK$44,Sheep!$R$300:$R$307,1),0)</f>
        <v>1</v>
      </c>
      <c r="CK48" s="644">
        <f>IFERROR(MATCH(CL$44,Sheep!$R$300:$R$307,1),0)</f>
        <v>1</v>
      </c>
      <c r="CL48" s="644">
        <f>IFERROR(MATCH(CM$44,Sheep!$R$300:$R$307,1),0)</f>
        <v>1</v>
      </c>
      <c r="CM48" s="644">
        <f>IFERROR(MATCH(CN$44,Sheep!$R$300:$R$307,1),0)</f>
        <v>1</v>
      </c>
      <c r="CN48" s="644">
        <f>IFERROR(MATCH(CO$44,Sheep!$R$300:$R$307,1),0)</f>
        <v>1</v>
      </c>
      <c r="CO48" s="644">
        <f>IFERROR(MATCH(CP$44,Sheep!$R$300:$R$307,1),0)</f>
        <v>1</v>
      </c>
      <c r="CP48" s="644">
        <f>IFERROR(MATCH(CQ$44,Sheep!$R$300:$R$307,1),0)</f>
        <v>1</v>
      </c>
      <c r="CQ48" s="644">
        <f>IFERROR(MATCH(CR$44,Sheep!$R$300:$R$307,1),0)</f>
        <v>1</v>
      </c>
      <c r="CR48" s="644">
        <f>IFERROR(MATCH(CS$44,Sheep!$R$300:$R$307,1),0)</f>
        <v>1</v>
      </c>
      <c r="CS48" s="644">
        <f>IFERROR(MATCH(CT$44,Sheep!$R$300:$R$307,1),0)</f>
        <v>1</v>
      </c>
      <c r="CT48" s="644">
        <f>IFERROR(MATCH(CU$44,Sheep!$R$300:$R$307,1),0)</f>
        <v>1</v>
      </c>
      <c r="CU48" s="644">
        <f>IFERROR(MATCH(CV$44,Sheep!$R$300:$R$307,1),0)</f>
        <v>1</v>
      </c>
      <c r="CV48" s="644">
        <f>IFERROR(MATCH(CW$44,Sheep!$R$300:$R$307,1),0)</f>
        <v>1</v>
      </c>
      <c r="CW48" s="644">
        <f>IFERROR(MATCH(CX$44,Sheep!$R$300:$R$307,1),0)</f>
        <v>1</v>
      </c>
      <c r="CX48" s="644">
        <f>IFERROR(MATCH(CY$44,Sheep!$R$300:$R$307,1),0)</f>
        <v>1</v>
      </c>
      <c r="CY48" s="644">
        <f>IFERROR(MATCH(CZ$44,Sheep!$R$300:$R$307,1),0)</f>
        <v>1</v>
      </c>
      <c r="CZ48" s="644">
        <f>IFERROR(MATCH(DA$44,Sheep!$R$300:$R$307,1),0)</f>
        <v>1</v>
      </c>
      <c r="DA48" s="644">
        <f>IFERROR(MATCH(DB$44,Sheep!$R$300:$R$307,1),0)</f>
        <v>1</v>
      </c>
      <c r="DB48" s="644">
        <f>IFERROR(MATCH(DC$44,Sheep!$R$300:$R$307,1),0)</f>
        <v>1</v>
      </c>
      <c r="DC48" s="644">
        <f>IFERROR(MATCH(DD$44,Sheep!$R$300:$R$307,1),0)</f>
        <v>1</v>
      </c>
      <c r="DD48" s="644">
        <f>IFERROR(MATCH(DE$44,Sheep!$R$300:$R$307,1),0)</f>
        <v>1</v>
      </c>
      <c r="DE48" s="644">
        <f>IFERROR(MATCH(DF$44,Sheep!$R$300:$R$307,1),0)</f>
        <v>1</v>
      </c>
      <c r="DF48" s="644">
        <f>IFERROR(MATCH(DG$44,Sheep!$R$300:$R$307,1),0)</f>
        <v>1</v>
      </c>
      <c r="DG48" s="644">
        <f>IFERROR(MATCH(DH$44,Sheep!$R$300:$R$307,1),0)</f>
        <v>1</v>
      </c>
      <c r="DH48" s="644">
        <f>IFERROR(MATCH(DI$44,Sheep!$R$300:$R$307,1),0)</f>
        <v>1</v>
      </c>
      <c r="DI48" s="644">
        <f>IFERROR(MATCH(DJ$44,Sheep!$R$300:$R$307,1),0)</f>
        <v>1</v>
      </c>
      <c r="DJ48" s="644">
        <f>IFERROR(MATCH(DK$44,Sheep!$R$300:$R$307,1),0)</f>
        <v>1</v>
      </c>
      <c r="DK48" s="644">
        <f>IFERROR(MATCH(DL$44,Sheep!$R$300:$R$307,1),0)</f>
        <v>1</v>
      </c>
      <c r="DL48" s="644">
        <f>IFERROR(MATCH(DM$44,Sheep!$R$300:$R$307,1),0)</f>
        <v>1</v>
      </c>
      <c r="DM48" s="644">
        <f>IFERROR(MATCH(DN$44,Sheep!$R$300:$R$307,1),0)</f>
        <v>2</v>
      </c>
      <c r="DN48" s="644">
        <f>IFERROR(MATCH(DO$44,Sheep!$R$300:$R$307,1),0)</f>
        <v>2</v>
      </c>
      <c r="DO48" s="644">
        <f>IFERROR(MATCH(DP$44,Sheep!$R$300:$R$307,1),0)</f>
        <v>2</v>
      </c>
      <c r="DP48" s="644">
        <f>IFERROR(MATCH(DQ$44,Sheep!$R$300:$R$307,1),0)</f>
        <v>2</v>
      </c>
      <c r="DQ48" s="644">
        <f>IFERROR(MATCH(DR$44,Sheep!$R$300:$R$307,1),0)</f>
        <v>2</v>
      </c>
      <c r="DR48" s="644">
        <f>IFERROR(MATCH(DS$44,Sheep!$R$300:$R$307,1),0)</f>
        <v>2</v>
      </c>
      <c r="DS48" s="644">
        <f>IFERROR(MATCH(DT$44,Sheep!$R$300:$R$307,1),0)</f>
        <v>2</v>
      </c>
      <c r="DT48" s="644">
        <f>IFERROR(MATCH(DU$44,Sheep!$R$300:$R$307,1),0)</f>
        <v>2</v>
      </c>
      <c r="DU48" s="644">
        <f>IFERROR(MATCH(DV$44,Sheep!$R$300:$R$307,1),0)</f>
        <v>2</v>
      </c>
      <c r="DV48" s="644">
        <f>IFERROR(MATCH(DW$44,Sheep!$R$300:$R$307,1),0)</f>
        <v>2</v>
      </c>
      <c r="DW48" s="644">
        <f>IFERROR(MATCH(DX$44,Sheep!$R$300:$R$307,1),0)</f>
        <v>2</v>
      </c>
      <c r="DX48" s="644">
        <f>IFERROR(MATCH(DY$44,Sheep!$R$300:$R$307,1),0)</f>
        <v>2</v>
      </c>
      <c r="DY48" s="644">
        <f>IFERROR(MATCH(DZ$44,Sheep!$R$300:$R$307,1),0)</f>
        <v>2</v>
      </c>
      <c r="DZ48" s="644">
        <f>IFERROR(MATCH(EA$44,Sheep!$R$300:$R$307,1),0)</f>
        <v>2</v>
      </c>
      <c r="EA48" s="644">
        <f>IFERROR(MATCH(EB$44,Sheep!$R$300:$R$307,1),0)</f>
        <v>2</v>
      </c>
      <c r="EB48" s="644">
        <f>IFERROR(MATCH(EC$44,Sheep!$R$300:$R$307,1),0)</f>
        <v>2</v>
      </c>
      <c r="EC48" s="644">
        <f>IFERROR(MATCH(ED$44,Sheep!$R$300:$R$307,1),0)</f>
        <v>2</v>
      </c>
      <c r="ED48" s="644">
        <f>IFERROR(MATCH(EE$44,Sheep!$R$300:$R$307,1),0)</f>
        <v>2</v>
      </c>
      <c r="EE48" s="644">
        <f>IFERROR(MATCH(EF$44,Sheep!$R$300:$R$307,1),0)</f>
        <v>2</v>
      </c>
      <c r="EF48" s="644">
        <f>IFERROR(MATCH(EG$44,Sheep!$R$300:$R$307,1),0)</f>
        <v>2</v>
      </c>
      <c r="EG48" s="644">
        <f>IFERROR(MATCH(EH$44,Sheep!$R$300:$R$307,1),0)</f>
        <v>2</v>
      </c>
      <c r="EH48" s="644">
        <f>IFERROR(MATCH(EI$44,Sheep!$R$300:$R$307,1),0)</f>
        <v>2</v>
      </c>
      <c r="EI48" s="644">
        <f>IFERROR(MATCH(EJ$44,Sheep!$R$300:$R$307,1),0)</f>
        <v>2</v>
      </c>
      <c r="EJ48" s="644">
        <f>IFERROR(MATCH(EK$44,Sheep!$R$300:$R$307,1),0)</f>
        <v>2</v>
      </c>
      <c r="EK48" s="644">
        <f>IFERROR(MATCH(EL$44,Sheep!$R$300:$R$307,1),0)</f>
        <v>2</v>
      </c>
      <c r="EL48" s="644">
        <f>IFERROR(MATCH(EM$44,Sheep!$R$300:$R$307,1),0)</f>
        <v>2</v>
      </c>
      <c r="EM48" s="644">
        <f>IFERROR(MATCH(EN$44,Sheep!$R$300:$R$307,1),0)</f>
        <v>2</v>
      </c>
      <c r="EN48" s="644">
        <f>IFERROR(MATCH(EO$44,Sheep!$R$300:$R$307,1),0)</f>
        <v>2</v>
      </c>
      <c r="EO48" s="644">
        <f>IFERROR(MATCH(EP$44,Sheep!$R$300:$R$307,1),0)</f>
        <v>2</v>
      </c>
      <c r="EP48" s="644">
        <f>IFERROR(MATCH(EQ$44,Sheep!$R$300:$R$307,1),0)</f>
        <v>2</v>
      </c>
      <c r="EQ48" s="644">
        <f>IFERROR(MATCH(ER$44,Sheep!$R$300:$R$307,1),0)</f>
        <v>2</v>
      </c>
      <c r="ER48" s="644">
        <f>IFERROR(MATCH(ES$44,Sheep!$R$300:$R$307,1),0)</f>
        <v>2</v>
      </c>
      <c r="ES48" s="644">
        <f>IFERROR(MATCH(ET$44,Sheep!$R$300:$R$307,1),0)</f>
        <v>2</v>
      </c>
      <c r="ET48" s="644">
        <f>IFERROR(MATCH(EU$44,Sheep!$R$300:$R$307,1),0)</f>
        <v>2</v>
      </c>
      <c r="EU48" s="644">
        <f>IFERROR(MATCH(EV$44,Sheep!$R$300:$R$307,1),0)</f>
        <v>2</v>
      </c>
      <c r="EV48" s="644">
        <f>IFERROR(MATCH(EW$44,Sheep!$R$300:$R$307,1),0)</f>
        <v>2</v>
      </c>
      <c r="EW48" s="644">
        <f>IFERROR(MATCH(EX$44,Sheep!$R$300:$R$307,1),0)</f>
        <v>2</v>
      </c>
      <c r="EX48" s="644">
        <f>IFERROR(MATCH(EY$44,Sheep!$R$300:$R$307,1),0)</f>
        <v>2</v>
      </c>
      <c r="EY48" s="644">
        <f>IFERROR(MATCH(EZ$44,Sheep!$R$300:$R$307,1),0)</f>
        <v>2</v>
      </c>
      <c r="EZ48" s="644">
        <f>IFERROR(MATCH(FA$44,Sheep!$R$300:$R$307,1),0)</f>
        <v>2</v>
      </c>
      <c r="FA48" s="644">
        <f>IFERROR(MATCH(FB$44,Sheep!$R$300:$R$307,1),0)</f>
        <v>2</v>
      </c>
      <c r="FB48" s="644">
        <f>IFERROR(MATCH(FC$44,Sheep!$R$300:$R$307,1),0)</f>
        <v>2</v>
      </c>
      <c r="FC48" s="644">
        <f>IFERROR(MATCH(FD$44,Sheep!$R$300:$R$307,1),0)</f>
        <v>2</v>
      </c>
      <c r="FD48" s="644">
        <f>IFERROR(MATCH(FE$44,Sheep!$R$300:$R$307,1),0)</f>
        <v>2</v>
      </c>
      <c r="FE48" s="644">
        <f>IFERROR(MATCH(FF$44,Sheep!$R$300:$R$307,1),0)</f>
        <v>2</v>
      </c>
      <c r="FF48" s="644">
        <f>IFERROR(MATCH(FG$44,Sheep!$R$300:$R$307,1),0)</f>
        <v>2</v>
      </c>
      <c r="FG48" s="644">
        <f>IFERROR(MATCH(FH$44,Sheep!$R$300:$R$307,1),0)</f>
        <v>2</v>
      </c>
      <c r="FH48" s="644">
        <f>IFERROR(MATCH(FI$44,Sheep!$R$300:$R$307,1),0)</f>
        <v>2</v>
      </c>
      <c r="FI48" s="644">
        <f>IFERROR(MATCH(FJ$44,Sheep!$R$300:$R$307,1),0)</f>
        <v>2</v>
      </c>
      <c r="FJ48" s="644">
        <f>IFERROR(MATCH(FK$44,Sheep!$R$300:$R$307,1),0)</f>
        <v>2</v>
      </c>
      <c r="FK48" s="644">
        <f>IFERROR(MATCH(FL$44,Sheep!$R$300:$R$307,1),0)</f>
        <v>2</v>
      </c>
      <c r="FL48" s="644">
        <f>IFERROR(MATCH(FM$44,Sheep!$R$300:$R$307,1),0)</f>
        <v>2</v>
      </c>
      <c r="FM48" s="644">
        <f>IFERROR(MATCH(FN$44,Sheep!$R$300:$R$307,1),0)</f>
        <v>3</v>
      </c>
      <c r="FN48" s="644">
        <f>IFERROR(MATCH(FO$44,Sheep!$R$300:$R$307,1),0)</f>
        <v>3</v>
      </c>
      <c r="FO48" s="644">
        <f>IFERROR(MATCH(FP$44,Sheep!$R$300:$R$307,1),0)</f>
        <v>3</v>
      </c>
      <c r="FP48" s="644">
        <f>IFERROR(MATCH(FQ$44,Sheep!$R$300:$R$307,1),0)</f>
        <v>3</v>
      </c>
      <c r="FQ48" s="644">
        <f>IFERROR(MATCH(FR$44,Sheep!$R$300:$R$307,1),0)</f>
        <v>3</v>
      </c>
      <c r="FR48" s="644">
        <f>IFERROR(MATCH(FS$44,Sheep!$R$300:$R$307,1),0)</f>
        <v>3</v>
      </c>
      <c r="FS48" s="644">
        <f>IFERROR(MATCH(FT$44,Sheep!$R$300:$R$307,1),0)</f>
        <v>3</v>
      </c>
      <c r="FT48" s="644">
        <f>IFERROR(MATCH(FU$44,Sheep!$R$300:$R$307,1),0)</f>
        <v>3</v>
      </c>
      <c r="FU48" s="644">
        <f>IFERROR(MATCH(FV$44,Sheep!$R$300:$R$307,1),0)</f>
        <v>3</v>
      </c>
      <c r="FV48" s="644">
        <f>IFERROR(MATCH(FW$44,Sheep!$R$300:$R$307,1),0)</f>
        <v>3</v>
      </c>
      <c r="FW48" s="644">
        <f>IFERROR(MATCH(FX$44,Sheep!$R$300:$R$307,1),0)</f>
        <v>3</v>
      </c>
      <c r="FX48" s="644">
        <f>IFERROR(MATCH(FY$44,Sheep!$R$300:$R$307,1),0)</f>
        <v>3</v>
      </c>
      <c r="FY48" s="644">
        <f>IFERROR(MATCH(FZ$44,Sheep!$R$300:$R$307,1),0)</f>
        <v>3</v>
      </c>
      <c r="FZ48" s="644">
        <f>IFERROR(MATCH(GA$44,Sheep!$R$300:$R$307,1),0)</f>
        <v>3</v>
      </c>
      <c r="GA48" s="644">
        <f>IFERROR(MATCH(GB$44,Sheep!$R$300:$R$307,1),0)</f>
        <v>3</v>
      </c>
      <c r="GB48" s="644">
        <f>IFERROR(MATCH(GC$44,Sheep!$R$300:$R$307,1),0)</f>
        <v>3</v>
      </c>
      <c r="GC48" s="644">
        <f>IFERROR(MATCH(GD$44,Sheep!$R$300:$R$307,1),0)</f>
        <v>3</v>
      </c>
      <c r="GD48" s="644">
        <f>IFERROR(MATCH(GE$44,Sheep!$R$300:$R$307,1),0)</f>
        <v>3</v>
      </c>
      <c r="GE48" s="644">
        <f>IFERROR(MATCH(GF$44,Sheep!$R$300:$R$307,1),0)</f>
        <v>3</v>
      </c>
      <c r="GF48" s="644">
        <f>IFERROR(MATCH(GG$44,Sheep!$R$300:$R$307,1),0)</f>
        <v>3</v>
      </c>
      <c r="GG48" s="644">
        <f>IFERROR(MATCH(GH$44,Sheep!$R$300:$R$307,1),0)</f>
        <v>3</v>
      </c>
      <c r="GH48" s="644">
        <f>IFERROR(MATCH(GI$44,Sheep!$R$300:$R$307,1),0)</f>
        <v>3</v>
      </c>
      <c r="GI48" s="644">
        <f>IFERROR(MATCH(GJ$44,Sheep!$R$300:$R$307,1),0)</f>
        <v>3</v>
      </c>
      <c r="GJ48" s="644">
        <f>IFERROR(MATCH(GK$44,Sheep!$R$300:$R$307,1),0)</f>
        <v>3</v>
      </c>
      <c r="GK48" s="644">
        <f>IFERROR(MATCH(GL$44,Sheep!$R$300:$R$307,1),0)</f>
        <v>3</v>
      </c>
      <c r="GL48" s="644">
        <f>IFERROR(MATCH(GM$44,Sheep!$R$300:$R$307,1),0)</f>
        <v>3</v>
      </c>
      <c r="GM48" s="644">
        <f>IFERROR(MATCH(GN$44,Sheep!$R$300:$R$307,1),0)</f>
        <v>3</v>
      </c>
      <c r="GN48" s="644">
        <f>IFERROR(MATCH(GO$44,Sheep!$R$300:$R$307,1),0)</f>
        <v>3</v>
      </c>
      <c r="GO48" s="644">
        <f>IFERROR(MATCH(GP$44,Sheep!$R$300:$R$307,1),0)</f>
        <v>3</v>
      </c>
      <c r="GP48" s="644">
        <f>IFERROR(MATCH(GQ$44,Sheep!$R$300:$R$307,1),0)</f>
        <v>3</v>
      </c>
      <c r="GQ48" s="644">
        <f>IFERROR(MATCH(GR$44,Sheep!$R$300:$R$307,1),0)</f>
        <v>3</v>
      </c>
      <c r="GR48" s="644">
        <f>IFERROR(MATCH(GS$44,Sheep!$R$300:$R$307,1),0)</f>
        <v>3</v>
      </c>
      <c r="GS48" s="644">
        <f>IFERROR(MATCH(GT$44,Sheep!$R$300:$R$307,1),0)</f>
        <v>3</v>
      </c>
      <c r="GT48" s="644">
        <f>IFERROR(MATCH(GU$44,Sheep!$R$300:$R$307,1),0)</f>
        <v>3</v>
      </c>
      <c r="GU48" s="644">
        <f>IFERROR(MATCH(GV$44,Sheep!$R$300:$R$307,1),0)</f>
        <v>3</v>
      </c>
      <c r="GV48" s="644">
        <f>IFERROR(MATCH(GW$44,Sheep!$R$300:$R$307,1),0)</f>
        <v>3</v>
      </c>
      <c r="GW48" s="644">
        <f>IFERROR(MATCH(GX$44,Sheep!$R$300:$R$307,1),0)</f>
        <v>3</v>
      </c>
      <c r="GX48" s="644">
        <f>IFERROR(MATCH(GY$44,Sheep!$R$300:$R$307,1),0)</f>
        <v>3</v>
      </c>
      <c r="GY48" s="644">
        <f>IFERROR(MATCH(GZ$44,Sheep!$R$300:$R$307,1),0)</f>
        <v>3</v>
      </c>
      <c r="GZ48" s="644">
        <f>IFERROR(MATCH(HA$44,Sheep!$R$300:$R$307,1),0)</f>
        <v>3</v>
      </c>
      <c r="HA48" s="644">
        <f>IFERROR(MATCH(HB$44,Sheep!$R$300:$R$307,1),0)</f>
        <v>3</v>
      </c>
      <c r="HB48" s="644">
        <f>IFERROR(MATCH(HC$44,Sheep!$R$300:$R$307,1),0)</f>
        <v>3</v>
      </c>
      <c r="HC48" s="644">
        <f>IFERROR(MATCH(HD$44,Sheep!$R$300:$R$307,1),0)</f>
        <v>3</v>
      </c>
      <c r="HD48" s="644">
        <f>IFERROR(MATCH(HE$44,Sheep!$R$300:$R$307,1),0)</f>
        <v>3</v>
      </c>
      <c r="HE48" s="644">
        <f>IFERROR(MATCH(HF$44,Sheep!$R$300:$R$307,1),0)</f>
        <v>3</v>
      </c>
      <c r="HF48" s="644">
        <f>IFERROR(MATCH(HG$44,Sheep!$R$300:$R$307,1),0)</f>
        <v>3</v>
      </c>
      <c r="HG48" s="644">
        <f>IFERROR(MATCH(HH$44,Sheep!$R$300:$R$307,1),0)</f>
        <v>3</v>
      </c>
      <c r="HH48" s="644">
        <f>IFERROR(MATCH(HI$44,Sheep!$R$300:$R$307,1),0)</f>
        <v>3</v>
      </c>
      <c r="HI48" s="644">
        <f>IFERROR(MATCH(HJ$44,Sheep!$R$300:$R$307,1),0)</f>
        <v>3</v>
      </c>
      <c r="HJ48" s="644">
        <f>IFERROR(MATCH(HK$44,Sheep!$R$300:$R$307,1),0)</f>
        <v>3</v>
      </c>
      <c r="HK48" s="644">
        <f>IFERROR(MATCH(HL$44,Sheep!$R$300:$R$307,1),0)</f>
        <v>3</v>
      </c>
      <c r="HL48" s="644">
        <f>IFERROR(MATCH(HM$44,Sheep!$R$300:$R$307,1),0)</f>
        <v>3</v>
      </c>
      <c r="HM48" s="644">
        <f>IFERROR(MATCH(HN$44,Sheep!$R$300:$R$307,1),0)</f>
        <v>4</v>
      </c>
      <c r="HN48" s="644">
        <f>IFERROR(MATCH(HO$44,Sheep!$R$300:$R$307,1),0)</f>
        <v>4</v>
      </c>
      <c r="HO48" s="644">
        <f>IFERROR(MATCH(HP$44,Sheep!$R$300:$R$307,1),0)</f>
        <v>4</v>
      </c>
      <c r="HP48" s="644">
        <f>IFERROR(MATCH(HQ$44,Sheep!$R$300:$R$307,1),0)</f>
        <v>4</v>
      </c>
      <c r="HQ48" s="644">
        <f>IFERROR(MATCH(HR$44,Sheep!$R$300:$R$307,1),0)</f>
        <v>4</v>
      </c>
      <c r="HR48" s="644">
        <f>IFERROR(MATCH(HS$44,Sheep!$R$300:$R$307,1),0)</f>
        <v>4</v>
      </c>
      <c r="HS48" s="644">
        <f>IFERROR(MATCH(HT$44,Sheep!$R$300:$R$307,1),0)</f>
        <v>4</v>
      </c>
      <c r="HT48" s="644">
        <f>IFERROR(MATCH(HU$44,Sheep!$R$300:$R$307,1),0)</f>
        <v>4</v>
      </c>
      <c r="HU48" s="644">
        <f>IFERROR(MATCH(HV$44,Sheep!$R$300:$R$307,1),0)</f>
        <v>4</v>
      </c>
      <c r="HV48" s="644">
        <f>IFERROR(MATCH(HW$44,Sheep!$R$300:$R$307,1),0)</f>
        <v>4</v>
      </c>
      <c r="HW48" s="644">
        <f>IFERROR(MATCH(HX$44,Sheep!$R$300:$R$307,1),0)</f>
        <v>4</v>
      </c>
      <c r="HX48" s="644">
        <f>IFERROR(MATCH(HY$44,Sheep!$R$300:$R$307,1),0)</f>
        <v>4</v>
      </c>
      <c r="HY48" s="644">
        <f>IFERROR(MATCH(HZ$44,Sheep!$R$300:$R$307,1),0)</f>
        <v>4</v>
      </c>
      <c r="HZ48" s="644">
        <f>IFERROR(MATCH(IA$44,Sheep!$R$300:$R$307,1),0)</f>
        <v>4</v>
      </c>
      <c r="IA48" s="644">
        <f>IFERROR(MATCH(IB$44,Sheep!$R$300:$R$307,1),0)</f>
        <v>4</v>
      </c>
      <c r="IB48" s="644">
        <f>IFERROR(MATCH(IC$44,Sheep!$R$300:$R$307,1),0)</f>
        <v>4</v>
      </c>
      <c r="IC48" s="644">
        <f>IFERROR(MATCH(ID$44,Sheep!$R$300:$R$307,1),0)</f>
        <v>4</v>
      </c>
      <c r="ID48" s="644">
        <f>IFERROR(MATCH(IE$44,Sheep!$R$300:$R$307,1),0)</f>
        <v>4</v>
      </c>
      <c r="IE48" s="644">
        <f>IFERROR(MATCH(IF$44,Sheep!$R$300:$R$307,1),0)</f>
        <v>4</v>
      </c>
      <c r="IF48" s="644">
        <f>IFERROR(MATCH(IG$44,Sheep!$R$300:$R$307,1),0)</f>
        <v>4</v>
      </c>
      <c r="IG48" s="644">
        <f>IFERROR(MATCH(IH$44,Sheep!$R$300:$R$307,1),0)</f>
        <v>4</v>
      </c>
      <c r="IH48" s="644">
        <f>IFERROR(MATCH(II$44,Sheep!$R$300:$R$307,1),0)</f>
        <v>4</v>
      </c>
      <c r="II48" s="644">
        <f>IFERROR(MATCH(IJ$44,Sheep!$R$300:$R$307,1),0)</f>
        <v>4</v>
      </c>
      <c r="IJ48" s="644">
        <f>IFERROR(MATCH(IK$44,Sheep!$R$300:$R$307,1),0)</f>
        <v>4</v>
      </c>
      <c r="IK48" s="644">
        <f>IFERROR(MATCH(IL$44,Sheep!$R$300:$R$307,1),0)</f>
        <v>4</v>
      </c>
      <c r="IL48" s="644">
        <f>IFERROR(MATCH(IM$44,Sheep!$R$300:$R$307,1),0)</f>
        <v>4</v>
      </c>
      <c r="IM48" s="644">
        <f>IFERROR(MATCH(IN$44,Sheep!$R$300:$R$307,1),0)</f>
        <v>4</v>
      </c>
      <c r="IN48" s="644">
        <f>IFERROR(MATCH(IO$44,Sheep!$R$300:$R$307,1),0)</f>
        <v>4</v>
      </c>
      <c r="IO48" s="644">
        <f>IFERROR(MATCH(IP$44,Sheep!$R$300:$R$307,1),0)</f>
        <v>4</v>
      </c>
      <c r="IP48" s="644">
        <f>IFERROR(MATCH(IQ$44,Sheep!$R$300:$R$307,1),0)</f>
        <v>4</v>
      </c>
      <c r="IQ48" s="644">
        <f>IFERROR(MATCH(IR$44,Sheep!$R$300:$R$307,1),0)</f>
        <v>4</v>
      </c>
      <c r="IR48" s="644">
        <f>IFERROR(MATCH(IS$44,Sheep!$R$300:$R$307,1),0)</f>
        <v>4</v>
      </c>
      <c r="IS48" s="644">
        <f>IFERROR(MATCH(IT$44,Sheep!$R$300:$R$307,1),0)</f>
        <v>4</v>
      </c>
      <c r="IT48" s="644">
        <f>IFERROR(MATCH(IU$44,Sheep!$R$300:$R$307,1),0)</f>
        <v>4</v>
      </c>
      <c r="IU48" s="644">
        <f>IFERROR(MATCH(IV$44,Sheep!$R$300:$R$307,1),0)</f>
        <v>4</v>
      </c>
      <c r="IV48" s="644">
        <f>IFERROR(MATCH(IW$44,Sheep!$R$300:$R$307,1),0)</f>
        <v>4</v>
      </c>
      <c r="IW48" s="644">
        <f>IFERROR(MATCH(IX$44,Sheep!$R$300:$R$307,1),0)</f>
        <v>4</v>
      </c>
      <c r="IX48" s="644">
        <f>IFERROR(MATCH(IY$44,Sheep!$R$300:$R$307,1),0)</f>
        <v>4</v>
      </c>
      <c r="IY48" s="644">
        <f>IFERROR(MATCH(IZ$44,Sheep!$R$300:$R$307,1),0)</f>
        <v>4</v>
      </c>
      <c r="IZ48" s="644">
        <f>IFERROR(MATCH(JA$44,Sheep!$R$300:$R$307,1),0)</f>
        <v>4</v>
      </c>
      <c r="JA48" s="644">
        <f>IFERROR(MATCH(JB$44,Sheep!$R$300:$R$307,1),0)</f>
        <v>4</v>
      </c>
      <c r="JB48" s="644">
        <f>IFERROR(MATCH(JC$44,Sheep!$R$300:$R$307,1),0)</f>
        <v>4</v>
      </c>
      <c r="JC48" s="644">
        <f>IFERROR(MATCH(JD$44,Sheep!$R$300:$R$307,1),0)</f>
        <v>4</v>
      </c>
      <c r="JD48" s="644">
        <f>IFERROR(MATCH(JE$44,Sheep!$R$300:$R$307,1),0)</f>
        <v>4</v>
      </c>
      <c r="JE48" s="644">
        <f>IFERROR(MATCH(JF$44,Sheep!$R$300:$R$307,1),0)</f>
        <v>4</v>
      </c>
      <c r="JF48" s="644">
        <f>IFERROR(MATCH(JG$44,Sheep!$R$300:$R$307,1),0)</f>
        <v>4</v>
      </c>
      <c r="JG48" s="644">
        <f>IFERROR(MATCH(JH$44,Sheep!$R$300:$R$307,1),0)</f>
        <v>4</v>
      </c>
      <c r="JH48" s="644">
        <f>IFERROR(MATCH(JI$44,Sheep!$R$300:$R$307,1),0)</f>
        <v>4</v>
      </c>
      <c r="JI48" s="644">
        <f>IFERROR(MATCH(JJ$44,Sheep!$R$300:$R$307,1),0)</f>
        <v>4</v>
      </c>
      <c r="JJ48" s="644">
        <f>IFERROR(MATCH(JK$44,Sheep!$R$300:$R$307,1),0)</f>
        <v>4</v>
      </c>
      <c r="JK48" s="644">
        <f>IFERROR(MATCH(JL$44,Sheep!$R$300:$R$307,1),0)</f>
        <v>4</v>
      </c>
      <c r="JL48" s="644">
        <f>IFERROR(MATCH(JM$44,Sheep!$R$300:$R$307,1),0)</f>
        <v>4</v>
      </c>
      <c r="JM48" s="644">
        <f>IFERROR(MATCH(JN$44,Sheep!$R$300:$R$307,1),0)</f>
        <v>5</v>
      </c>
      <c r="JN48" s="644">
        <f>IFERROR(MATCH(JO$44,Sheep!$R$300:$R$307,1),0)</f>
        <v>5</v>
      </c>
      <c r="JO48" s="644">
        <f>IFERROR(MATCH(JP$44,Sheep!$R$300:$R$307,1),0)</f>
        <v>5</v>
      </c>
      <c r="JP48" s="644">
        <f>IFERROR(MATCH(JQ$44,Sheep!$R$300:$R$307,1),0)</f>
        <v>5</v>
      </c>
      <c r="JQ48" s="644">
        <f>IFERROR(MATCH(JR$44,Sheep!$R$300:$R$307,1),0)</f>
        <v>5</v>
      </c>
      <c r="JR48" s="644">
        <f>IFERROR(MATCH(JS$44,Sheep!$R$300:$R$307,1),0)</f>
        <v>5</v>
      </c>
      <c r="JS48" s="644">
        <f>IFERROR(MATCH(JT$44,Sheep!$R$300:$R$307,1),0)</f>
        <v>5</v>
      </c>
      <c r="JT48" s="644">
        <f>IFERROR(MATCH(JU$44,Sheep!$R$300:$R$307,1),0)</f>
        <v>5</v>
      </c>
      <c r="JU48" s="644">
        <f>IFERROR(MATCH(JV$44,Sheep!$R$300:$R$307,1),0)</f>
        <v>5</v>
      </c>
      <c r="JV48" s="644">
        <f>IFERROR(MATCH(JW$44,Sheep!$R$300:$R$307,1),0)</f>
        <v>5</v>
      </c>
      <c r="JW48" s="644">
        <f>IFERROR(MATCH(JX$44,Sheep!$R$300:$R$307,1),0)</f>
        <v>5</v>
      </c>
      <c r="JX48" s="644">
        <f>IFERROR(MATCH(JY$44,Sheep!$R$300:$R$307,1),0)</f>
        <v>5</v>
      </c>
      <c r="JY48" s="644">
        <f>IFERROR(MATCH(JZ$44,Sheep!$R$300:$R$307,1),0)</f>
        <v>5</v>
      </c>
      <c r="JZ48" s="644">
        <f>IFERROR(MATCH(KA$44,Sheep!$R$300:$R$307,1),0)</f>
        <v>5</v>
      </c>
      <c r="KA48" s="644">
        <f>IFERROR(MATCH(KB$44,Sheep!$R$300:$R$307,1),0)</f>
        <v>5</v>
      </c>
      <c r="KB48" s="644">
        <f>IFERROR(MATCH(KC$44,Sheep!$R$300:$R$307,1),0)</f>
        <v>5</v>
      </c>
      <c r="KC48" s="644">
        <f>IFERROR(MATCH(KD$44,Sheep!$R$300:$R$307,1),0)</f>
        <v>5</v>
      </c>
      <c r="KD48" s="644">
        <f>IFERROR(MATCH(KE$44,Sheep!$R$300:$R$307,1),0)</f>
        <v>5</v>
      </c>
      <c r="KE48" s="644">
        <f>IFERROR(MATCH(KF$44,Sheep!$R$300:$R$307,1),0)</f>
        <v>5</v>
      </c>
      <c r="KF48" s="644">
        <f>IFERROR(MATCH(KG$44,Sheep!$R$300:$R$307,1),0)</f>
        <v>5</v>
      </c>
      <c r="KG48" s="644">
        <f>IFERROR(MATCH(KH$44,Sheep!$R$300:$R$307,1),0)</f>
        <v>5</v>
      </c>
      <c r="KH48" s="644">
        <f>IFERROR(MATCH(KI$44,Sheep!$R$300:$R$307,1),0)</f>
        <v>5</v>
      </c>
      <c r="KI48" s="644">
        <f>IFERROR(MATCH(KJ$44,Sheep!$R$300:$R$307,1),0)</f>
        <v>5</v>
      </c>
      <c r="KJ48" s="644">
        <f>IFERROR(MATCH(KK$44,Sheep!$R$300:$R$307,1),0)</f>
        <v>5</v>
      </c>
      <c r="KK48" s="644">
        <f>IFERROR(MATCH(KL$44,Sheep!$R$300:$R$307,1),0)</f>
        <v>5</v>
      </c>
      <c r="KL48" s="644">
        <f>IFERROR(MATCH(KM$44,Sheep!$R$300:$R$307,1),0)</f>
        <v>5</v>
      </c>
      <c r="KM48" s="644">
        <f>IFERROR(MATCH(KN$44,Sheep!$R$300:$R$307,1),0)</f>
        <v>5</v>
      </c>
      <c r="KN48" s="644">
        <f>IFERROR(MATCH(KO$44,Sheep!$R$300:$R$307,1),0)</f>
        <v>5</v>
      </c>
      <c r="KO48" s="644">
        <f>IFERROR(MATCH(KP$44,Sheep!$R$300:$R$307,1),0)</f>
        <v>5</v>
      </c>
      <c r="KP48" s="644">
        <f>IFERROR(MATCH(KQ$44,Sheep!$R$300:$R$307,1),0)</f>
        <v>5</v>
      </c>
      <c r="KQ48" s="644">
        <f>IFERROR(MATCH(KR$44,Sheep!$R$300:$R$307,1),0)</f>
        <v>5</v>
      </c>
      <c r="KR48" s="644">
        <f>IFERROR(MATCH(KS$44,Sheep!$R$300:$R$307,1),0)</f>
        <v>5</v>
      </c>
      <c r="KS48" s="644">
        <f>IFERROR(MATCH(KT$44,Sheep!$R$300:$R$307,1),0)</f>
        <v>5</v>
      </c>
      <c r="KT48" s="644">
        <f>IFERROR(MATCH(KU$44,Sheep!$R$300:$R$307,1),0)</f>
        <v>5</v>
      </c>
      <c r="KU48" s="644">
        <f>IFERROR(MATCH(KV$44,Sheep!$R$300:$R$307,1),0)</f>
        <v>5</v>
      </c>
      <c r="KV48" s="644">
        <f>IFERROR(MATCH(KW$44,Sheep!$R$300:$R$307,1),0)</f>
        <v>5</v>
      </c>
      <c r="KW48" s="644">
        <f>IFERROR(MATCH(KX$44,Sheep!$R$300:$R$307,1),0)</f>
        <v>5</v>
      </c>
      <c r="KX48" s="644">
        <f>IFERROR(MATCH(KY$44,Sheep!$R$300:$R$307,1),0)</f>
        <v>5</v>
      </c>
      <c r="KY48" s="644">
        <f>IFERROR(MATCH(KZ$44,Sheep!$R$300:$R$307,1),0)</f>
        <v>5</v>
      </c>
      <c r="KZ48" s="644">
        <f>IFERROR(MATCH(LA$44,Sheep!$R$300:$R$307,1),0)</f>
        <v>5</v>
      </c>
      <c r="LA48" s="644">
        <f>IFERROR(MATCH(LB$44,Sheep!$R$300:$R$307,1),0)</f>
        <v>5</v>
      </c>
      <c r="LB48" s="644">
        <f>IFERROR(MATCH(LC$44,Sheep!$R$300:$R$307,1),0)</f>
        <v>5</v>
      </c>
      <c r="LC48" s="644">
        <f>IFERROR(MATCH(LD$44,Sheep!$R$300:$R$307,1),0)</f>
        <v>5</v>
      </c>
      <c r="LD48" s="644">
        <f>IFERROR(MATCH(LE$44,Sheep!$R$300:$R$307,1),0)</f>
        <v>5</v>
      </c>
      <c r="LE48" s="644">
        <f>IFERROR(MATCH(LF$44,Sheep!$R$300:$R$307,1),0)</f>
        <v>5</v>
      </c>
      <c r="LF48" s="644">
        <f>IFERROR(MATCH(LG$44,Sheep!$R$300:$R$307,1),0)</f>
        <v>5</v>
      </c>
      <c r="LG48" s="644">
        <f>IFERROR(MATCH(LH$44,Sheep!$R$300:$R$307,1),0)</f>
        <v>5</v>
      </c>
      <c r="LH48" s="644">
        <f>IFERROR(MATCH(LI$44,Sheep!$R$300:$R$307,1),0)</f>
        <v>5</v>
      </c>
      <c r="LI48" s="644">
        <f>IFERROR(MATCH(LJ$44,Sheep!$R$300:$R$307,1),0)</f>
        <v>5</v>
      </c>
      <c r="LJ48" s="644">
        <f>IFERROR(MATCH(LK$44,Sheep!$R$300:$R$307,1),0)</f>
        <v>5</v>
      </c>
      <c r="LK48" s="644">
        <f>IFERROR(MATCH(LL$44,Sheep!$R$300:$R$307,1),0)</f>
        <v>5</v>
      </c>
      <c r="LL48" s="644">
        <f>IFERROR(MATCH(LM$44,Sheep!$R$300:$R$307,1),0)</f>
        <v>5</v>
      </c>
      <c r="LM48" s="644">
        <f>IFERROR(MATCH(LN$44,Sheep!$R$300:$R$307,1),0)</f>
        <v>6</v>
      </c>
      <c r="LN48" s="644">
        <f>IFERROR(MATCH(LO$44,Sheep!$R$300:$R$307,1),0)</f>
        <v>6</v>
      </c>
      <c r="LO48" s="644">
        <f>IFERROR(MATCH(LP$44,Sheep!$R$300:$R$307,1),0)</f>
        <v>6</v>
      </c>
      <c r="LP48" s="644">
        <f>IFERROR(MATCH(LQ$44,Sheep!$R$300:$R$307,1),0)</f>
        <v>6</v>
      </c>
      <c r="LQ48" s="644">
        <f>IFERROR(MATCH(LR$44,Sheep!$R$300:$R$307,1),0)</f>
        <v>6</v>
      </c>
      <c r="LR48" s="644">
        <f>IFERROR(MATCH(LS$44,Sheep!$R$300:$R$307,1),0)</f>
        <v>6</v>
      </c>
      <c r="LS48" s="644">
        <f>IFERROR(MATCH(LT$44,Sheep!$R$300:$R$307,1),0)</f>
        <v>6</v>
      </c>
      <c r="LT48" s="644">
        <f>IFERROR(MATCH(LU$44,Sheep!$R$300:$R$307,1),0)</f>
        <v>6</v>
      </c>
      <c r="LU48" s="644">
        <f>IFERROR(MATCH(LV$44,Sheep!$R$300:$R$307,1),0)</f>
        <v>6</v>
      </c>
      <c r="LV48" s="644">
        <f>IFERROR(MATCH(LW$44,Sheep!$R$300:$R$307,1),0)</f>
        <v>6</v>
      </c>
      <c r="LW48" s="644">
        <f>IFERROR(MATCH(LX$44,Sheep!$R$300:$R$307,1),0)</f>
        <v>6</v>
      </c>
      <c r="LX48" s="644">
        <f>IFERROR(MATCH(LY$44,Sheep!$R$300:$R$307,1),0)</f>
        <v>6</v>
      </c>
      <c r="LY48" s="644">
        <f>IFERROR(MATCH(LZ$44,Sheep!$R$300:$R$307,1),0)</f>
        <v>6</v>
      </c>
      <c r="LZ48" s="644">
        <f>IFERROR(MATCH(MA$44,Sheep!$R$300:$R$307,1),0)</f>
        <v>6</v>
      </c>
      <c r="MA48" s="644">
        <f>IFERROR(MATCH(MB$44,Sheep!$R$300:$R$307,1),0)</f>
        <v>6</v>
      </c>
      <c r="MB48" s="644">
        <f>IFERROR(MATCH(MC$44,Sheep!$R$300:$R$307,1),0)</f>
        <v>6</v>
      </c>
      <c r="MC48" s="644">
        <f>IFERROR(MATCH(MD$44,Sheep!$R$300:$R$307,1),0)</f>
        <v>6</v>
      </c>
      <c r="MD48" s="644">
        <f>IFERROR(MATCH(ME$44,Sheep!$R$300:$R$307,1),0)</f>
        <v>6</v>
      </c>
      <c r="ME48" s="644">
        <f>IFERROR(MATCH(MF$44,Sheep!$R$300:$R$307,1),0)</f>
        <v>6</v>
      </c>
      <c r="MF48" s="644">
        <f>IFERROR(MATCH(MG$44,Sheep!$R$300:$R$307,1),0)</f>
        <v>6</v>
      </c>
      <c r="MG48" s="644">
        <f>IFERROR(MATCH(MH$44,Sheep!$R$300:$R$307,1),0)</f>
        <v>6</v>
      </c>
      <c r="MH48" s="644">
        <f>IFERROR(MATCH(MI$44,Sheep!$R$300:$R$307,1),0)</f>
        <v>6</v>
      </c>
      <c r="MI48" s="644">
        <f>IFERROR(MATCH(MJ$44,Sheep!$R$300:$R$307,1),0)</f>
        <v>6</v>
      </c>
      <c r="MJ48" s="644">
        <f>IFERROR(MATCH(MK$44,Sheep!$R$300:$R$307,1),0)</f>
        <v>6</v>
      </c>
      <c r="MK48" s="644">
        <f>IFERROR(MATCH(ML$44,Sheep!$R$300:$R$307,1),0)</f>
        <v>6</v>
      </c>
      <c r="ML48" s="644">
        <f>IFERROR(MATCH(MM$44,Sheep!$R$300:$R$307,1),0)</f>
        <v>6</v>
      </c>
      <c r="MM48" s="644">
        <f>IFERROR(MATCH(MN$44,Sheep!$R$300:$R$307,1),0)</f>
        <v>6</v>
      </c>
      <c r="MN48" s="644">
        <f>IFERROR(MATCH(MO$44,Sheep!$R$300:$R$307,1),0)</f>
        <v>6</v>
      </c>
      <c r="MO48" s="644">
        <f>IFERROR(MATCH(MP$44,Sheep!$R$300:$R$307,1),0)</f>
        <v>6</v>
      </c>
      <c r="MP48" s="644">
        <f>IFERROR(MATCH(MQ$44,Sheep!$R$300:$R$307,1),0)</f>
        <v>6</v>
      </c>
      <c r="MQ48" s="644">
        <f>IFERROR(MATCH(MR$44,Sheep!$R$300:$R$307,1),0)</f>
        <v>6</v>
      </c>
      <c r="MR48" s="644">
        <f>IFERROR(MATCH(MS$44,Sheep!$R$300:$R$307,1),0)</f>
        <v>6</v>
      </c>
      <c r="MS48" s="644">
        <f>IFERROR(MATCH(MT$44,Sheep!$R$300:$R$307,1),0)</f>
        <v>6</v>
      </c>
      <c r="MT48" s="644">
        <f>IFERROR(MATCH(MU$44,Sheep!$R$300:$R$307,1),0)</f>
        <v>6</v>
      </c>
      <c r="MU48" s="644">
        <f>IFERROR(MATCH(MV$44,Sheep!$R$300:$R$307,1),0)</f>
        <v>6</v>
      </c>
      <c r="MV48" s="644">
        <f>IFERROR(MATCH(MW$44,Sheep!$R$300:$R$307,1),0)</f>
        <v>6</v>
      </c>
      <c r="MW48" s="644">
        <f>IFERROR(MATCH(MX$44,Sheep!$R$300:$R$307,1),0)</f>
        <v>6</v>
      </c>
      <c r="MX48" s="644">
        <f>IFERROR(MATCH(MY$44,Sheep!$R$300:$R$307,1),0)</f>
        <v>6</v>
      </c>
      <c r="MY48" s="644">
        <f>IFERROR(MATCH(MZ$44,Sheep!$R$300:$R$307,1),0)</f>
        <v>6</v>
      </c>
      <c r="MZ48" s="644">
        <f>IFERROR(MATCH(NA$44,Sheep!$R$300:$R$307,1),0)</f>
        <v>6</v>
      </c>
      <c r="NA48" s="644">
        <f>IFERROR(MATCH(NB$44,Sheep!$R$300:$R$307,1),0)</f>
        <v>6</v>
      </c>
      <c r="NB48" s="644">
        <f>IFERROR(MATCH(NC$44,Sheep!$R$300:$R$307,1),0)</f>
        <v>6</v>
      </c>
      <c r="NC48" s="644">
        <f>IFERROR(MATCH(ND$44,Sheep!$R$300:$R$307,1),0)</f>
        <v>6</v>
      </c>
      <c r="ND48" s="644">
        <f>IFERROR(MATCH(NE$44,Sheep!$R$300:$R$307,1),0)</f>
        <v>6</v>
      </c>
      <c r="NE48" s="644">
        <f>IFERROR(MATCH(NF$44,Sheep!$R$300:$R$307,1),0)</f>
        <v>6</v>
      </c>
      <c r="NF48" s="644">
        <f>IFERROR(MATCH(NG$44,Sheep!$R$300:$R$307,1),0)</f>
        <v>6</v>
      </c>
      <c r="NG48" s="644">
        <f>IFERROR(MATCH(NH$44,Sheep!$R$300:$R$307,1),0)</f>
        <v>6</v>
      </c>
      <c r="NH48" s="644">
        <f>IFERROR(MATCH(NI$44,Sheep!$R$300:$R$307,1),0)</f>
        <v>6</v>
      </c>
      <c r="NI48" s="644">
        <f>IFERROR(MATCH(NJ$44,Sheep!$R$300:$R$307,1),0)</f>
        <v>6</v>
      </c>
      <c r="NJ48" s="644">
        <f>IFERROR(MATCH(NK$44,Sheep!$R$300:$R$307,1),0)</f>
        <v>6</v>
      </c>
      <c r="NK48" s="644">
        <f>IFERROR(MATCH(NL$44,Sheep!$R$300:$R$307,1),0)</f>
        <v>6</v>
      </c>
      <c r="NL48" s="644">
        <f>IFERROR(MATCH(NM$44,Sheep!$R$300:$R$307,1),0)</f>
        <v>6</v>
      </c>
      <c r="NM48" s="644">
        <f>IFERROR(MATCH(NN$44,Sheep!$R$300:$R$307,1),0)</f>
        <v>7</v>
      </c>
      <c r="NN48" s="644">
        <f>IFERROR(MATCH(NO$44,Sheep!$R$300:$R$307,1),0)</f>
        <v>7</v>
      </c>
      <c r="NO48" s="644">
        <f>IFERROR(MATCH(NP$44,Sheep!$R$300:$R$307,1),0)</f>
        <v>7</v>
      </c>
      <c r="NP48" s="644">
        <f>IFERROR(MATCH(NQ$44,Sheep!$R$300:$R$307,1),0)</f>
        <v>7</v>
      </c>
      <c r="NQ48" s="644">
        <f>IFERROR(MATCH(NR$44,Sheep!$R$300:$R$307,1),0)</f>
        <v>7</v>
      </c>
      <c r="NR48" s="644">
        <f>IFERROR(MATCH(NS$44,Sheep!$R$300:$R$307,1),0)</f>
        <v>7</v>
      </c>
      <c r="NS48" s="644">
        <f>IFERROR(MATCH(NT$44,Sheep!$R$300:$R$307,1),0)</f>
        <v>7</v>
      </c>
      <c r="NT48" s="644">
        <f>IFERROR(MATCH(NU$44,Sheep!$R$300:$R$307,1),0)</f>
        <v>7</v>
      </c>
      <c r="NU48" s="644">
        <f>IFERROR(MATCH(NV$44,Sheep!$R$300:$R$307,1),0)</f>
        <v>7</v>
      </c>
      <c r="NV48" s="644">
        <f>IFERROR(MATCH(NW$44,Sheep!$R$300:$R$307,1),0)</f>
        <v>7</v>
      </c>
      <c r="NW48" s="644">
        <f>IFERROR(MATCH(NX$44,Sheep!$R$300:$R$307,1),0)</f>
        <v>7</v>
      </c>
      <c r="NX48" s="644">
        <f>IFERROR(MATCH(NY$44,Sheep!$R$300:$R$307,1),0)</f>
        <v>7</v>
      </c>
      <c r="NY48" s="644">
        <f>IFERROR(MATCH(NZ$44,Sheep!$R$300:$R$307,1),0)</f>
        <v>7</v>
      </c>
      <c r="NZ48" s="644">
        <f>IFERROR(MATCH(OA$44,Sheep!$R$300:$R$307,1),0)</f>
        <v>7</v>
      </c>
      <c r="OA48" s="644">
        <f>IFERROR(MATCH(OB$44,Sheep!$R$300:$R$307,1),0)</f>
        <v>7</v>
      </c>
      <c r="OB48" s="644">
        <f>IFERROR(MATCH(OC$44,Sheep!$R$300:$R$307,1),0)</f>
        <v>7</v>
      </c>
      <c r="OC48" s="644">
        <f>IFERROR(MATCH(OD$44,Sheep!$R$300:$R$307,1),0)</f>
        <v>7</v>
      </c>
      <c r="OD48" s="644">
        <f>IFERROR(MATCH(OE$44,Sheep!$R$300:$R$307,1),0)</f>
        <v>7</v>
      </c>
      <c r="OE48" s="644">
        <f>IFERROR(MATCH(OF$44,Sheep!$R$300:$R$307,1),0)</f>
        <v>7</v>
      </c>
      <c r="OF48" s="644">
        <f>IFERROR(MATCH(OG$44,Sheep!$R$300:$R$307,1),0)</f>
        <v>7</v>
      </c>
      <c r="OG48" s="644">
        <f>IFERROR(MATCH(OH$44,Sheep!$R$300:$R$307,1),0)</f>
        <v>7</v>
      </c>
      <c r="OH48" s="644">
        <f>IFERROR(MATCH(OI$44,Sheep!$R$300:$R$307,1),0)</f>
        <v>7</v>
      </c>
      <c r="OI48" s="644">
        <f>IFERROR(MATCH(OJ$44,Sheep!$R$300:$R$307,1),0)</f>
        <v>7</v>
      </c>
      <c r="OJ48" s="644">
        <f>IFERROR(MATCH(OK$44,Sheep!$R$300:$R$307,1),0)</f>
        <v>7</v>
      </c>
      <c r="OK48" s="644">
        <f>IFERROR(MATCH(OL$44,Sheep!$R$300:$R$307,1),0)</f>
        <v>7</v>
      </c>
      <c r="OL48" s="644">
        <f>IFERROR(MATCH(OM$44,Sheep!$R$300:$R$307,1),0)</f>
        <v>7</v>
      </c>
      <c r="OM48" s="644">
        <f>IFERROR(MATCH(ON$44,Sheep!$R$300:$R$307,1),0)</f>
        <v>7</v>
      </c>
      <c r="ON48" s="644">
        <f>IFERROR(MATCH(OO$44,Sheep!$R$300:$R$307,1),0)</f>
        <v>7</v>
      </c>
      <c r="OO48" s="644">
        <f>IFERROR(MATCH(OP$44,Sheep!$R$300:$R$307,1),0)</f>
        <v>7</v>
      </c>
      <c r="OP48" s="644">
        <f>IFERROR(MATCH(OQ$44,Sheep!$R$300:$R$307,1),0)</f>
        <v>7</v>
      </c>
      <c r="OQ48" s="644">
        <f>IFERROR(MATCH(OR$44,Sheep!$R$300:$R$307,1),0)</f>
        <v>7</v>
      </c>
      <c r="OR48" s="644">
        <f>IFERROR(MATCH(OS$44,Sheep!$R$300:$R$307,1),0)</f>
        <v>7</v>
      </c>
      <c r="OS48" s="644">
        <f>IFERROR(MATCH(OT$44,Sheep!$R$300:$R$307,1),0)</f>
        <v>7</v>
      </c>
      <c r="OT48" s="644">
        <f>IFERROR(MATCH(OU$44,Sheep!$R$300:$R$307,1),0)</f>
        <v>7</v>
      </c>
      <c r="OU48" s="644">
        <f>IFERROR(MATCH(OV$44,Sheep!$R$300:$R$307,1),0)</f>
        <v>7</v>
      </c>
      <c r="OV48" s="644">
        <f>IFERROR(MATCH(OW$44,Sheep!$R$300:$R$307,1),0)</f>
        <v>7</v>
      </c>
      <c r="OW48" s="644">
        <f>IFERROR(MATCH(OX$44,Sheep!$R$300:$R$307,1),0)</f>
        <v>7</v>
      </c>
      <c r="OX48" s="644">
        <f>IFERROR(MATCH(OY$44,Sheep!$R$300:$R$307,1),0)</f>
        <v>7</v>
      </c>
      <c r="OY48" s="644">
        <f>IFERROR(MATCH(OZ$44,Sheep!$R$300:$R$307,1),0)</f>
        <v>7</v>
      </c>
      <c r="OZ48" s="644">
        <f>IFERROR(MATCH(PA$44,Sheep!$R$300:$R$307,1),0)</f>
        <v>7</v>
      </c>
      <c r="PA48" s="644">
        <f>IFERROR(MATCH(PB$44,Sheep!$R$300:$R$307,1),0)</f>
        <v>7</v>
      </c>
      <c r="PB48" s="644">
        <f>IFERROR(MATCH(PC$44,Sheep!$R$300:$R$307,1),0)</f>
        <v>7</v>
      </c>
      <c r="PC48" s="644">
        <f>IFERROR(MATCH(PD$44,Sheep!$R$300:$R$307,1),0)</f>
        <v>7</v>
      </c>
      <c r="PD48" s="644">
        <f>IFERROR(MATCH(PE$44,Sheep!$R$300:$R$307,1),0)</f>
        <v>7</v>
      </c>
      <c r="PE48" s="644">
        <f>IFERROR(MATCH(PF$44,Sheep!$R$300:$R$307,1),0)</f>
        <v>7</v>
      </c>
      <c r="PF48" s="644">
        <f>IFERROR(MATCH(PG$44,Sheep!$R$300:$R$307,1),0)</f>
        <v>7</v>
      </c>
      <c r="PG48" s="644">
        <f>IFERROR(MATCH(PH$44,Sheep!$R$300:$R$307,1),0)</f>
        <v>7</v>
      </c>
      <c r="PH48" s="644">
        <f>IFERROR(MATCH(PI$44,Sheep!$R$300:$R$307,1),0)</f>
        <v>7</v>
      </c>
      <c r="PI48" s="644">
        <f>IFERROR(MATCH(PJ$44,Sheep!$R$300:$R$307,1),0)</f>
        <v>7</v>
      </c>
      <c r="PJ48" s="644">
        <f>IFERROR(MATCH(PK$44,Sheep!$R$300:$R$307,1),0)</f>
        <v>7</v>
      </c>
      <c r="PK48" s="644">
        <f>IFERROR(MATCH(PL$44,Sheep!$R$300:$R$307,1),0)</f>
        <v>7</v>
      </c>
      <c r="PL48" s="644">
        <f>IFERROR(MATCH(PM$44,Sheep!$R$300:$R$307,1),0)</f>
        <v>7</v>
      </c>
      <c r="PM48" s="644">
        <f>IFERROR(MATCH(PN$44,Sheep!$R$300:$R$307,1),0)</f>
        <v>8</v>
      </c>
      <c r="PN48" s="644">
        <f>IFERROR(MATCH(PO$44,Sheep!$R$300:$R$307,1),0)</f>
        <v>8</v>
      </c>
      <c r="PO48" s="644">
        <f>IFERROR(MATCH(PP$44,Sheep!$R$300:$R$307,1),0)</f>
        <v>8</v>
      </c>
      <c r="PP48" s="644">
        <f>IFERROR(MATCH(PQ$44,Sheep!$R$300:$R$307,1),0)</f>
        <v>8</v>
      </c>
      <c r="PQ48" s="644">
        <f>IFERROR(MATCH(PR$44,Sheep!$R$300:$R$307,1),0)</f>
        <v>8</v>
      </c>
      <c r="PR48" s="644">
        <f>IFERROR(MATCH(PS$44,Sheep!$R$300:$R$307,1),0)</f>
        <v>8</v>
      </c>
      <c r="PS48" s="644">
        <f>IFERROR(MATCH(PT$44,Sheep!$R$300:$R$307,1),0)</f>
        <v>8</v>
      </c>
      <c r="PT48" s="644">
        <f>IFERROR(MATCH(PU$44,Sheep!$R$300:$R$307,1),0)</f>
        <v>8</v>
      </c>
      <c r="PU48" s="644">
        <f>IFERROR(MATCH(PV$44,Sheep!$R$300:$R$307,1),0)</f>
        <v>8</v>
      </c>
      <c r="PV48" s="644">
        <f>IFERROR(MATCH(PW$44,Sheep!$R$300:$R$307,1),0)</f>
        <v>8</v>
      </c>
      <c r="PW48" s="644">
        <f>IFERROR(MATCH(PX$44,Sheep!$R$300:$R$307,1),0)</f>
        <v>8</v>
      </c>
      <c r="PX48" s="644">
        <f>IFERROR(MATCH(PY$44,Sheep!$R$300:$R$307,1),0)</f>
        <v>8</v>
      </c>
      <c r="PY48" s="644">
        <f>IFERROR(MATCH(PZ$44,Sheep!$R$300:$R$307,1),0)</f>
        <v>8</v>
      </c>
      <c r="PZ48" s="644">
        <f>IFERROR(MATCH(QA$44,Sheep!$R$300:$R$307,1),0)</f>
        <v>8</v>
      </c>
      <c r="QA48" s="644">
        <f>IFERROR(MATCH(QB$44,Sheep!$R$300:$R$307,1),0)</f>
        <v>8</v>
      </c>
      <c r="QB48" s="644">
        <f>IFERROR(MATCH(QC$44,Sheep!$R$300:$R$307,1),0)</f>
        <v>8</v>
      </c>
      <c r="QC48" s="644">
        <f>IFERROR(MATCH(QD$44,Sheep!$R$300:$R$307,1),0)</f>
        <v>8</v>
      </c>
      <c r="QD48" s="644">
        <f>IFERROR(MATCH(QE$44,Sheep!$R$300:$R$307,1),0)</f>
        <v>8</v>
      </c>
      <c r="QE48" s="644">
        <f>IFERROR(MATCH(QF$44,Sheep!$R$300:$R$307,1),0)</f>
        <v>8</v>
      </c>
      <c r="QF48" s="644">
        <f>IFERROR(MATCH(QG$44,Sheep!$R$300:$R$307,1),0)</f>
        <v>8</v>
      </c>
      <c r="QG48" s="644">
        <f>IFERROR(MATCH(QH$44,Sheep!$R$300:$R$307,1),0)</f>
        <v>8</v>
      </c>
      <c r="QH48" s="644">
        <f>IFERROR(MATCH(QI$44,Sheep!$R$300:$R$307,1),0)</f>
        <v>8</v>
      </c>
      <c r="QI48" s="644">
        <f>IFERROR(MATCH(QJ$44,Sheep!$R$300:$R$307,1),0)</f>
        <v>8</v>
      </c>
      <c r="QJ48" s="644">
        <f>IFERROR(MATCH(QK$44,Sheep!$R$300:$R$307,1),0)</f>
        <v>8</v>
      </c>
      <c r="QK48" s="644">
        <f>IFERROR(MATCH(QL$44,Sheep!$R$300:$R$307,1),0)</f>
        <v>8</v>
      </c>
      <c r="QL48" s="644">
        <f>IFERROR(MATCH(QM$44,Sheep!$R$300:$R$307,1),0)</f>
        <v>8</v>
      </c>
      <c r="QM48" s="644">
        <f>IFERROR(MATCH(QN$44,Sheep!$R$300:$R$307,1),0)</f>
        <v>8</v>
      </c>
      <c r="QN48" s="644">
        <f>IFERROR(MATCH(QO$44,Sheep!$R$300:$R$307,1),0)</f>
        <v>8</v>
      </c>
      <c r="QO48" s="644">
        <f>IFERROR(MATCH(QP$44,Sheep!$R$300:$R$307,1),0)</f>
        <v>8</v>
      </c>
      <c r="QP48" s="644">
        <f>IFERROR(MATCH(QQ$44,Sheep!$R$300:$R$307,1),0)</f>
        <v>8</v>
      </c>
      <c r="QQ48" s="644">
        <f>IFERROR(MATCH(QR$44,Sheep!$R$300:$R$307,1),0)</f>
        <v>8</v>
      </c>
      <c r="QR48" s="644">
        <f>IFERROR(MATCH(QS$44,Sheep!$R$300:$R$307,1),0)</f>
        <v>8</v>
      </c>
      <c r="QS48" s="644">
        <f>IFERROR(MATCH(QT$44,Sheep!$R$300:$R$307,1),0)</f>
        <v>8</v>
      </c>
      <c r="QT48" s="644">
        <f>IFERROR(MATCH(QU$44,Sheep!$R$300:$R$307,1),0)</f>
        <v>8</v>
      </c>
      <c r="QU48" s="644">
        <f>IFERROR(MATCH(QV$44,Sheep!$R$300:$R$307,1),0)</f>
        <v>8</v>
      </c>
      <c r="QV48" s="644">
        <f>IFERROR(MATCH(QW$44,Sheep!$R$300:$R$307,1),0)</f>
        <v>8</v>
      </c>
      <c r="QW48" s="644">
        <f>IFERROR(MATCH(QX$44,Sheep!$R$300:$R$307,1),0)</f>
        <v>8</v>
      </c>
      <c r="QX48" s="644">
        <f>IFERROR(MATCH(QY$44,Sheep!$R$300:$R$307,1),0)</f>
        <v>8</v>
      </c>
      <c r="QY48" s="644">
        <f>IFERROR(MATCH(QZ$44,Sheep!$R$300:$R$307,1),0)</f>
        <v>8</v>
      </c>
      <c r="QZ48" s="644">
        <f>IFERROR(MATCH(RA$44,Sheep!$R$300:$R$307,1),0)</f>
        <v>8</v>
      </c>
      <c r="RA48" s="644">
        <f>IFERROR(MATCH(RB$44,Sheep!$R$300:$R$307,1),0)</f>
        <v>8</v>
      </c>
      <c r="RB48" s="644">
        <f>IFERROR(MATCH(RC$44,Sheep!$R$300:$R$307,1),0)</f>
        <v>8</v>
      </c>
      <c r="RC48" s="644">
        <f>IFERROR(MATCH(RD$44,Sheep!$R$300:$R$307,1),0)</f>
        <v>8</v>
      </c>
      <c r="RD48" s="644">
        <f>IFERROR(MATCH(RE$44,Sheep!$R$300:$R$307,1),0)</f>
        <v>8</v>
      </c>
      <c r="RE48" s="644">
        <f>IFERROR(MATCH(RF$44,Sheep!$R$300:$R$307,1),0)</f>
        <v>8</v>
      </c>
      <c r="RF48" s="644">
        <f>IFERROR(MATCH(RG$44,Sheep!$R$300:$R$307,1),0)</f>
        <v>8</v>
      </c>
      <c r="RG48" s="644">
        <f>IFERROR(MATCH(RH$44,Sheep!$R$300:$R$307,1),0)</f>
        <v>8</v>
      </c>
      <c r="RH48" s="644">
        <f>IFERROR(MATCH(RI$44,Sheep!$R$300:$R$307,1),0)</f>
        <v>8</v>
      </c>
      <c r="RI48" s="644">
        <f>IFERROR(MATCH(RJ$44,Sheep!$R$300:$R$307,1),0)</f>
        <v>8</v>
      </c>
      <c r="RJ48" s="644">
        <f>IFERROR(MATCH(RK$44,Sheep!$R$300:$R$307,1),0)</f>
        <v>8</v>
      </c>
      <c r="RK48" s="644">
        <f>IFERROR(MATCH(RL$44,Sheep!$R$300:$R$307,1),0)</f>
        <v>8</v>
      </c>
      <c r="RL48" s="644">
        <f>IFERROR(MATCH(RM$44,Sheep!$R$300:$R$307,1),0)</f>
        <v>8</v>
      </c>
      <c r="RM48" s="644">
        <f>IFERROR(MATCH(RN$44,Sheep!$R$300:$R$307,1),0)</f>
        <v>8</v>
      </c>
      <c r="RN48" s="644">
        <f>IFERROR(MATCH(RO$44,Sheep!$R$300:$R$307,1),0)</f>
        <v>8</v>
      </c>
      <c r="RO48" s="644">
        <f>IFERROR(MATCH(RP$44,Sheep!$R$300:$R$307,1),0)</f>
        <v>8</v>
      </c>
      <c r="RP48" s="644">
        <f>IFERROR(MATCH(RQ$44,Sheep!$R$300:$R$307,1),0)</f>
        <v>8</v>
      </c>
      <c r="RQ48" s="644">
        <f>IFERROR(MATCH(RR$44,Sheep!$R$300:$R$307,1),0)</f>
        <v>8</v>
      </c>
      <c r="RR48" s="644">
        <f>IFERROR(MATCH(RS$44,Sheep!$R$300:$R$307,1),0)</f>
        <v>8</v>
      </c>
      <c r="RS48" s="644">
        <f>IFERROR(MATCH(RT$44,Sheep!$R$300:$R$307,1),0)</f>
        <v>8</v>
      </c>
      <c r="RT48" s="644">
        <f>IFERROR(MATCH(RU$44,Sheep!$R$300:$R$307,1),0)</f>
        <v>8</v>
      </c>
      <c r="RU48" s="644">
        <f>IFERROR(MATCH(RV$44,Sheep!$R$300:$R$307,1),0)</f>
        <v>8</v>
      </c>
      <c r="RV48" s="644">
        <f>IFERROR(MATCH(RW$44,Sheep!$R$300:$R$307,1),0)</f>
        <v>8</v>
      </c>
      <c r="RW48" s="644">
        <f>IFERROR(MATCH(RX$44,Sheep!$R$300:$R$307,1),0)</f>
        <v>8</v>
      </c>
      <c r="RX48" s="644">
        <f>IFERROR(MATCH(RY$44,Sheep!$R$300:$R$307,1),0)</f>
        <v>8</v>
      </c>
      <c r="RY48" s="644">
        <f>IFERROR(MATCH(RZ$44,Sheep!$R$300:$R$307,1),0)</f>
        <v>8</v>
      </c>
      <c r="RZ48" s="644">
        <f>IFERROR(MATCH(SA$44,Sheep!$R$300:$R$307,1),0)</f>
        <v>8</v>
      </c>
      <c r="SA48" s="644">
        <f>IFERROR(MATCH(SB$44,Sheep!$R$300:$R$307,1),0)</f>
        <v>8</v>
      </c>
      <c r="SB48" s="644">
        <f>IFERROR(MATCH(SC$44,Sheep!$R$300:$R$307,1),0)</f>
        <v>8</v>
      </c>
      <c r="SC48" s="644">
        <f>IFERROR(MATCH(SD$44,Sheep!$R$300:$R$307,1),0)</f>
        <v>8</v>
      </c>
      <c r="SD48" s="644">
        <f>IFERROR(MATCH(SE$44,Sheep!$R$300:$R$307,1),0)</f>
        <v>8</v>
      </c>
      <c r="SE48" s="644">
        <f>IFERROR(MATCH(SF$44,Sheep!$R$300:$R$307,1),0)</f>
        <v>8</v>
      </c>
      <c r="SF48" s="644">
        <f>IFERROR(MATCH(SG$44,Sheep!$R$300:$R$307,1),0)</f>
        <v>8</v>
      </c>
      <c r="SG48" s="644">
        <f>IFERROR(MATCH(SH$44,Sheep!$R$300:$R$307,1),0)</f>
        <v>8</v>
      </c>
      <c r="SH48" s="644">
        <f>IFERROR(MATCH(SI$44,Sheep!$R$300:$R$307,1),0)</f>
        <v>8</v>
      </c>
      <c r="SI48" s="644">
        <f>IFERROR(MATCH(SJ$44,Sheep!$R$300:$R$307,1),0)</f>
        <v>0</v>
      </c>
      <c r="SJ48" s="421"/>
      <c r="SK48" s="423"/>
      <c r="SL48" s="411"/>
      <c r="SM48" s="411"/>
      <c r="SN48" s="411"/>
    </row>
    <row r="49" spans="1:508" hidden="1" outlineLevel="3" x14ac:dyDescent="0.25">
      <c r="A49" s="411"/>
      <c r="B49" s="420"/>
      <c r="C49" s="629">
        <f>INT($C$40)+3</f>
        <v>4</v>
      </c>
      <c r="D49" s="421"/>
      <c r="E49" s="500"/>
      <c r="F49" s="500"/>
      <c r="G49" s="421"/>
      <c r="H49" s="440"/>
      <c r="I49" s="440"/>
      <c r="J49" s="643" t="s">
        <v>824</v>
      </c>
      <c r="K49" s="713">
        <f>IFERROR(INDEX(Sheep!$R$300:$R$307,K48,1),0)</f>
        <v>0</v>
      </c>
      <c r="L49" s="713">
        <f>IFERROR(INDEX(Sheep!$R$300:$R$307,L48,1),0)</f>
        <v>0</v>
      </c>
      <c r="M49" s="713">
        <f>IFERROR(INDEX(Sheep!$R$300:$R$307,M48,1),0)</f>
        <v>0</v>
      </c>
      <c r="N49" s="713">
        <f>IFERROR(INDEX(Sheep!$R$300:$R$307,N48,1),0)</f>
        <v>0</v>
      </c>
      <c r="O49" s="713">
        <f>IFERROR(INDEX(Sheep!$R$300:$R$307,O48,1),0)</f>
        <v>0</v>
      </c>
      <c r="P49" s="713">
        <f>IFERROR(INDEX(Sheep!$R$300:$R$307,P48,1),0)</f>
        <v>0</v>
      </c>
      <c r="Q49" s="713">
        <f>IFERROR(INDEX(Sheep!$R$300:$R$307,Q48,1),0)</f>
        <v>0</v>
      </c>
      <c r="R49" s="713">
        <f>IFERROR(INDEX(Sheep!$R$300:$R$307,R48,1),0)</f>
        <v>0</v>
      </c>
      <c r="S49" s="713">
        <f>IFERROR(INDEX(Sheep!$R$300:$R$307,S48,1),0)</f>
        <v>0</v>
      </c>
      <c r="T49" s="713">
        <f>IFERROR(INDEX(Sheep!$R$300:$R$307,T48,1),0)</f>
        <v>0</v>
      </c>
      <c r="U49" s="713">
        <f>IFERROR(INDEX(Sheep!$R$300:$R$307,U48,1),0)</f>
        <v>0</v>
      </c>
      <c r="V49" s="713">
        <f>IFERROR(INDEX(Sheep!$R$300:$R$307,V48,1),0)</f>
        <v>0</v>
      </c>
      <c r="W49" s="713">
        <f>IFERROR(INDEX(Sheep!$R$300:$R$307,W48,1),0)</f>
        <v>0</v>
      </c>
      <c r="X49" s="713">
        <f>IFERROR(INDEX(Sheep!$R$300:$R$307,X48,1),0)</f>
        <v>0</v>
      </c>
      <c r="Y49" s="713">
        <f>IFERROR(INDEX(Sheep!$R$300:$R$307,Y48,1),0)</f>
        <v>0</v>
      </c>
      <c r="Z49" s="713">
        <f>IFERROR(INDEX(Sheep!$R$300:$R$307,Z48,1),0)</f>
        <v>0</v>
      </c>
      <c r="AA49" s="713">
        <f>IFERROR(INDEX(Sheep!$R$300:$R$307,AA48,1),0)</f>
        <v>0</v>
      </c>
      <c r="AB49" s="713">
        <f>IFERROR(INDEX(Sheep!$R$300:$R$307,AB48,1),0)</f>
        <v>0</v>
      </c>
      <c r="AC49" s="713">
        <f>IFERROR(INDEX(Sheep!$R$300:$R$307,AC48,1),0)</f>
        <v>0</v>
      </c>
      <c r="AD49" s="713">
        <f>IFERROR(INDEX(Sheep!$R$300:$R$307,AD48,1),0)</f>
        <v>0</v>
      </c>
      <c r="AE49" s="713">
        <f>IFERROR(INDEX(Sheep!$R$300:$R$307,AE48,1),0)</f>
        <v>0</v>
      </c>
      <c r="AF49" s="713">
        <f>IFERROR(INDEX(Sheep!$R$300:$R$307,AF48,1),0)</f>
        <v>0</v>
      </c>
      <c r="AG49" s="713">
        <f>IFERROR(INDEX(Sheep!$R$300:$R$307,AG48,1),0)</f>
        <v>0</v>
      </c>
      <c r="AH49" s="713">
        <f>IFERROR(INDEX(Sheep!$R$300:$R$307,AH48,1),0)</f>
        <v>0</v>
      </c>
      <c r="AI49" s="713">
        <f>IFERROR(INDEX(Sheep!$R$300:$R$307,AI48,1),0)</f>
        <v>0</v>
      </c>
      <c r="AJ49" s="713">
        <f>IFERROR(INDEX(Sheep!$R$300:$R$307,AJ48,1),0)</f>
        <v>0</v>
      </c>
      <c r="AK49" s="713">
        <f>IFERROR(INDEX(Sheep!$R$300:$R$307,AK48,1),0)</f>
        <v>0</v>
      </c>
      <c r="AL49" s="713">
        <f>IFERROR(INDEX(Sheep!$R$300:$R$307,AL48,1),0)</f>
        <v>0</v>
      </c>
      <c r="AM49" s="713">
        <f>IFERROR(INDEX(Sheep!$R$300:$R$307,AM48,1),0)</f>
        <v>0</v>
      </c>
      <c r="AN49" s="713">
        <f>IFERROR(INDEX(Sheep!$R$300:$R$307,AN48,1),0)</f>
        <v>0</v>
      </c>
      <c r="AO49" s="713">
        <f>IFERROR(INDEX(Sheep!$R$300:$R$307,AO48,1),0)</f>
        <v>0</v>
      </c>
      <c r="AP49" s="713">
        <f>IFERROR(INDEX(Sheep!$R$300:$R$307,AP48,1),0)</f>
        <v>0</v>
      </c>
      <c r="AQ49" s="713">
        <f>IFERROR(INDEX(Sheep!$R$300:$R$307,AQ48,1),0)</f>
        <v>0</v>
      </c>
      <c r="AR49" s="713">
        <f>IFERROR(INDEX(Sheep!$R$300:$R$307,AR48,1),0)</f>
        <v>0</v>
      </c>
      <c r="AS49" s="713">
        <f>IFERROR(INDEX(Sheep!$R$300:$R$307,AS48,1),0)</f>
        <v>0</v>
      </c>
      <c r="AT49" s="713">
        <f>IFERROR(INDEX(Sheep!$R$300:$R$307,AT48,1),0)</f>
        <v>0</v>
      </c>
      <c r="AU49" s="713">
        <f>IFERROR(INDEX(Sheep!$R$300:$R$307,AU48,1),0)</f>
        <v>0</v>
      </c>
      <c r="AV49" s="713">
        <f>IFERROR(INDEX(Sheep!$R$300:$R$307,AV48,1),0)</f>
        <v>0</v>
      </c>
      <c r="AW49" s="713">
        <f>IFERROR(INDEX(Sheep!$R$300:$R$307,AW48,1),0)</f>
        <v>0</v>
      </c>
      <c r="AX49" s="713">
        <f>IFERROR(INDEX(Sheep!$R$300:$R$307,AX48,1),0)</f>
        <v>0</v>
      </c>
      <c r="AY49" s="713">
        <f>IFERROR(INDEX(Sheep!$R$300:$R$307,AY48,1),0)</f>
        <v>0</v>
      </c>
      <c r="AZ49" s="713">
        <f>IFERROR(INDEX(Sheep!$R$300:$R$307,AZ48,1),0)</f>
        <v>0</v>
      </c>
      <c r="BA49" s="713">
        <f>IFERROR(INDEX(Sheep!$R$300:$R$307,BA48,1),0)</f>
        <v>0</v>
      </c>
      <c r="BB49" s="713">
        <f>IFERROR(INDEX(Sheep!$R$300:$R$307,BB48,1),0)</f>
        <v>0</v>
      </c>
      <c r="BC49" s="713">
        <f>IFERROR(INDEX(Sheep!$R$300:$R$307,BC48,1),0)</f>
        <v>0</v>
      </c>
      <c r="BD49" s="713">
        <f>IFERROR(INDEX(Sheep!$R$300:$R$307,BD48,1),0)</f>
        <v>0</v>
      </c>
      <c r="BE49" s="713">
        <f>IFERROR(INDEX(Sheep!$R$300:$R$307,BE48,1),0)</f>
        <v>0</v>
      </c>
      <c r="BF49" s="713">
        <f>IFERROR(INDEX(Sheep!$R$300:$R$307,BF48,1),0)</f>
        <v>0</v>
      </c>
      <c r="BG49" s="713">
        <f>IFERROR(INDEX(Sheep!$R$300:$R$307,BG48,1),0)</f>
        <v>0</v>
      </c>
      <c r="BH49" s="713">
        <f>IFERROR(INDEX(Sheep!$R$300:$R$307,BH48,1),0)</f>
        <v>0</v>
      </c>
      <c r="BI49" s="713">
        <f>IFERROR(INDEX(Sheep!$R$300:$R$307,BI48,1),0)</f>
        <v>0</v>
      </c>
      <c r="BJ49" s="713">
        <f>IFERROR(INDEX(Sheep!$R$300:$R$307,BJ48,1),0)</f>
        <v>0</v>
      </c>
      <c r="BK49" s="713">
        <f>IFERROR(INDEX(Sheep!$R$300:$R$307,BK48,1),0)</f>
        <v>0</v>
      </c>
      <c r="BL49" s="713">
        <f>IFERROR(INDEX(Sheep!$R$300:$R$307,BL48,1),0)</f>
        <v>0</v>
      </c>
      <c r="BM49" s="713">
        <f>IFERROR(INDEX(Sheep!$R$300:$R$307,BM48,1),0)</f>
        <v>0</v>
      </c>
      <c r="BN49" s="713">
        <f>IFERROR(INDEX(Sheep!$R$300:$R$307,BN48,1),0)</f>
        <v>0</v>
      </c>
      <c r="BO49" s="713">
        <f>IFERROR(INDEX(Sheep!$R$300:$R$307,BO48,1),0)</f>
        <v>0</v>
      </c>
      <c r="BP49" s="713">
        <f>IFERROR(INDEX(Sheep!$R$300:$R$307,BP48,1),0)</f>
        <v>0</v>
      </c>
      <c r="BQ49" s="713">
        <f>IFERROR(INDEX(Sheep!$R$300:$R$307,BQ48,1),0)</f>
        <v>0</v>
      </c>
      <c r="BR49" s="713">
        <f>IFERROR(INDEX(Sheep!$R$300:$R$307,BR48,1),0)</f>
        <v>43882</v>
      </c>
      <c r="BS49" s="713">
        <f>IFERROR(INDEX(Sheep!$R$300:$R$307,BS48,1),0)</f>
        <v>43882</v>
      </c>
      <c r="BT49" s="713">
        <f>IFERROR(INDEX(Sheep!$R$300:$R$307,BT48,1),0)</f>
        <v>43882</v>
      </c>
      <c r="BU49" s="713">
        <f>IFERROR(INDEX(Sheep!$R$300:$R$307,BU48,1),0)</f>
        <v>43882</v>
      </c>
      <c r="BV49" s="713">
        <f>IFERROR(INDEX(Sheep!$R$300:$R$307,BV48,1),0)</f>
        <v>43882</v>
      </c>
      <c r="BW49" s="713">
        <f>IFERROR(INDEX(Sheep!$R$300:$R$307,BW48,1),0)</f>
        <v>43882</v>
      </c>
      <c r="BX49" s="713">
        <f>IFERROR(INDEX(Sheep!$R$300:$R$307,BX48,1),0)</f>
        <v>43882</v>
      </c>
      <c r="BY49" s="713">
        <f>IFERROR(INDEX(Sheep!$R$300:$R$307,BY48,1),0)</f>
        <v>43882</v>
      </c>
      <c r="BZ49" s="713">
        <f>IFERROR(INDEX(Sheep!$R$300:$R$307,BZ48,1),0)</f>
        <v>43882</v>
      </c>
      <c r="CA49" s="713">
        <f>IFERROR(INDEX(Sheep!$R$300:$R$307,CA48,1),0)</f>
        <v>43882</v>
      </c>
      <c r="CB49" s="713">
        <f>IFERROR(INDEX(Sheep!$R$300:$R$307,CB48,1),0)</f>
        <v>43882</v>
      </c>
      <c r="CC49" s="713">
        <f>IFERROR(INDEX(Sheep!$R$300:$R$307,CC48,1),0)</f>
        <v>43882</v>
      </c>
      <c r="CD49" s="713">
        <f>IFERROR(INDEX(Sheep!$R$300:$R$307,CD48,1),0)</f>
        <v>43882</v>
      </c>
      <c r="CE49" s="713">
        <f>IFERROR(INDEX(Sheep!$R$300:$R$307,CE48,1),0)</f>
        <v>43882</v>
      </c>
      <c r="CF49" s="713">
        <f>IFERROR(INDEX(Sheep!$R$300:$R$307,CF48,1),0)</f>
        <v>43882</v>
      </c>
      <c r="CG49" s="713">
        <f>IFERROR(INDEX(Sheep!$R$300:$R$307,CG48,1),0)</f>
        <v>43882</v>
      </c>
      <c r="CH49" s="713">
        <f>IFERROR(INDEX(Sheep!$R$300:$R$307,CH48,1),0)</f>
        <v>43882</v>
      </c>
      <c r="CI49" s="713">
        <f>IFERROR(INDEX(Sheep!$R$300:$R$307,CI48,1),0)</f>
        <v>43882</v>
      </c>
      <c r="CJ49" s="713">
        <f>IFERROR(INDEX(Sheep!$R$300:$R$307,CJ48,1),0)</f>
        <v>43882</v>
      </c>
      <c r="CK49" s="713">
        <f>IFERROR(INDEX(Sheep!$R$300:$R$307,CK48,1),0)</f>
        <v>43882</v>
      </c>
      <c r="CL49" s="713">
        <f>IFERROR(INDEX(Sheep!$R$300:$R$307,CL48,1),0)</f>
        <v>43882</v>
      </c>
      <c r="CM49" s="713">
        <f>IFERROR(INDEX(Sheep!$R$300:$R$307,CM48,1),0)</f>
        <v>43882</v>
      </c>
      <c r="CN49" s="713">
        <f>IFERROR(INDEX(Sheep!$R$300:$R$307,CN48,1),0)</f>
        <v>43882</v>
      </c>
      <c r="CO49" s="713">
        <f>IFERROR(INDEX(Sheep!$R$300:$R$307,CO48,1),0)</f>
        <v>43882</v>
      </c>
      <c r="CP49" s="713">
        <f>IFERROR(INDEX(Sheep!$R$300:$R$307,CP48,1),0)</f>
        <v>43882</v>
      </c>
      <c r="CQ49" s="713">
        <f>IFERROR(INDEX(Sheep!$R$300:$R$307,CQ48,1),0)</f>
        <v>43882</v>
      </c>
      <c r="CR49" s="713">
        <f>IFERROR(INDEX(Sheep!$R$300:$R$307,CR48,1),0)</f>
        <v>43882</v>
      </c>
      <c r="CS49" s="713">
        <f>IFERROR(INDEX(Sheep!$R$300:$R$307,CS48,1),0)</f>
        <v>43882</v>
      </c>
      <c r="CT49" s="713">
        <f>IFERROR(INDEX(Sheep!$R$300:$R$307,CT48,1),0)</f>
        <v>43882</v>
      </c>
      <c r="CU49" s="713">
        <f>IFERROR(INDEX(Sheep!$R$300:$R$307,CU48,1),0)</f>
        <v>43882</v>
      </c>
      <c r="CV49" s="713">
        <f>IFERROR(INDEX(Sheep!$R$300:$R$307,CV48,1),0)</f>
        <v>43882</v>
      </c>
      <c r="CW49" s="713">
        <f>IFERROR(INDEX(Sheep!$R$300:$R$307,CW48,1),0)</f>
        <v>43882</v>
      </c>
      <c r="CX49" s="713">
        <f>IFERROR(INDEX(Sheep!$R$300:$R$307,CX48,1),0)</f>
        <v>43882</v>
      </c>
      <c r="CY49" s="713">
        <f>IFERROR(INDEX(Sheep!$R$300:$R$307,CY48,1),0)</f>
        <v>43882</v>
      </c>
      <c r="CZ49" s="713">
        <f>IFERROR(INDEX(Sheep!$R$300:$R$307,CZ48,1),0)</f>
        <v>43882</v>
      </c>
      <c r="DA49" s="713">
        <f>IFERROR(INDEX(Sheep!$R$300:$R$307,DA48,1),0)</f>
        <v>43882</v>
      </c>
      <c r="DB49" s="713">
        <f>IFERROR(INDEX(Sheep!$R$300:$R$307,DB48,1),0)</f>
        <v>43882</v>
      </c>
      <c r="DC49" s="713">
        <f>IFERROR(INDEX(Sheep!$R$300:$R$307,DC48,1),0)</f>
        <v>43882</v>
      </c>
      <c r="DD49" s="713">
        <f>IFERROR(INDEX(Sheep!$R$300:$R$307,DD48,1),0)</f>
        <v>43882</v>
      </c>
      <c r="DE49" s="713">
        <f>IFERROR(INDEX(Sheep!$R$300:$R$307,DE48,1),0)</f>
        <v>43882</v>
      </c>
      <c r="DF49" s="713">
        <f>IFERROR(INDEX(Sheep!$R$300:$R$307,DF48,1),0)</f>
        <v>43882</v>
      </c>
      <c r="DG49" s="713">
        <f>IFERROR(INDEX(Sheep!$R$300:$R$307,DG48,1),0)</f>
        <v>43882</v>
      </c>
      <c r="DH49" s="713">
        <f>IFERROR(INDEX(Sheep!$R$300:$R$307,DH48,1),0)</f>
        <v>43882</v>
      </c>
      <c r="DI49" s="713">
        <f>IFERROR(INDEX(Sheep!$R$300:$R$307,DI48,1),0)</f>
        <v>43882</v>
      </c>
      <c r="DJ49" s="713">
        <f>IFERROR(INDEX(Sheep!$R$300:$R$307,DJ48,1),0)</f>
        <v>43882</v>
      </c>
      <c r="DK49" s="713">
        <f>IFERROR(INDEX(Sheep!$R$300:$R$307,DK48,1),0)</f>
        <v>43882</v>
      </c>
      <c r="DL49" s="713">
        <f>IFERROR(INDEX(Sheep!$R$300:$R$307,DL48,1),0)</f>
        <v>43882</v>
      </c>
      <c r="DM49" s="713">
        <f>IFERROR(INDEX(Sheep!$R$300:$R$307,DM48,1),0)</f>
        <v>44215</v>
      </c>
      <c r="DN49" s="713">
        <f>IFERROR(INDEX(Sheep!$R$300:$R$307,DN48,1),0)</f>
        <v>44215</v>
      </c>
      <c r="DO49" s="713">
        <f>IFERROR(INDEX(Sheep!$R$300:$R$307,DO48,1),0)</f>
        <v>44215</v>
      </c>
      <c r="DP49" s="713">
        <f>IFERROR(INDEX(Sheep!$R$300:$R$307,DP48,1),0)</f>
        <v>44215</v>
      </c>
      <c r="DQ49" s="713">
        <f>IFERROR(INDEX(Sheep!$R$300:$R$307,DQ48,1),0)</f>
        <v>44215</v>
      </c>
      <c r="DR49" s="713">
        <f>IFERROR(INDEX(Sheep!$R$300:$R$307,DR48,1),0)</f>
        <v>44215</v>
      </c>
      <c r="DS49" s="713">
        <f>IFERROR(INDEX(Sheep!$R$300:$R$307,DS48,1),0)</f>
        <v>44215</v>
      </c>
      <c r="DT49" s="713">
        <f>IFERROR(INDEX(Sheep!$R$300:$R$307,DT48,1),0)</f>
        <v>44215</v>
      </c>
      <c r="DU49" s="713">
        <f>IFERROR(INDEX(Sheep!$R$300:$R$307,DU48,1),0)</f>
        <v>44215</v>
      </c>
      <c r="DV49" s="713">
        <f>IFERROR(INDEX(Sheep!$R$300:$R$307,DV48,1),0)</f>
        <v>44215</v>
      </c>
      <c r="DW49" s="713">
        <f>IFERROR(INDEX(Sheep!$R$300:$R$307,DW48,1),0)</f>
        <v>44215</v>
      </c>
      <c r="DX49" s="713">
        <f>IFERROR(INDEX(Sheep!$R$300:$R$307,DX48,1),0)</f>
        <v>44215</v>
      </c>
      <c r="DY49" s="713">
        <f>IFERROR(INDEX(Sheep!$R$300:$R$307,DY48,1),0)</f>
        <v>44215</v>
      </c>
      <c r="DZ49" s="713">
        <f>IFERROR(INDEX(Sheep!$R$300:$R$307,DZ48,1),0)</f>
        <v>44215</v>
      </c>
      <c r="EA49" s="713">
        <f>IFERROR(INDEX(Sheep!$R$300:$R$307,EA48,1),0)</f>
        <v>44215</v>
      </c>
      <c r="EB49" s="713">
        <f>IFERROR(INDEX(Sheep!$R$300:$R$307,EB48,1),0)</f>
        <v>44215</v>
      </c>
      <c r="EC49" s="713">
        <f>IFERROR(INDEX(Sheep!$R$300:$R$307,EC48,1),0)</f>
        <v>44215</v>
      </c>
      <c r="ED49" s="713">
        <f>IFERROR(INDEX(Sheep!$R$300:$R$307,ED48,1),0)</f>
        <v>44215</v>
      </c>
      <c r="EE49" s="713">
        <f>IFERROR(INDEX(Sheep!$R$300:$R$307,EE48,1),0)</f>
        <v>44215</v>
      </c>
      <c r="EF49" s="713">
        <f>IFERROR(INDEX(Sheep!$R$300:$R$307,EF48,1),0)</f>
        <v>44215</v>
      </c>
      <c r="EG49" s="713">
        <f>IFERROR(INDEX(Sheep!$R$300:$R$307,EG48,1),0)</f>
        <v>44215</v>
      </c>
      <c r="EH49" s="713">
        <f>IFERROR(INDEX(Sheep!$R$300:$R$307,EH48,1),0)</f>
        <v>44215</v>
      </c>
      <c r="EI49" s="713">
        <f>IFERROR(INDEX(Sheep!$R$300:$R$307,EI48,1),0)</f>
        <v>44215</v>
      </c>
      <c r="EJ49" s="713">
        <f>IFERROR(INDEX(Sheep!$R$300:$R$307,EJ48,1),0)</f>
        <v>44215</v>
      </c>
      <c r="EK49" s="713">
        <f>IFERROR(INDEX(Sheep!$R$300:$R$307,EK48,1),0)</f>
        <v>44215</v>
      </c>
      <c r="EL49" s="713">
        <f>IFERROR(INDEX(Sheep!$R$300:$R$307,EL48,1),0)</f>
        <v>44215</v>
      </c>
      <c r="EM49" s="713">
        <f>IFERROR(INDEX(Sheep!$R$300:$R$307,EM48,1),0)</f>
        <v>44215</v>
      </c>
      <c r="EN49" s="713">
        <f>IFERROR(INDEX(Sheep!$R$300:$R$307,EN48,1),0)</f>
        <v>44215</v>
      </c>
      <c r="EO49" s="713">
        <f>IFERROR(INDEX(Sheep!$R$300:$R$307,EO48,1),0)</f>
        <v>44215</v>
      </c>
      <c r="EP49" s="713">
        <f>IFERROR(INDEX(Sheep!$R$300:$R$307,EP48,1),0)</f>
        <v>44215</v>
      </c>
      <c r="EQ49" s="713">
        <f>IFERROR(INDEX(Sheep!$R$300:$R$307,EQ48,1),0)</f>
        <v>44215</v>
      </c>
      <c r="ER49" s="713">
        <f>IFERROR(INDEX(Sheep!$R$300:$R$307,ER48,1),0)</f>
        <v>44215</v>
      </c>
      <c r="ES49" s="713">
        <f>IFERROR(INDEX(Sheep!$R$300:$R$307,ES48,1),0)</f>
        <v>44215</v>
      </c>
      <c r="ET49" s="713">
        <f>IFERROR(INDEX(Sheep!$R$300:$R$307,ET48,1),0)</f>
        <v>44215</v>
      </c>
      <c r="EU49" s="713">
        <f>IFERROR(INDEX(Sheep!$R$300:$R$307,EU48,1),0)</f>
        <v>44215</v>
      </c>
      <c r="EV49" s="713">
        <f>IFERROR(INDEX(Sheep!$R$300:$R$307,EV48,1),0)</f>
        <v>44215</v>
      </c>
      <c r="EW49" s="713">
        <f>IFERROR(INDEX(Sheep!$R$300:$R$307,EW48,1),0)</f>
        <v>44215</v>
      </c>
      <c r="EX49" s="713">
        <f>IFERROR(INDEX(Sheep!$R$300:$R$307,EX48,1),0)</f>
        <v>44215</v>
      </c>
      <c r="EY49" s="713">
        <f>IFERROR(INDEX(Sheep!$R$300:$R$307,EY48,1),0)</f>
        <v>44215</v>
      </c>
      <c r="EZ49" s="713">
        <f>IFERROR(INDEX(Sheep!$R$300:$R$307,EZ48,1),0)</f>
        <v>44215</v>
      </c>
      <c r="FA49" s="713">
        <f>IFERROR(INDEX(Sheep!$R$300:$R$307,FA48,1),0)</f>
        <v>44215</v>
      </c>
      <c r="FB49" s="713">
        <f>IFERROR(INDEX(Sheep!$R$300:$R$307,FB48,1),0)</f>
        <v>44215</v>
      </c>
      <c r="FC49" s="713">
        <f>IFERROR(INDEX(Sheep!$R$300:$R$307,FC48,1),0)</f>
        <v>44215</v>
      </c>
      <c r="FD49" s="713">
        <f>IFERROR(INDEX(Sheep!$R$300:$R$307,FD48,1),0)</f>
        <v>44215</v>
      </c>
      <c r="FE49" s="713">
        <f>IFERROR(INDEX(Sheep!$R$300:$R$307,FE48,1),0)</f>
        <v>44215</v>
      </c>
      <c r="FF49" s="713">
        <f>IFERROR(INDEX(Sheep!$R$300:$R$307,FF48,1),0)</f>
        <v>44215</v>
      </c>
      <c r="FG49" s="713">
        <f>IFERROR(INDEX(Sheep!$R$300:$R$307,FG48,1),0)</f>
        <v>44215</v>
      </c>
      <c r="FH49" s="713">
        <f>IFERROR(INDEX(Sheep!$R$300:$R$307,FH48,1),0)</f>
        <v>44215</v>
      </c>
      <c r="FI49" s="713">
        <f>IFERROR(INDEX(Sheep!$R$300:$R$307,FI48,1),0)</f>
        <v>44215</v>
      </c>
      <c r="FJ49" s="713">
        <f>IFERROR(INDEX(Sheep!$R$300:$R$307,FJ48,1),0)</f>
        <v>44215</v>
      </c>
      <c r="FK49" s="713">
        <f>IFERROR(INDEX(Sheep!$R$300:$R$307,FK48,1),0)</f>
        <v>44215</v>
      </c>
      <c r="FL49" s="713">
        <f>IFERROR(INDEX(Sheep!$R$300:$R$307,FL48,1),0)</f>
        <v>44215</v>
      </c>
      <c r="FM49" s="713">
        <f>IFERROR(INDEX(Sheep!$R$300:$R$307,FM48,1),0)</f>
        <v>44580</v>
      </c>
      <c r="FN49" s="713">
        <f>IFERROR(INDEX(Sheep!$R$300:$R$307,FN48,1),0)</f>
        <v>44580</v>
      </c>
      <c r="FO49" s="713">
        <f>IFERROR(INDEX(Sheep!$R$300:$R$307,FO48,1),0)</f>
        <v>44580</v>
      </c>
      <c r="FP49" s="713">
        <f>IFERROR(INDEX(Sheep!$R$300:$R$307,FP48,1),0)</f>
        <v>44580</v>
      </c>
      <c r="FQ49" s="713">
        <f>IFERROR(INDEX(Sheep!$R$300:$R$307,FQ48,1),0)</f>
        <v>44580</v>
      </c>
      <c r="FR49" s="713">
        <f>IFERROR(INDEX(Sheep!$R$300:$R$307,FR48,1),0)</f>
        <v>44580</v>
      </c>
      <c r="FS49" s="713">
        <f>IFERROR(INDEX(Sheep!$R$300:$R$307,FS48,1),0)</f>
        <v>44580</v>
      </c>
      <c r="FT49" s="713">
        <f>IFERROR(INDEX(Sheep!$R$300:$R$307,FT48,1),0)</f>
        <v>44580</v>
      </c>
      <c r="FU49" s="713">
        <f>IFERROR(INDEX(Sheep!$R$300:$R$307,FU48,1),0)</f>
        <v>44580</v>
      </c>
      <c r="FV49" s="713">
        <f>IFERROR(INDEX(Sheep!$R$300:$R$307,FV48,1),0)</f>
        <v>44580</v>
      </c>
      <c r="FW49" s="713">
        <f>IFERROR(INDEX(Sheep!$R$300:$R$307,FW48,1),0)</f>
        <v>44580</v>
      </c>
      <c r="FX49" s="713">
        <f>IFERROR(INDEX(Sheep!$R$300:$R$307,FX48,1),0)</f>
        <v>44580</v>
      </c>
      <c r="FY49" s="713">
        <f>IFERROR(INDEX(Sheep!$R$300:$R$307,FY48,1),0)</f>
        <v>44580</v>
      </c>
      <c r="FZ49" s="713">
        <f>IFERROR(INDEX(Sheep!$R$300:$R$307,FZ48,1),0)</f>
        <v>44580</v>
      </c>
      <c r="GA49" s="713">
        <f>IFERROR(INDEX(Sheep!$R$300:$R$307,GA48,1),0)</f>
        <v>44580</v>
      </c>
      <c r="GB49" s="713">
        <f>IFERROR(INDEX(Sheep!$R$300:$R$307,GB48,1),0)</f>
        <v>44580</v>
      </c>
      <c r="GC49" s="713">
        <f>IFERROR(INDEX(Sheep!$R$300:$R$307,GC48,1),0)</f>
        <v>44580</v>
      </c>
      <c r="GD49" s="713">
        <f>IFERROR(INDEX(Sheep!$R$300:$R$307,GD48,1),0)</f>
        <v>44580</v>
      </c>
      <c r="GE49" s="713">
        <f>IFERROR(INDEX(Sheep!$R$300:$R$307,GE48,1),0)</f>
        <v>44580</v>
      </c>
      <c r="GF49" s="713">
        <f>IFERROR(INDEX(Sheep!$R$300:$R$307,GF48,1),0)</f>
        <v>44580</v>
      </c>
      <c r="GG49" s="713">
        <f>IFERROR(INDEX(Sheep!$R$300:$R$307,GG48,1),0)</f>
        <v>44580</v>
      </c>
      <c r="GH49" s="713">
        <f>IFERROR(INDEX(Sheep!$R$300:$R$307,GH48,1),0)</f>
        <v>44580</v>
      </c>
      <c r="GI49" s="713">
        <f>IFERROR(INDEX(Sheep!$R$300:$R$307,GI48,1),0)</f>
        <v>44580</v>
      </c>
      <c r="GJ49" s="713">
        <f>IFERROR(INDEX(Sheep!$R$300:$R$307,GJ48,1),0)</f>
        <v>44580</v>
      </c>
      <c r="GK49" s="713">
        <f>IFERROR(INDEX(Sheep!$R$300:$R$307,GK48,1),0)</f>
        <v>44580</v>
      </c>
      <c r="GL49" s="713">
        <f>IFERROR(INDEX(Sheep!$R$300:$R$307,GL48,1),0)</f>
        <v>44580</v>
      </c>
      <c r="GM49" s="713">
        <f>IFERROR(INDEX(Sheep!$R$300:$R$307,GM48,1),0)</f>
        <v>44580</v>
      </c>
      <c r="GN49" s="713">
        <f>IFERROR(INDEX(Sheep!$R$300:$R$307,GN48,1),0)</f>
        <v>44580</v>
      </c>
      <c r="GO49" s="713">
        <f>IFERROR(INDEX(Sheep!$R$300:$R$307,GO48,1),0)</f>
        <v>44580</v>
      </c>
      <c r="GP49" s="713">
        <f>IFERROR(INDEX(Sheep!$R$300:$R$307,GP48,1),0)</f>
        <v>44580</v>
      </c>
      <c r="GQ49" s="713">
        <f>IFERROR(INDEX(Sheep!$R$300:$R$307,GQ48,1),0)</f>
        <v>44580</v>
      </c>
      <c r="GR49" s="713">
        <f>IFERROR(INDEX(Sheep!$R$300:$R$307,GR48,1),0)</f>
        <v>44580</v>
      </c>
      <c r="GS49" s="713">
        <f>IFERROR(INDEX(Sheep!$R$300:$R$307,GS48,1),0)</f>
        <v>44580</v>
      </c>
      <c r="GT49" s="713">
        <f>IFERROR(INDEX(Sheep!$R$300:$R$307,GT48,1),0)</f>
        <v>44580</v>
      </c>
      <c r="GU49" s="713">
        <f>IFERROR(INDEX(Sheep!$R$300:$R$307,GU48,1),0)</f>
        <v>44580</v>
      </c>
      <c r="GV49" s="713">
        <f>IFERROR(INDEX(Sheep!$R$300:$R$307,GV48,1),0)</f>
        <v>44580</v>
      </c>
      <c r="GW49" s="713">
        <f>IFERROR(INDEX(Sheep!$R$300:$R$307,GW48,1),0)</f>
        <v>44580</v>
      </c>
      <c r="GX49" s="713">
        <f>IFERROR(INDEX(Sheep!$R$300:$R$307,GX48,1),0)</f>
        <v>44580</v>
      </c>
      <c r="GY49" s="713">
        <f>IFERROR(INDEX(Sheep!$R$300:$R$307,GY48,1),0)</f>
        <v>44580</v>
      </c>
      <c r="GZ49" s="713">
        <f>IFERROR(INDEX(Sheep!$R$300:$R$307,GZ48,1),0)</f>
        <v>44580</v>
      </c>
      <c r="HA49" s="713">
        <f>IFERROR(INDEX(Sheep!$R$300:$R$307,HA48,1),0)</f>
        <v>44580</v>
      </c>
      <c r="HB49" s="713">
        <f>IFERROR(INDEX(Sheep!$R$300:$R$307,HB48,1),0)</f>
        <v>44580</v>
      </c>
      <c r="HC49" s="713">
        <f>IFERROR(INDEX(Sheep!$R$300:$R$307,HC48,1),0)</f>
        <v>44580</v>
      </c>
      <c r="HD49" s="713">
        <f>IFERROR(INDEX(Sheep!$R$300:$R$307,HD48,1),0)</f>
        <v>44580</v>
      </c>
      <c r="HE49" s="713">
        <f>IFERROR(INDEX(Sheep!$R$300:$R$307,HE48,1),0)</f>
        <v>44580</v>
      </c>
      <c r="HF49" s="713">
        <f>IFERROR(INDEX(Sheep!$R$300:$R$307,HF48,1),0)</f>
        <v>44580</v>
      </c>
      <c r="HG49" s="713">
        <f>IFERROR(INDEX(Sheep!$R$300:$R$307,HG48,1),0)</f>
        <v>44580</v>
      </c>
      <c r="HH49" s="713">
        <f>IFERROR(INDEX(Sheep!$R$300:$R$307,HH48,1),0)</f>
        <v>44580</v>
      </c>
      <c r="HI49" s="713">
        <f>IFERROR(INDEX(Sheep!$R$300:$R$307,HI48,1),0)</f>
        <v>44580</v>
      </c>
      <c r="HJ49" s="713">
        <f>IFERROR(INDEX(Sheep!$R$300:$R$307,HJ48,1),0)</f>
        <v>44580</v>
      </c>
      <c r="HK49" s="713">
        <f>IFERROR(INDEX(Sheep!$R$300:$R$307,HK48,1),0)</f>
        <v>44580</v>
      </c>
      <c r="HL49" s="713">
        <f>IFERROR(INDEX(Sheep!$R$300:$R$307,HL48,1),0)</f>
        <v>44580</v>
      </c>
      <c r="HM49" s="713">
        <f>IFERROR(INDEX(Sheep!$R$300:$R$307,HM48,1),0)</f>
        <v>44945</v>
      </c>
      <c r="HN49" s="713">
        <f>IFERROR(INDEX(Sheep!$R$300:$R$307,HN48,1),0)</f>
        <v>44945</v>
      </c>
      <c r="HO49" s="713">
        <f>IFERROR(INDEX(Sheep!$R$300:$R$307,HO48,1),0)</f>
        <v>44945</v>
      </c>
      <c r="HP49" s="713">
        <f>IFERROR(INDEX(Sheep!$R$300:$R$307,HP48,1),0)</f>
        <v>44945</v>
      </c>
      <c r="HQ49" s="713">
        <f>IFERROR(INDEX(Sheep!$R$300:$R$307,HQ48,1),0)</f>
        <v>44945</v>
      </c>
      <c r="HR49" s="713">
        <f>IFERROR(INDEX(Sheep!$R$300:$R$307,HR48,1),0)</f>
        <v>44945</v>
      </c>
      <c r="HS49" s="713">
        <f>IFERROR(INDEX(Sheep!$R$300:$R$307,HS48,1),0)</f>
        <v>44945</v>
      </c>
      <c r="HT49" s="713">
        <f>IFERROR(INDEX(Sheep!$R$300:$R$307,HT48,1),0)</f>
        <v>44945</v>
      </c>
      <c r="HU49" s="713">
        <f>IFERROR(INDEX(Sheep!$R$300:$R$307,HU48,1),0)</f>
        <v>44945</v>
      </c>
      <c r="HV49" s="713">
        <f>IFERROR(INDEX(Sheep!$R$300:$R$307,HV48,1),0)</f>
        <v>44945</v>
      </c>
      <c r="HW49" s="713">
        <f>IFERROR(INDEX(Sheep!$R$300:$R$307,HW48,1),0)</f>
        <v>44945</v>
      </c>
      <c r="HX49" s="713">
        <f>IFERROR(INDEX(Sheep!$R$300:$R$307,HX48,1),0)</f>
        <v>44945</v>
      </c>
      <c r="HY49" s="713">
        <f>IFERROR(INDEX(Sheep!$R$300:$R$307,HY48,1),0)</f>
        <v>44945</v>
      </c>
      <c r="HZ49" s="713">
        <f>IFERROR(INDEX(Sheep!$R$300:$R$307,HZ48,1),0)</f>
        <v>44945</v>
      </c>
      <c r="IA49" s="713">
        <f>IFERROR(INDEX(Sheep!$R$300:$R$307,IA48,1),0)</f>
        <v>44945</v>
      </c>
      <c r="IB49" s="713">
        <f>IFERROR(INDEX(Sheep!$R$300:$R$307,IB48,1),0)</f>
        <v>44945</v>
      </c>
      <c r="IC49" s="713">
        <f>IFERROR(INDEX(Sheep!$R$300:$R$307,IC48,1),0)</f>
        <v>44945</v>
      </c>
      <c r="ID49" s="713">
        <f>IFERROR(INDEX(Sheep!$R$300:$R$307,ID48,1),0)</f>
        <v>44945</v>
      </c>
      <c r="IE49" s="713">
        <f>IFERROR(INDEX(Sheep!$R$300:$R$307,IE48,1),0)</f>
        <v>44945</v>
      </c>
      <c r="IF49" s="713">
        <f>IFERROR(INDEX(Sheep!$R$300:$R$307,IF48,1),0)</f>
        <v>44945</v>
      </c>
      <c r="IG49" s="713">
        <f>IFERROR(INDEX(Sheep!$R$300:$R$307,IG48,1),0)</f>
        <v>44945</v>
      </c>
      <c r="IH49" s="713">
        <f>IFERROR(INDEX(Sheep!$R$300:$R$307,IH48,1),0)</f>
        <v>44945</v>
      </c>
      <c r="II49" s="713">
        <f>IFERROR(INDEX(Sheep!$R$300:$R$307,II48,1),0)</f>
        <v>44945</v>
      </c>
      <c r="IJ49" s="713">
        <f>IFERROR(INDEX(Sheep!$R$300:$R$307,IJ48,1),0)</f>
        <v>44945</v>
      </c>
      <c r="IK49" s="713">
        <f>IFERROR(INDEX(Sheep!$R$300:$R$307,IK48,1),0)</f>
        <v>44945</v>
      </c>
      <c r="IL49" s="713">
        <f>IFERROR(INDEX(Sheep!$R$300:$R$307,IL48,1),0)</f>
        <v>44945</v>
      </c>
      <c r="IM49" s="713">
        <f>IFERROR(INDEX(Sheep!$R$300:$R$307,IM48,1),0)</f>
        <v>44945</v>
      </c>
      <c r="IN49" s="713">
        <f>IFERROR(INDEX(Sheep!$R$300:$R$307,IN48,1),0)</f>
        <v>44945</v>
      </c>
      <c r="IO49" s="713">
        <f>IFERROR(INDEX(Sheep!$R$300:$R$307,IO48,1),0)</f>
        <v>44945</v>
      </c>
      <c r="IP49" s="713">
        <f>IFERROR(INDEX(Sheep!$R$300:$R$307,IP48,1),0)</f>
        <v>44945</v>
      </c>
      <c r="IQ49" s="713">
        <f>IFERROR(INDEX(Sheep!$R$300:$R$307,IQ48,1),0)</f>
        <v>44945</v>
      </c>
      <c r="IR49" s="713">
        <f>IFERROR(INDEX(Sheep!$R$300:$R$307,IR48,1),0)</f>
        <v>44945</v>
      </c>
      <c r="IS49" s="713">
        <f>IFERROR(INDEX(Sheep!$R$300:$R$307,IS48,1),0)</f>
        <v>44945</v>
      </c>
      <c r="IT49" s="713">
        <f>IFERROR(INDEX(Sheep!$R$300:$R$307,IT48,1),0)</f>
        <v>44945</v>
      </c>
      <c r="IU49" s="713">
        <f>IFERROR(INDEX(Sheep!$R$300:$R$307,IU48,1),0)</f>
        <v>44945</v>
      </c>
      <c r="IV49" s="713">
        <f>IFERROR(INDEX(Sheep!$R$300:$R$307,IV48,1),0)</f>
        <v>44945</v>
      </c>
      <c r="IW49" s="713">
        <f>IFERROR(INDEX(Sheep!$R$300:$R$307,IW48,1),0)</f>
        <v>44945</v>
      </c>
      <c r="IX49" s="713">
        <f>IFERROR(INDEX(Sheep!$R$300:$R$307,IX48,1),0)</f>
        <v>44945</v>
      </c>
      <c r="IY49" s="713">
        <f>IFERROR(INDEX(Sheep!$R$300:$R$307,IY48,1),0)</f>
        <v>44945</v>
      </c>
      <c r="IZ49" s="713">
        <f>IFERROR(INDEX(Sheep!$R$300:$R$307,IZ48,1),0)</f>
        <v>44945</v>
      </c>
      <c r="JA49" s="713">
        <f>IFERROR(INDEX(Sheep!$R$300:$R$307,JA48,1),0)</f>
        <v>44945</v>
      </c>
      <c r="JB49" s="713">
        <f>IFERROR(INDEX(Sheep!$R$300:$R$307,JB48,1),0)</f>
        <v>44945</v>
      </c>
      <c r="JC49" s="713">
        <f>IFERROR(INDEX(Sheep!$R$300:$R$307,JC48,1),0)</f>
        <v>44945</v>
      </c>
      <c r="JD49" s="713">
        <f>IFERROR(INDEX(Sheep!$R$300:$R$307,JD48,1),0)</f>
        <v>44945</v>
      </c>
      <c r="JE49" s="713">
        <f>IFERROR(INDEX(Sheep!$R$300:$R$307,JE48,1),0)</f>
        <v>44945</v>
      </c>
      <c r="JF49" s="713">
        <f>IFERROR(INDEX(Sheep!$R$300:$R$307,JF48,1),0)</f>
        <v>44945</v>
      </c>
      <c r="JG49" s="713">
        <f>IFERROR(INDEX(Sheep!$R$300:$R$307,JG48,1),0)</f>
        <v>44945</v>
      </c>
      <c r="JH49" s="713">
        <f>IFERROR(INDEX(Sheep!$R$300:$R$307,JH48,1),0)</f>
        <v>44945</v>
      </c>
      <c r="JI49" s="713">
        <f>IFERROR(INDEX(Sheep!$R$300:$R$307,JI48,1),0)</f>
        <v>44945</v>
      </c>
      <c r="JJ49" s="713">
        <f>IFERROR(INDEX(Sheep!$R$300:$R$307,JJ48,1),0)</f>
        <v>44945</v>
      </c>
      <c r="JK49" s="713">
        <f>IFERROR(INDEX(Sheep!$R$300:$R$307,JK48,1),0)</f>
        <v>44945</v>
      </c>
      <c r="JL49" s="713">
        <f>IFERROR(INDEX(Sheep!$R$300:$R$307,JL48,1),0)</f>
        <v>44945</v>
      </c>
      <c r="JM49" s="713">
        <f>IFERROR(INDEX(Sheep!$R$300:$R$307,JM48,1),0)</f>
        <v>45311</v>
      </c>
      <c r="JN49" s="713">
        <f>IFERROR(INDEX(Sheep!$R$300:$R$307,JN48,1),0)</f>
        <v>45311</v>
      </c>
      <c r="JO49" s="713">
        <f>IFERROR(INDEX(Sheep!$R$300:$R$307,JO48,1),0)</f>
        <v>45311</v>
      </c>
      <c r="JP49" s="713">
        <f>IFERROR(INDEX(Sheep!$R$300:$R$307,JP48,1),0)</f>
        <v>45311</v>
      </c>
      <c r="JQ49" s="713">
        <f>IFERROR(INDEX(Sheep!$R$300:$R$307,JQ48,1),0)</f>
        <v>45311</v>
      </c>
      <c r="JR49" s="713">
        <f>IFERROR(INDEX(Sheep!$R$300:$R$307,JR48,1),0)</f>
        <v>45311</v>
      </c>
      <c r="JS49" s="713">
        <f>IFERROR(INDEX(Sheep!$R$300:$R$307,JS48,1),0)</f>
        <v>45311</v>
      </c>
      <c r="JT49" s="713">
        <f>IFERROR(INDEX(Sheep!$R$300:$R$307,JT48,1),0)</f>
        <v>45311</v>
      </c>
      <c r="JU49" s="713">
        <f>IFERROR(INDEX(Sheep!$R$300:$R$307,JU48,1),0)</f>
        <v>45311</v>
      </c>
      <c r="JV49" s="713">
        <f>IFERROR(INDEX(Sheep!$R$300:$R$307,JV48,1),0)</f>
        <v>45311</v>
      </c>
      <c r="JW49" s="713">
        <f>IFERROR(INDEX(Sheep!$R$300:$R$307,JW48,1),0)</f>
        <v>45311</v>
      </c>
      <c r="JX49" s="713">
        <f>IFERROR(INDEX(Sheep!$R$300:$R$307,JX48,1),0)</f>
        <v>45311</v>
      </c>
      <c r="JY49" s="713">
        <f>IFERROR(INDEX(Sheep!$R$300:$R$307,JY48,1),0)</f>
        <v>45311</v>
      </c>
      <c r="JZ49" s="713">
        <f>IFERROR(INDEX(Sheep!$R$300:$R$307,JZ48,1),0)</f>
        <v>45311</v>
      </c>
      <c r="KA49" s="713">
        <f>IFERROR(INDEX(Sheep!$R$300:$R$307,KA48,1),0)</f>
        <v>45311</v>
      </c>
      <c r="KB49" s="713">
        <f>IFERROR(INDEX(Sheep!$R$300:$R$307,KB48,1),0)</f>
        <v>45311</v>
      </c>
      <c r="KC49" s="713">
        <f>IFERROR(INDEX(Sheep!$R$300:$R$307,KC48,1),0)</f>
        <v>45311</v>
      </c>
      <c r="KD49" s="713">
        <f>IFERROR(INDEX(Sheep!$R$300:$R$307,KD48,1),0)</f>
        <v>45311</v>
      </c>
      <c r="KE49" s="713">
        <f>IFERROR(INDEX(Sheep!$R$300:$R$307,KE48,1),0)</f>
        <v>45311</v>
      </c>
      <c r="KF49" s="713">
        <f>IFERROR(INDEX(Sheep!$R$300:$R$307,KF48,1),0)</f>
        <v>45311</v>
      </c>
      <c r="KG49" s="713">
        <f>IFERROR(INDEX(Sheep!$R$300:$R$307,KG48,1),0)</f>
        <v>45311</v>
      </c>
      <c r="KH49" s="713">
        <f>IFERROR(INDEX(Sheep!$R$300:$R$307,KH48,1),0)</f>
        <v>45311</v>
      </c>
      <c r="KI49" s="713">
        <f>IFERROR(INDEX(Sheep!$R$300:$R$307,KI48,1),0)</f>
        <v>45311</v>
      </c>
      <c r="KJ49" s="713">
        <f>IFERROR(INDEX(Sheep!$R$300:$R$307,KJ48,1),0)</f>
        <v>45311</v>
      </c>
      <c r="KK49" s="713">
        <f>IFERROR(INDEX(Sheep!$R$300:$R$307,KK48,1),0)</f>
        <v>45311</v>
      </c>
      <c r="KL49" s="713">
        <f>IFERROR(INDEX(Sheep!$R$300:$R$307,KL48,1),0)</f>
        <v>45311</v>
      </c>
      <c r="KM49" s="713">
        <f>IFERROR(INDEX(Sheep!$R$300:$R$307,KM48,1),0)</f>
        <v>45311</v>
      </c>
      <c r="KN49" s="713">
        <f>IFERROR(INDEX(Sheep!$R$300:$R$307,KN48,1),0)</f>
        <v>45311</v>
      </c>
      <c r="KO49" s="713">
        <f>IFERROR(INDEX(Sheep!$R$300:$R$307,KO48,1),0)</f>
        <v>45311</v>
      </c>
      <c r="KP49" s="713">
        <f>IFERROR(INDEX(Sheep!$R$300:$R$307,KP48,1),0)</f>
        <v>45311</v>
      </c>
      <c r="KQ49" s="713">
        <f>IFERROR(INDEX(Sheep!$R$300:$R$307,KQ48,1),0)</f>
        <v>45311</v>
      </c>
      <c r="KR49" s="713">
        <f>IFERROR(INDEX(Sheep!$R$300:$R$307,KR48,1),0)</f>
        <v>45311</v>
      </c>
      <c r="KS49" s="713">
        <f>IFERROR(INDEX(Sheep!$R$300:$R$307,KS48,1),0)</f>
        <v>45311</v>
      </c>
      <c r="KT49" s="713">
        <f>IFERROR(INDEX(Sheep!$R$300:$R$307,KT48,1),0)</f>
        <v>45311</v>
      </c>
      <c r="KU49" s="713">
        <f>IFERROR(INDEX(Sheep!$R$300:$R$307,KU48,1),0)</f>
        <v>45311</v>
      </c>
      <c r="KV49" s="713">
        <f>IFERROR(INDEX(Sheep!$R$300:$R$307,KV48,1),0)</f>
        <v>45311</v>
      </c>
      <c r="KW49" s="713">
        <f>IFERROR(INDEX(Sheep!$R$300:$R$307,KW48,1),0)</f>
        <v>45311</v>
      </c>
      <c r="KX49" s="713">
        <f>IFERROR(INDEX(Sheep!$R$300:$R$307,KX48,1),0)</f>
        <v>45311</v>
      </c>
      <c r="KY49" s="713">
        <f>IFERROR(INDEX(Sheep!$R$300:$R$307,KY48,1),0)</f>
        <v>45311</v>
      </c>
      <c r="KZ49" s="713">
        <f>IFERROR(INDEX(Sheep!$R$300:$R$307,KZ48,1),0)</f>
        <v>45311</v>
      </c>
      <c r="LA49" s="713">
        <f>IFERROR(INDEX(Sheep!$R$300:$R$307,LA48,1),0)</f>
        <v>45311</v>
      </c>
      <c r="LB49" s="713">
        <f>IFERROR(INDEX(Sheep!$R$300:$R$307,LB48,1),0)</f>
        <v>45311</v>
      </c>
      <c r="LC49" s="713">
        <f>IFERROR(INDEX(Sheep!$R$300:$R$307,LC48,1),0)</f>
        <v>45311</v>
      </c>
      <c r="LD49" s="713">
        <f>IFERROR(INDEX(Sheep!$R$300:$R$307,LD48,1),0)</f>
        <v>45311</v>
      </c>
      <c r="LE49" s="713">
        <f>IFERROR(INDEX(Sheep!$R$300:$R$307,LE48,1),0)</f>
        <v>45311</v>
      </c>
      <c r="LF49" s="713">
        <f>IFERROR(INDEX(Sheep!$R$300:$R$307,LF48,1),0)</f>
        <v>45311</v>
      </c>
      <c r="LG49" s="713">
        <f>IFERROR(INDEX(Sheep!$R$300:$R$307,LG48,1),0)</f>
        <v>45311</v>
      </c>
      <c r="LH49" s="713">
        <f>IFERROR(INDEX(Sheep!$R$300:$R$307,LH48,1),0)</f>
        <v>45311</v>
      </c>
      <c r="LI49" s="713">
        <f>IFERROR(INDEX(Sheep!$R$300:$R$307,LI48,1),0)</f>
        <v>45311</v>
      </c>
      <c r="LJ49" s="713">
        <f>IFERROR(INDEX(Sheep!$R$300:$R$307,LJ48,1),0)</f>
        <v>45311</v>
      </c>
      <c r="LK49" s="713">
        <f>IFERROR(INDEX(Sheep!$R$300:$R$307,LK48,1),0)</f>
        <v>45311</v>
      </c>
      <c r="LL49" s="713">
        <f>IFERROR(INDEX(Sheep!$R$300:$R$307,LL48,1),0)</f>
        <v>45311</v>
      </c>
      <c r="LM49" s="713">
        <f>IFERROR(INDEX(Sheep!$R$300:$R$307,LM48,1),0)</f>
        <v>45676</v>
      </c>
      <c r="LN49" s="713">
        <f>IFERROR(INDEX(Sheep!$R$300:$R$307,LN48,1),0)</f>
        <v>45676</v>
      </c>
      <c r="LO49" s="713">
        <f>IFERROR(INDEX(Sheep!$R$300:$R$307,LO48,1),0)</f>
        <v>45676</v>
      </c>
      <c r="LP49" s="713">
        <f>IFERROR(INDEX(Sheep!$R$300:$R$307,LP48,1),0)</f>
        <v>45676</v>
      </c>
      <c r="LQ49" s="713">
        <f>IFERROR(INDEX(Sheep!$R$300:$R$307,LQ48,1),0)</f>
        <v>45676</v>
      </c>
      <c r="LR49" s="713">
        <f>IFERROR(INDEX(Sheep!$R$300:$R$307,LR48,1),0)</f>
        <v>45676</v>
      </c>
      <c r="LS49" s="713">
        <f>IFERROR(INDEX(Sheep!$R$300:$R$307,LS48,1),0)</f>
        <v>45676</v>
      </c>
      <c r="LT49" s="713">
        <f>IFERROR(INDEX(Sheep!$R$300:$R$307,LT48,1),0)</f>
        <v>45676</v>
      </c>
      <c r="LU49" s="713">
        <f>IFERROR(INDEX(Sheep!$R$300:$R$307,LU48,1),0)</f>
        <v>45676</v>
      </c>
      <c r="LV49" s="713">
        <f>IFERROR(INDEX(Sheep!$R$300:$R$307,LV48,1),0)</f>
        <v>45676</v>
      </c>
      <c r="LW49" s="713">
        <f>IFERROR(INDEX(Sheep!$R$300:$R$307,LW48,1),0)</f>
        <v>45676</v>
      </c>
      <c r="LX49" s="713">
        <f>IFERROR(INDEX(Sheep!$R$300:$R$307,LX48,1),0)</f>
        <v>45676</v>
      </c>
      <c r="LY49" s="713">
        <f>IFERROR(INDEX(Sheep!$R$300:$R$307,LY48,1),0)</f>
        <v>45676</v>
      </c>
      <c r="LZ49" s="713">
        <f>IFERROR(INDEX(Sheep!$R$300:$R$307,LZ48,1),0)</f>
        <v>45676</v>
      </c>
      <c r="MA49" s="713">
        <f>IFERROR(INDEX(Sheep!$R$300:$R$307,MA48,1),0)</f>
        <v>45676</v>
      </c>
      <c r="MB49" s="713">
        <f>IFERROR(INDEX(Sheep!$R$300:$R$307,MB48,1),0)</f>
        <v>45676</v>
      </c>
      <c r="MC49" s="713">
        <f>IFERROR(INDEX(Sheep!$R$300:$R$307,MC48,1),0)</f>
        <v>45676</v>
      </c>
      <c r="MD49" s="713">
        <f>IFERROR(INDEX(Sheep!$R$300:$R$307,MD48,1),0)</f>
        <v>45676</v>
      </c>
      <c r="ME49" s="713">
        <f>IFERROR(INDEX(Sheep!$R$300:$R$307,ME48,1),0)</f>
        <v>45676</v>
      </c>
      <c r="MF49" s="713">
        <f>IFERROR(INDEX(Sheep!$R$300:$R$307,MF48,1),0)</f>
        <v>45676</v>
      </c>
      <c r="MG49" s="713">
        <f>IFERROR(INDEX(Sheep!$R$300:$R$307,MG48,1),0)</f>
        <v>45676</v>
      </c>
      <c r="MH49" s="713">
        <f>IFERROR(INDEX(Sheep!$R$300:$R$307,MH48,1),0)</f>
        <v>45676</v>
      </c>
      <c r="MI49" s="713">
        <f>IFERROR(INDEX(Sheep!$R$300:$R$307,MI48,1),0)</f>
        <v>45676</v>
      </c>
      <c r="MJ49" s="713">
        <f>IFERROR(INDEX(Sheep!$R$300:$R$307,MJ48,1),0)</f>
        <v>45676</v>
      </c>
      <c r="MK49" s="713">
        <f>IFERROR(INDEX(Sheep!$R$300:$R$307,MK48,1),0)</f>
        <v>45676</v>
      </c>
      <c r="ML49" s="713">
        <f>IFERROR(INDEX(Sheep!$R$300:$R$307,ML48,1),0)</f>
        <v>45676</v>
      </c>
      <c r="MM49" s="713">
        <f>IFERROR(INDEX(Sheep!$R$300:$R$307,MM48,1),0)</f>
        <v>45676</v>
      </c>
      <c r="MN49" s="713">
        <f>IFERROR(INDEX(Sheep!$R$300:$R$307,MN48,1),0)</f>
        <v>45676</v>
      </c>
      <c r="MO49" s="713">
        <f>IFERROR(INDEX(Sheep!$R$300:$R$307,MO48,1),0)</f>
        <v>45676</v>
      </c>
      <c r="MP49" s="713">
        <f>IFERROR(INDEX(Sheep!$R$300:$R$307,MP48,1),0)</f>
        <v>45676</v>
      </c>
      <c r="MQ49" s="713">
        <f>IFERROR(INDEX(Sheep!$R$300:$R$307,MQ48,1),0)</f>
        <v>45676</v>
      </c>
      <c r="MR49" s="713">
        <f>IFERROR(INDEX(Sheep!$R$300:$R$307,MR48,1),0)</f>
        <v>45676</v>
      </c>
      <c r="MS49" s="713">
        <f>IFERROR(INDEX(Sheep!$R$300:$R$307,MS48,1),0)</f>
        <v>45676</v>
      </c>
      <c r="MT49" s="713">
        <f>IFERROR(INDEX(Sheep!$R$300:$R$307,MT48,1),0)</f>
        <v>45676</v>
      </c>
      <c r="MU49" s="713">
        <f>IFERROR(INDEX(Sheep!$R$300:$R$307,MU48,1),0)</f>
        <v>45676</v>
      </c>
      <c r="MV49" s="713">
        <f>IFERROR(INDEX(Sheep!$R$300:$R$307,MV48,1),0)</f>
        <v>45676</v>
      </c>
      <c r="MW49" s="713">
        <f>IFERROR(INDEX(Sheep!$R$300:$R$307,MW48,1),0)</f>
        <v>45676</v>
      </c>
      <c r="MX49" s="713">
        <f>IFERROR(INDEX(Sheep!$R$300:$R$307,MX48,1),0)</f>
        <v>45676</v>
      </c>
      <c r="MY49" s="713">
        <f>IFERROR(INDEX(Sheep!$R$300:$R$307,MY48,1),0)</f>
        <v>45676</v>
      </c>
      <c r="MZ49" s="713">
        <f>IFERROR(INDEX(Sheep!$R$300:$R$307,MZ48,1),0)</f>
        <v>45676</v>
      </c>
      <c r="NA49" s="713">
        <f>IFERROR(INDEX(Sheep!$R$300:$R$307,NA48,1),0)</f>
        <v>45676</v>
      </c>
      <c r="NB49" s="713">
        <f>IFERROR(INDEX(Sheep!$R$300:$R$307,NB48,1),0)</f>
        <v>45676</v>
      </c>
      <c r="NC49" s="713">
        <f>IFERROR(INDEX(Sheep!$R$300:$R$307,NC48,1),0)</f>
        <v>45676</v>
      </c>
      <c r="ND49" s="713">
        <f>IFERROR(INDEX(Sheep!$R$300:$R$307,ND48,1),0)</f>
        <v>45676</v>
      </c>
      <c r="NE49" s="713">
        <f>IFERROR(INDEX(Sheep!$R$300:$R$307,NE48,1),0)</f>
        <v>45676</v>
      </c>
      <c r="NF49" s="713">
        <f>IFERROR(INDEX(Sheep!$R$300:$R$307,NF48,1),0)</f>
        <v>45676</v>
      </c>
      <c r="NG49" s="713">
        <f>IFERROR(INDEX(Sheep!$R$300:$R$307,NG48,1),0)</f>
        <v>45676</v>
      </c>
      <c r="NH49" s="713">
        <f>IFERROR(INDEX(Sheep!$R$300:$R$307,NH48,1),0)</f>
        <v>45676</v>
      </c>
      <c r="NI49" s="713">
        <f>IFERROR(INDEX(Sheep!$R$300:$R$307,NI48,1),0)</f>
        <v>45676</v>
      </c>
      <c r="NJ49" s="713">
        <f>IFERROR(INDEX(Sheep!$R$300:$R$307,NJ48,1),0)</f>
        <v>45676</v>
      </c>
      <c r="NK49" s="713">
        <f>IFERROR(INDEX(Sheep!$R$300:$R$307,NK48,1),0)</f>
        <v>45676</v>
      </c>
      <c r="NL49" s="713">
        <f>IFERROR(INDEX(Sheep!$R$300:$R$307,NL48,1),0)</f>
        <v>45676</v>
      </c>
      <c r="NM49" s="713">
        <f>IFERROR(INDEX(Sheep!$R$300:$R$307,NM48,1),0)</f>
        <v>46041</v>
      </c>
      <c r="NN49" s="713">
        <f>IFERROR(INDEX(Sheep!$R$300:$R$307,NN48,1),0)</f>
        <v>46041</v>
      </c>
      <c r="NO49" s="713">
        <f>IFERROR(INDEX(Sheep!$R$300:$R$307,NO48,1),0)</f>
        <v>46041</v>
      </c>
      <c r="NP49" s="713">
        <f>IFERROR(INDEX(Sheep!$R$300:$R$307,NP48,1),0)</f>
        <v>46041</v>
      </c>
      <c r="NQ49" s="713">
        <f>IFERROR(INDEX(Sheep!$R$300:$R$307,NQ48,1),0)</f>
        <v>46041</v>
      </c>
      <c r="NR49" s="713">
        <f>IFERROR(INDEX(Sheep!$R$300:$R$307,NR48,1),0)</f>
        <v>46041</v>
      </c>
      <c r="NS49" s="713">
        <f>IFERROR(INDEX(Sheep!$R$300:$R$307,NS48,1),0)</f>
        <v>46041</v>
      </c>
      <c r="NT49" s="713">
        <f>IFERROR(INDEX(Sheep!$R$300:$R$307,NT48,1),0)</f>
        <v>46041</v>
      </c>
      <c r="NU49" s="713">
        <f>IFERROR(INDEX(Sheep!$R$300:$R$307,NU48,1),0)</f>
        <v>46041</v>
      </c>
      <c r="NV49" s="713">
        <f>IFERROR(INDEX(Sheep!$R$300:$R$307,NV48,1),0)</f>
        <v>46041</v>
      </c>
      <c r="NW49" s="713">
        <f>IFERROR(INDEX(Sheep!$R$300:$R$307,NW48,1),0)</f>
        <v>46041</v>
      </c>
      <c r="NX49" s="713">
        <f>IFERROR(INDEX(Sheep!$R$300:$R$307,NX48,1),0)</f>
        <v>46041</v>
      </c>
      <c r="NY49" s="713">
        <f>IFERROR(INDEX(Sheep!$R$300:$R$307,NY48,1),0)</f>
        <v>46041</v>
      </c>
      <c r="NZ49" s="713">
        <f>IFERROR(INDEX(Sheep!$R$300:$R$307,NZ48,1),0)</f>
        <v>46041</v>
      </c>
      <c r="OA49" s="713">
        <f>IFERROR(INDEX(Sheep!$R$300:$R$307,OA48,1),0)</f>
        <v>46041</v>
      </c>
      <c r="OB49" s="713">
        <f>IFERROR(INDEX(Sheep!$R$300:$R$307,OB48,1),0)</f>
        <v>46041</v>
      </c>
      <c r="OC49" s="713">
        <f>IFERROR(INDEX(Sheep!$R$300:$R$307,OC48,1),0)</f>
        <v>46041</v>
      </c>
      <c r="OD49" s="713">
        <f>IFERROR(INDEX(Sheep!$R$300:$R$307,OD48,1),0)</f>
        <v>46041</v>
      </c>
      <c r="OE49" s="713">
        <f>IFERROR(INDEX(Sheep!$R$300:$R$307,OE48,1),0)</f>
        <v>46041</v>
      </c>
      <c r="OF49" s="713">
        <f>IFERROR(INDEX(Sheep!$R$300:$R$307,OF48,1),0)</f>
        <v>46041</v>
      </c>
      <c r="OG49" s="713">
        <f>IFERROR(INDEX(Sheep!$R$300:$R$307,OG48,1),0)</f>
        <v>46041</v>
      </c>
      <c r="OH49" s="713">
        <f>IFERROR(INDEX(Sheep!$R$300:$R$307,OH48,1),0)</f>
        <v>46041</v>
      </c>
      <c r="OI49" s="713">
        <f>IFERROR(INDEX(Sheep!$R$300:$R$307,OI48,1),0)</f>
        <v>46041</v>
      </c>
      <c r="OJ49" s="713">
        <f>IFERROR(INDEX(Sheep!$R$300:$R$307,OJ48,1),0)</f>
        <v>46041</v>
      </c>
      <c r="OK49" s="713">
        <f>IFERROR(INDEX(Sheep!$R$300:$R$307,OK48,1),0)</f>
        <v>46041</v>
      </c>
      <c r="OL49" s="713">
        <f>IFERROR(INDEX(Sheep!$R$300:$R$307,OL48,1),0)</f>
        <v>46041</v>
      </c>
      <c r="OM49" s="713">
        <f>IFERROR(INDEX(Sheep!$R$300:$R$307,OM48,1),0)</f>
        <v>46041</v>
      </c>
      <c r="ON49" s="713">
        <f>IFERROR(INDEX(Sheep!$R$300:$R$307,ON48,1),0)</f>
        <v>46041</v>
      </c>
      <c r="OO49" s="713">
        <f>IFERROR(INDEX(Sheep!$R$300:$R$307,OO48,1),0)</f>
        <v>46041</v>
      </c>
      <c r="OP49" s="713">
        <f>IFERROR(INDEX(Sheep!$R$300:$R$307,OP48,1),0)</f>
        <v>46041</v>
      </c>
      <c r="OQ49" s="713">
        <f>IFERROR(INDEX(Sheep!$R$300:$R$307,OQ48,1),0)</f>
        <v>46041</v>
      </c>
      <c r="OR49" s="713">
        <f>IFERROR(INDEX(Sheep!$R$300:$R$307,OR48,1),0)</f>
        <v>46041</v>
      </c>
      <c r="OS49" s="713">
        <f>IFERROR(INDEX(Sheep!$R$300:$R$307,OS48,1),0)</f>
        <v>46041</v>
      </c>
      <c r="OT49" s="713">
        <f>IFERROR(INDEX(Sheep!$R$300:$R$307,OT48,1),0)</f>
        <v>46041</v>
      </c>
      <c r="OU49" s="713">
        <f>IFERROR(INDEX(Sheep!$R$300:$R$307,OU48,1),0)</f>
        <v>46041</v>
      </c>
      <c r="OV49" s="713">
        <f>IFERROR(INDEX(Sheep!$R$300:$R$307,OV48,1),0)</f>
        <v>46041</v>
      </c>
      <c r="OW49" s="713">
        <f>IFERROR(INDEX(Sheep!$R$300:$R$307,OW48,1),0)</f>
        <v>46041</v>
      </c>
      <c r="OX49" s="713">
        <f>IFERROR(INDEX(Sheep!$R$300:$R$307,OX48,1),0)</f>
        <v>46041</v>
      </c>
      <c r="OY49" s="713">
        <f>IFERROR(INDEX(Sheep!$R$300:$R$307,OY48,1),0)</f>
        <v>46041</v>
      </c>
      <c r="OZ49" s="713">
        <f>IFERROR(INDEX(Sheep!$R$300:$R$307,OZ48,1),0)</f>
        <v>46041</v>
      </c>
      <c r="PA49" s="713">
        <f>IFERROR(INDEX(Sheep!$R$300:$R$307,PA48,1),0)</f>
        <v>46041</v>
      </c>
      <c r="PB49" s="713">
        <f>IFERROR(INDEX(Sheep!$R$300:$R$307,PB48,1),0)</f>
        <v>46041</v>
      </c>
      <c r="PC49" s="713">
        <f>IFERROR(INDEX(Sheep!$R$300:$R$307,PC48,1),0)</f>
        <v>46041</v>
      </c>
      <c r="PD49" s="713">
        <f>IFERROR(INDEX(Sheep!$R$300:$R$307,PD48,1),0)</f>
        <v>46041</v>
      </c>
      <c r="PE49" s="713">
        <f>IFERROR(INDEX(Sheep!$R$300:$R$307,PE48,1),0)</f>
        <v>46041</v>
      </c>
      <c r="PF49" s="713">
        <f>IFERROR(INDEX(Sheep!$R$300:$R$307,PF48,1),0)</f>
        <v>46041</v>
      </c>
      <c r="PG49" s="713">
        <f>IFERROR(INDEX(Sheep!$R$300:$R$307,PG48,1),0)</f>
        <v>46041</v>
      </c>
      <c r="PH49" s="713">
        <f>IFERROR(INDEX(Sheep!$R$300:$R$307,PH48,1),0)</f>
        <v>46041</v>
      </c>
      <c r="PI49" s="713">
        <f>IFERROR(INDEX(Sheep!$R$300:$R$307,PI48,1),0)</f>
        <v>46041</v>
      </c>
      <c r="PJ49" s="713">
        <f>IFERROR(INDEX(Sheep!$R$300:$R$307,PJ48,1),0)</f>
        <v>46041</v>
      </c>
      <c r="PK49" s="713">
        <f>IFERROR(INDEX(Sheep!$R$300:$R$307,PK48,1),0)</f>
        <v>46041</v>
      </c>
      <c r="PL49" s="713">
        <f>IFERROR(INDEX(Sheep!$R$300:$R$307,PL48,1),0)</f>
        <v>46041</v>
      </c>
      <c r="PM49" s="713">
        <f>IFERROR(INDEX(Sheep!$R$300:$R$307,PM48,1),0)</f>
        <v>46406</v>
      </c>
      <c r="PN49" s="713">
        <f>IFERROR(INDEX(Sheep!$R$300:$R$307,PN48,1),0)</f>
        <v>46406</v>
      </c>
      <c r="PO49" s="713">
        <f>IFERROR(INDEX(Sheep!$R$300:$R$307,PO48,1),0)</f>
        <v>46406</v>
      </c>
      <c r="PP49" s="713">
        <f>IFERROR(INDEX(Sheep!$R$300:$R$307,PP48,1),0)</f>
        <v>46406</v>
      </c>
      <c r="PQ49" s="713">
        <f>IFERROR(INDEX(Sheep!$R$300:$R$307,PQ48,1),0)</f>
        <v>46406</v>
      </c>
      <c r="PR49" s="713">
        <f>IFERROR(INDEX(Sheep!$R$300:$R$307,PR48,1),0)</f>
        <v>46406</v>
      </c>
      <c r="PS49" s="713">
        <f>IFERROR(INDEX(Sheep!$R$300:$R$307,PS48,1),0)</f>
        <v>46406</v>
      </c>
      <c r="PT49" s="713">
        <f>IFERROR(INDEX(Sheep!$R$300:$R$307,PT48,1),0)</f>
        <v>46406</v>
      </c>
      <c r="PU49" s="713">
        <f>IFERROR(INDEX(Sheep!$R$300:$R$307,PU48,1),0)</f>
        <v>46406</v>
      </c>
      <c r="PV49" s="713">
        <f>IFERROR(INDEX(Sheep!$R$300:$R$307,PV48,1),0)</f>
        <v>46406</v>
      </c>
      <c r="PW49" s="713">
        <f>IFERROR(INDEX(Sheep!$R$300:$R$307,PW48,1),0)</f>
        <v>46406</v>
      </c>
      <c r="PX49" s="713">
        <f>IFERROR(INDEX(Sheep!$R$300:$R$307,PX48,1),0)</f>
        <v>46406</v>
      </c>
      <c r="PY49" s="713">
        <f>IFERROR(INDEX(Sheep!$R$300:$R$307,PY48,1),0)</f>
        <v>46406</v>
      </c>
      <c r="PZ49" s="713">
        <f>IFERROR(INDEX(Sheep!$R$300:$R$307,PZ48,1),0)</f>
        <v>46406</v>
      </c>
      <c r="QA49" s="713">
        <f>IFERROR(INDEX(Sheep!$R$300:$R$307,QA48,1),0)</f>
        <v>46406</v>
      </c>
      <c r="QB49" s="713">
        <f>IFERROR(INDEX(Sheep!$R$300:$R$307,QB48,1),0)</f>
        <v>46406</v>
      </c>
      <c r="QC49" s="713">
        <f>IFERROR(INDEX(Sheep!$R$300:$R$307,QC48,1),0)</f>
        <v>46406</v>
      </c>
      <c r="QD49" s="713">
        <f>IFERROR(INDEX(Sheep!$R$300:$R$307,QD48,1),0)</f>
        <v>46406</v>
      </c>
      <c r="QE49" s="713">
        <f>IFERROR(INDEX(Sheep!$R$300:$R$307,QE48,1),0)</f>
        <v>46406</v>
      </c>
      <c r="QF49" s="713">
        <f>IFERROR(INDEX(Sheep!$R$300:$R$307,QF48,1),0)</f>
        <v>46406</v>
      </c>
      <c r="QG49" s="713">
        <f>IFERROR(INDEX(Sheep!$R$300:$R$307,QG48,1),0)</f>
        <v>46406</v>
      </c>
      <c r="QH49" s="713">
        <f>IFERROR(INDEX(Sheep!$R$300:$R$307,QH48,1),0)</f>
        <v>46406</v>
      </c>
      <c r="QI49" s="713">
        <f>IFERROR(INDEX(Sheep!$R$300:$R$307,QI48,1),0)</f>
        <v>46406</v>
      </c>
      <c r="QJ49" s="713">
        <f>IFERROR(INDEX(Sheep!$R$300:$R$307,QJ48,1),0)</f>
        <v>46406</v>
      </c>
      <c r="QK49" s="713">
        <f>IFERROR(INDEX(Sheep!$R$300:$R$307,QK48,1),0)</f>
        <v>46406</v>
      </c>
      <c r="QL49" s="713">
        <f>IFERROR(INDEX(Sheep!$R$300:$R$307,QL48,1),0)</f>
        <v>46406</v>
      </c>
      <c r="QM49" s="713">
        <f>IFERROR(INDEX(Sheep!$R$300:$R$307,QM48,1),0)</f>
        <v>46406</v>
      </c>
      <c r="QN49" s="713">
        <f>IFERROR(INDEX(Sheep!$R$300:$R$307,QN48,1),0)</f>
        <v>46406</v>
      </c>
      <c r="QO49" s="713">
        <f>IFERROR(INDEX(Sheep!$R$300:$R$307,QO48,1),0)</f>
        <v>46406</v>
      </c>
      <c r="QP49" s="713">
        <f>IFERROR(INDEX(Sheep!$R$300:$R$307,QP48,1),0)</f>
        <v>46406</v>
      </c>
      <c r="QQ49" s="713">
        <f>IFERROR(INDEX(Sheep!$R$300:$R$307,QQ48,1),0)</f>
        <v>46406</v>
      </c>
      <c r="QR49" s="713">
        <f>IFERROR(INDEX(Sheep!$R$300:$R$307,QR48,1),0)</f>
        <v>46406</v>
      </c>
      <c r="QS49" s="713">
        <f>IFERROR(INDEX(Sheep!$R$300:$R$307,QS48,1),0)</f>
        <v>46406</v>
      </c>
      <c r="QT49" s="713">
        <f>IFERROR(INDEX(Sheep!$R$300:$R$307,QT48,1),0)</f>
        <v>46406</v>
      </c>
      <c r="QU49" s="713">
        <f>IFERROR(INDEX(Sheep!$R$300:$R$307,QU48,1),0)</f>
        <v>46406</v>
      </c>
      <c r="QV49" s="713">
        <f>IFERROR(INDEX(Sheep!$R$300:$R$307,QV48,1),0)</f>
        <v>46406</v>
      </c>
      <c r="QW49" s="713">
        <f>IFERROR(INDEX(Sheep!$R$300:$R$307,QW48,1),0)</f>
        <v>46406</v>
      </c>
      <c r="QX49" s="713">
        <f>IFERROR(INDEX(Sheep!$R$300:$R$307,QX48,1),0)</f>
        <v>46406</v>
      </c>
      <c r="QY49" s="713">
        <f>IFERROR(INDEX(Sheep!$R$300:$R$307,QY48,1),0)</f>
        <v>46406</v>
      </c>
      <c r="QZ49" s="713">
        <f>IFERROR(INDEX(Sheep!$R$300:$R$307,QZ48,1),0)</f>
        <v>46406</v>
      </c>
      <c r="RA49" s="713">
        <f>IFERROR(INDEX(Sheep!$R$300:$R$307,RA48,1),0)</f>
        <v>46406</v>
      </c>
      <c r="RB49" s="713">
        <f>IFERROR(INDEX(Sheep!$R$300:$R$307,RB48,1),0)</f>
        <v>46406</v>
      </c>
      <c r="RC49" s="713">
        <f>IFERROR(INDEX(Sheep!$R$300:$R$307,RC48,1),0)</f>
        <v>46406</v>
      </c>
      <c r="RD49" s="713">
        <f>IFERROR(INDEX(Sheep!$R$300:$R$307,RD48,1),0)</f>
        <v>46406</v>
      </c>
      <c r="RE49" s="713">
        <f>IFERROR(INDEX(Sheep!$R$300:$R$307,RE48,1),0)</f>
        <v>46406</v>
      </c>
      <c r="RF49" s="713">
        <f>IFERROR(INDEX(Sheep!$R$300:$R$307,RF48,1),0)</f>
        <v>46406</v>
      </c>
      <c r="RG49" s="713">
        <f>IFERROR(INDEX(Sheep!$R$300:$R$307,RG48,1),0)</f>
        <v>46406</v>
      </c>
      <c r="RH49" s="713">
        <f>IFERROR(INDEX(Sheep!$R$300:$R$307,RH48,1),0)</f>
        <v>46406</v>
      </c>
      <c r="RI49" s="713">
        <f>IFERROR(INDEX(Sheep!$R$300:$R$307,RI48,1),0)</f>
        <v>46406</v>
      </c>
      <c r="RJ49" s="713">
        <f>IFERROR(INDEX(Sheep!$R$300:$R$307,RJ48,1),0)</f>
        <v>46406</v>
      </c>
      <c r="RK49" s="713">
        <f>IFERROR(INDEX(Sheep!$R$300:$R$307,RK48,1),0)</f>
        <v>46406</v>
      </c>
      <c r="RL49" s="713">
        <f>IFERROR(INDEX(Sheep!$R$300:$R$307,RL48,1),0)</f>
        <v>46406</v>
      </c>
      <c r="RM49" s="713">
        <f>IFERROR(INDEX(Sheep!$R$300:$R$307,RM48,1),0)</f>
        <v>46406</v>
      </c>
      <c r="RN49" s="713">
        <f>IFERROR(INDEX(Sheep!$R$300:$R$307,RN48,1),0)</f>
        <v>46406</v>
      </c>
      <c r="RO49" s="713">
        <f>IFERROR(INDEX(Sheep!$R$300:$R$307,RO48,1),0)</f>
        <v>46406</v>
      </c>
      <c r="RP49" s="713">
        <f>IFERROR(INDEX(Sheep!$R$300:$R$307,RP48,1),0)</f>
        <v>46406</v>
      </c>
      <c r="RQ49" s="713">
        <f>IFERROR(INDEX(Sheep!$R$300:$R$307,RQ48,1),0)</f>
        <v>46406</v>
      </c>
      <c r="RR49" s="713">
        <f>IFERROR(INDEX(Sheep!$R$300:$R$307,RR48,1),0)</f>
        <v>46406</v>
      </c>
      <c r="RS49" s="713">
        <f>IFERROR(INDEX(Sheep!$R$300:$R$307,RS48,1),0)</f>
        <v>46406</v>
      </c>
      <c r="RT49" s="713">
        <f>IFERROR(INDEX(Sheep!$R$300:$R$307,RT48,1),0)</f>
        <v>46406</v>
      </c>
      <c r="RU49" s="713">
        <f>IFERROR(INDEX(Sheep!$R$300:$R$307,RU48,1),0)</f>
        <v>46406</v>
      </c>
      <c r="RV49" s="713">
        <f>IFERROR(INDEX(Sheep!$R$300:$R$307,RV48,1),0)</f>
        <v>46406</v>
      </c>
      <c r="RW49" s="713">
        <f>IFERROR(INDEX(Sheep!$R$300:$R$307,RW48,1),0)</f>
        <v>46406</v>
      </c>
      <c r="RX49" s="713">
        <f>IFERROR(INDEX(Sheep!$R$300:$R$307,RX48,1),0)</f>
        <v>46406</v>
      </c>
      <c r="RY49" s="713">
        <f>IFERROR(INDEX(Sheep!$R$300:$R$307,RY48,1),0)</f>
        <v>46406</v>
      </c>
      <c r="RZ49" s="713">
        <f>IFERROR(INDEX(Sheep!$R$300:$R$307,RZ48,1),0)</f>
        <v>46406</v>
      </c>
      <c r="SA49" s="713">
        <f>IFERROR(INDEX(Sheep!$R$300:$R$307,SA48,1),0)</f>
        <v>46406</v>
      </c>
      <c r="SB49" s="713">
        <f>IFERROR(INDEX(Sheep!$R$300:$R$307,SB48,1),0)</f>
        <v>46406</v>
      </c>
      <c r="SC49" s="713">
        <f>IFERROR(INDEX(Sheep!$R$300:$R$307,SC48,1),0)</f>
        <v>46406</v>
      </c>
      <c r="SD49" s="713">
        <f>IFERROR(INDEX(Sheep!$R$300:$R$307,SD48,1),0)</f>
        <v>46406</v>
      </c>
      <c r="SE49" s="713">
        <f>IFERROR(INDEX(Sheep!$R$300:$R$307,SE48,1),0)</f>
        <v>46406</v>
      </c>
      <c r="SF49" s="713">
        <f>IFERROR(INDEX(Sheep!$R$300:$R$307,SF48,1),0)</f>
        <v>46406</v>
      </c>
      <c r="SG49" s="713">
        <f>IFERROR(INDEX(Sheep!$R$300:$R$307,SG48,1),0)</f>
        <v>46406</v>
      </c>
      <c r="SH49" s="713">
        <f>IFERROR(INDEX(Sheep!$R$300:$R$307,SH48,1),0)</f>
        <v>46406</v>
      </c>
      <c r="SI49" s="713">
        <f>IFERROR(INDEX(Sheep!$R$300:$R$307,SI48,1),0)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Sheep!$H261</f>
        <v>Win</v>
      </c>
      <c r="K50" s="44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4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4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4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4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4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4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4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4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4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4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4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4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4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4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4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4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4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4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4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4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4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4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4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4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4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4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4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4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4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4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4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4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4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4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4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4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4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4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4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4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4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4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4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4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4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4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4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4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4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4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4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4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4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4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4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4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4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4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4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4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4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4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4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4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4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4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4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4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4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4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4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4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4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4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4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4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4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4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4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4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4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4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4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4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4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4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4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4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4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4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4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4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4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4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4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4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4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4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4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4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4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4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4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4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4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4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4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4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4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4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4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4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4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4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4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4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4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4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4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4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4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4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4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4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4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4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4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4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4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4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4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4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4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4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4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4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4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4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4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4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4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4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4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4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4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4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4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4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4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4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4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4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4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4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4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4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4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4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4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4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4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4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4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4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4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4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4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4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4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4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4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4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4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4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4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4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4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4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4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4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4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4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4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4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4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4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4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4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4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4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4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4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4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4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4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4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4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4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4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4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4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4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4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4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4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4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4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4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4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4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4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4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4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4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4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4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4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4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4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4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4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4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4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4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4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4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4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4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4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4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4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4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4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4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4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4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4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4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4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4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4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4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4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4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4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4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4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4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4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4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4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4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4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4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4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4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4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4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4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4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4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4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4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4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4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4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4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4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4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4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4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4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4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4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4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4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4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4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4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4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4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4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4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4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4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4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4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4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4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4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4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4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4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4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4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4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4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4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4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4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4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4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4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4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4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4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4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4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4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4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4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4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4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4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4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4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4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4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4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4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4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4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4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4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4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4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4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4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4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4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4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4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4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4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4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4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4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4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4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4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4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4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4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4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4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4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4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4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4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4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4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4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4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4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4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4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4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4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4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4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4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4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4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4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4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4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4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4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4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4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4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4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4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4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4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4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4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4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4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4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4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4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4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4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4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4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4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4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4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4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4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4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4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4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4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4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4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4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4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4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4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4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4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4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4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4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4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4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4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4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4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4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4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4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4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4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4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4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4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4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4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4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4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4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4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4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4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4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4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4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4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4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4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4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4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4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4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4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4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4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4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4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4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4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4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4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4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4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4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4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4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4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4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4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4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4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4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4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4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4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4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4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4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4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4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4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4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4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4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4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4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4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4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4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4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4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4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4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4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4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4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4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4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4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4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4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4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4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4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4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4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4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823</v>
      </c>
      <c r="K51" s="644">
        <f>IFERROR(MATCH(L$44,Sheep!$R$308:$R$315,1),0)</f>
        <v>0</v>
      </c>
      <c r="L51" s="644">
        <f>IFERROR(MATCH(M$44,Sheep!$R$308:$R$315,1),0)</f>
        <v>0</v>
      </c>
      <c r="M51" s="644">
        <f>IFERROR(MATCH(N$44,Sheep!$R$308:$R$315,1),0)</f>
        <v>0</v>
      </c>
      <c r="N51" s="644">
        <f>IFERROR(MATCH(O$44,Sheep!$R$308:$R$315,1),0)</f>
        <v>0</v>
      </c>
      <c r="O51" s="644">
        <f>IFERROR(MATCH(P$44,Sheep!$R$308:$R$315,1),0)</f>
        <v>0</v>
      </c>
      <c r="P51" s="644">
        <f>IFERROR(MATCH(Q$44,Sheep!$R$308:$R$315,1),0)</f>
        <v>0</v>
      </c>
      <c r="Q51" s="644">
        <f>IFERROR(MATCH(R$44,Sheep!$R$308:$R$315,1),0)</f>
        <v>0</v>
      </c>
      <c r="R51" s="644">
        <f>IFERROR(MATCH(S$44,Sheep!$R$308:$R$315,1),0)</f>
        <v>0</v>
      </c>
      <c r="S51" s="644">
        <f>IFERROR(MATCH(T$44,Sheep!$R$308:$R$315,1),0)</f>
        <v>0</v>
      </c>
      <c r="T51" s="644">
        <f>IFERROR(MATCH(U$44,Sheep!$R$308:$R$315,1),0)</f>
        <v>0</v>
      </c>
      <c r="U51" s="644">
        <f>IFERROR(MATCH(V$44,Sheep!$R$308:$R$315,1),0)</f>
        <v>0</v>
      </c>
      <c r="V51" s="644">
        <f>IFERROR(MATCH(W$44,Sheep!$R$308:$R$315,1),0)</f>
        <v>0</v>
      </c>
      <c r="W51" s="644">
        <f>IFERROR(MATCH(X$44,Sheep!$R$308:$R$315,1),0)</f>
        <v>0</v>
      </c>
      <c r="X51" s="644">
        <f>IFERROR(MATCH(Y$44,Sheep!$R$308:$R$315,1),0)</f>
        <v>0</v>
      </c>
      <c r="Y51" s="644">
        <f>IFERROR(MATCH(Z$44,Sheep!$R$308:$R$315,1),0)</f>
        <v>0</v>
      </c>
      <c r="Z51" s="644">
        <f>IFERROR(MATCH(AA$44,Sheep!$R$308:$R$315,1),0)</f>
        <v>0</v>
      </c>
      <c r="AA51" s="644">
        <f>IFERROR(MATCH(AB$44,Sheep!$R$308:$R$315,1),0)</f>
        <v>0</v>
      </c>
      <c r="AB51" s="644">
        <f>IFERROR(MATCH(AC$44,Sheep!$R$308:$R$315,1),0)</f>
        <v>0</v>
      </c>
      <c r="AC51" s="644">
        <f>IFERROR(MATCH(AD$44,Sheep!$R$308:$R$315,1),0)</f>
        <v>0</v>
      </c>
      <c r="AD51" s="644">
        <f>IFERROR(MATCH(AE$44,Sheep!$R$308:$R$315,1),0)</f>
        <v>0</v>
      </c>
      <c r="AE51" s="644">
        <f>IFERROR(MATCH(AF$44,Sheep!$R$308:$R$315,1),0)</f>
        <v>0</v>
      </c>
      <c r="AF51" s="644">
        <f>IFERROR(MATCH(AG$44,Sheep!$R$308:$R$315,1),0)</f>
        <v>0</v>
      </c>
      <c r="AG51" s="644">
        <f>IFERROR(MATCH(AH$44,Sheep!$R$308:$R$315,1),0)</f>
        <v>0</v>
      </c>
      <c r="AH51" s="644">
        <f>IFERROR(MATCH(AI$44,Sheep!$R$308:$R$315,1),0)</f>
        <v>0</v>
      </c>
      <c r="AI51" s="644">
        <f>IFERROR(MATCH(AJ$44,Sheep!$R$308:$R$315,1),0)</f>
        <v>0</v>
      </c>
      <c r="AJ51" s="644">
        <f>IFERROR(MATCH(AK$44,Sheep!$R$308:$R$315,1),0)</f>
        <v>0</v>
      </c>
      <c r="AK51" s="644">
        <f>IFERROR(MATCH(AL$44,Sheep!$R$308:$R$315,1),0)</f>
        <v>0</v>
      </c>
      <c r="AL51" s="644">
        <f>IFERROR(MATCH(AM$44,Sheep!$R$308:$R$315,1),0)</f>
        <v>0</v>
      </c>
      <c r="AM51" s="644">
        <f>IFERROR(MATCH(AN$44,Sheep!$R$308:$R$315,1),0)</f>
        <v>0</v>
      </c>
      <c r="AN51" s="644">
        <f>IFERROR(MATCH(AO$44,Sheep!$R$308:$R$315,1),0)</f>
        <v>0</v>
      </c>
      <c r="AO51" s="644">
        <f>IFERROR(MATCH(AP$44,Sheep!$R$308:$R$315,1),0)</f>
        <v>0</v>
      </c>
      <c r="AP51" s="644">
        <f>IFERROR(MATCH(AQ$44,Sheep!$R$308:$R$315,1),0)</f>
        <v>0</v>
      </c>
      <c r="AQ51" s="644">
        <f>IFERROR(MATCH(AR$44,Sheep!$R$308:$R$315,1),0)</f>
        <v>0</v>
      </c>
      <c r="AR51" s="644">
        <f>IFERROR(MATCH(AS$44,Sheep!$R$308:$R$315,1),0)</f>
        <v>0</v>
      </c>
      <c r="AS51" s="644">
        <f>IFERROR(MATCH(AT$44,Sheep!$R$308:$R$315,1),0)</f>
        <v>0</v>
      </c>
      <c r="AT51" s="644">
        <f>IFERROR(MATCH(AU$44,Sheep!$R$308:$R$315,1),0)</f>
        <v>0</v>
      </c>
      <c r="AU51" s="644">
        <f>IFERROR(MATCH(AV$44,Sheep!$R$308:$R$315,1),0)</f>
        <v>0</v>
      </c>
      <c r="AV51" s="644">
        <f>IFERROR(MATCH(AW$44,Sheep!$R$308:$R$315,1),0)</f>
        <v>0</v>
      </c>
      <c r="AW51" s="644">
        <f>IFERROR(MATCH(AX$44,Sheep!$R$308:$R$315,1),0)</f>
        <v>0</v>
      </c>
      <c r="AX51" s="644">
        <f>IFERROR(MATCH(AY$44,Sheep!$R$308:$R$315,1),0)</f>
        <v>0</v>
      </c>
      <c r="AY51" s="644">
        <f>IFERROR(MATCH(AZ$44,Sheep!$R$308:$R$315,1),0)</f>
        <v>0</v>
      </c>
      <c r="AZ51" s="644">
        <f>IFERROR(MATCH(BA$44,Sheep!$R$308:$R$315,1),0)</f>
        <v>0</v>
      </c>
      <c r="BA51" s="644">
        <f>IFERROR(MATCH(BB$44,Sheep!$R$308:$R$315,1),0)</f>
        <v>0</v>
      </c>
      <c r="BB51" s="644">
        <f>IFERROR(MATCH(BC$44,Sheep!$R$308:$R$315,1),0)</f>
        <v>0</v>
      </c>
      <c r="BC51" s="644">
        <f>IFERROR(MATCH(BD$44,Sheep!$R$308:$R$315,1),0)</f>
        <v>0</v>
      </c>
      <c r="BD51" s="644">
        <f>IFERROR(MATCH(BE$44,Sheep!$R$308:$R$315,1),0)</f>
        <v>0</v>
      </c>
      <c r="BE51" s="644">
        <f>IFERROR(MATCH(BF$44,Sheep!$R$308:$R$315,1),0)</f>
        <v>0</v>
      </c>
      <c r="BF51" s="644">
        <f>IFERROR(MATCH(BG$44,Sheep!$R$308:$R$315,1),0)</f>
        <v>0</v>
      </c>
      <c r="BG51" s="644">
        <f>IFERROR(MATCH(BH$44,Sheep!$R$308:$R$315,1),0)</f>
        <v>0</v>
      </c>
      <c r="BH51" s="644">
        <f>IFERROR(MATCH(BI$44,Sheep!$R$308:$R$315,1),0)</f>
        <v>0</v>
      </c>
      <c r="BI51" s="644">
        <f>IFERROR(MATCH(BJ$44,Sheep!$R$308:$R$315,1),0)</f>
        <v>0</v>
      </c>
      <c r="BJ51" s="644">
        <f>IFERROR(MATCH(BK$44,Sheep!$R$308:$R$315,1),0)</f>
        <v>0</v>
      </c>
      <c r="BK51" s="644">
        <f>IFERROR(MATCH(BL$44,Sheep!$R$308:$R$315,1),0)</f>
        <v>0</v>
      </c>
      <c r="BL51" s="644">
        <f>IFERROR(MATCH(BM$44,Sheep!$R$308:$R$315,1),0)</f>
        <v>0</v>
      </c>
      <c r="BM51" s="644">
        <f>IFERROR(MATCH(BN$44,Sheep!$R$308:$R$315,1),0)</f>
        <v>0</v>
      </c>
      <c r="BN51" s="644">
        <f>IFERROR(MATCH(BO$44,Sheep!$R$308:$R$315,1),0)</f>
        <v>0</v>
      </c>
      <c r="BO51" s="644">
        <f>IFERROR(MATCH(BP$44,Sheep!$R$308:$R$315,1),0)</f>
        <v>0</v>
      </c>
      <c r="BP51" s="644">
        <f>IFERROR(MATCH(BQ$44,Sheep!$R$308:$R$315,1),0)</f>
        <v>0</v>
      </c>
      <c r="BQ51" s="644">
        <f>IFERROR(MATCH(BR$44,Sheep!$R$308:$R$315,1),0)</f>
        <v>0</v>
      </c>
      <c r="BR51" s="644">
        <f>IFERROR(MATCH(BS$44,Sheep!$R$308:$R$315,1),0)</f>
        <v>1</v>
      </c>
      <c r="BS51" s="644">
        <f>IFERROR(MATCH(BT$44,Sheep!$R$308:$R$315,1),0)</f>
        <v>1</v>
      </c>
      <c r="BT51" s="644">
        <f>IFERROR(MATCH(BU$44,Sheep!$R$308:$R$315,1),0)</f>
        <v>1</v>
      </c>
      <c r="BU51" s="644">
        <f>IFERROR(MATCH(BV$44,Sheep!$R$308:$R$315,1),0)</f>
        <v>1</v>
      </c>
      <c r="BV51" s="644">
        <f>IFERROR(MATCH(BW$44,Sheep!$R$308:$R$315,1),0)</f>
        <v>1</v>
      </c>
      <c r="BW51" s="644">
        <f>IFERROR(MATCH(BX$44,Sheep!$R$308:$R$315,1),0)</f>
        <v>1</v>
      </c>
      <c r="BX51" s="644">
        <f>IFERROR(MATCH(BY$44,Sheep!$R$308:$R$315,1),0)</f>
        <v>1</v>
      </c>
      <c r="BY51" s="644">
        <f>IFERROR(MATCH(BZ$44,Sheep!$R$308:$R$315,1),0)</f>
        <v>1</v>
      </c>
      <c r="BZ51" s="644">
        <f>IFERROR(MATCH(CA$44,Sheep!$R$308:$R$315,1),0)</f>
        <v>1</v>
      </c>
      <c r="CA51" s="644">
        <f>IFERROR(MATCH(CB$44,Sheep!$R$308:$R$315,1),0)</f>
        <v>1</v>
      </c>
      <c r="CB51" s="644">
        <f>IFERROR(MATCH(CC$44,Sheep!$R$308:$R$315,1),0)</f>
        <v>1</v>
      </c>
      <c r="CC51" s="644">
        <f>IFERROR(MATCH(CD$44,Sheep!$R$308:$R$315,1),0)</f>
        <v>1</v>
      </c>
      <c r="CD51" s="644">
        <f>IFERROR(MATCH(CE$44,Sheep!$R$308:$R$315,1),0)</f>
        <v>1</v>
      </c>
      <c r="CE51" s="644">
        <f>IFERROR(MATCH(CF$44,Sheep!$R$308:$R$315,1),0)</f>
        <v>1</v>
      </c>
      <c r="CF51" s="644">
        <f>IFERROR(MATCH(CG$44,Sheep!$R$308:$R$315,1),0)</f>
        <v>1</v>
      </c>
      <c r="CG51" s="644">
        <f>IFERROR(MATCH(CH$44,Sheep!$R$308:$R$315,1),0)</f>
        <v>1</v>
      </c>
      <c r="CH51" s="644">
        <f>IFERROR(MATCH(CI$44,Sheep!$R$308:$R$315,1),0)</f>
        <v>1</v>
      </c>
      <c r="CI51" s="644">
        <f>IFERROR(MATCH(CJ$44,Sheep!$R$308:$R$315,1),0)</f>
        <v>1</v>
      </c>
      <c r="CJ51" s="644">
        <f>IFERROR(MATCH(CK$44,Sheep!$R$308:$R$315,1),0)</f>
        <v>1</v>
      </c>
      <c r="CK51" s="644">
        <f>IFERROR(MATCH(CL$44,Sheep!$R$308:$R$315,1),0)</f>
        <v>1</v>
      </c>
      <c r="CL51" s="644">
        <f>IFERROR(MATCH(CM$44,Sheep!$R$308:$R$315,1),0)</f>
        <v>1</v>
      </c>
      <c r="CM51" s="644">
        <f>IFERROR(MATCH(CN$44,Sheep!$R$308:$R$315,1),0)</f>
        <v>1</v>
      </c>
      <c r="CN51" s="644">
        <f>IFERROR(MATCH(CO$44,Sheep!$R$308:$R$315,1),0)</f>
        <v>1</v>
      </c>
      <c r="CO51" s="644">
        <f>IFERROR(MATCH(CP$44,Sheep!$R$308:$R$315,1),0)</f>
        <v>1</v>
      </c>
      <c r="CP51" s="644">
        <f>IFERROR(MATCH(CQ$44,Sheep!$R$308:$R$315,1),0)</f>
        <v>1</v>
      </c>
      <c r="CQ51" s="644">
        <f>IFERROR(MATCH(CR$44,Sheep!$R$308:$R$315,1),0)</f>
        <v>1</v>
      </c>
      <c r="CR51" s="644">
        <f>IFERROR(MATCH(CS$44,Sheep!$R$308:$R$315,1),0)</f>
        <v>1</v>
      </c>
      <c r="CS51" s="644">
        <f>IFERROR(MATCH(CT$44,Sheep!$R$308:$R$315,1),0)</f>
        <v>1</v>
      </c>
      <c r="CT51" s="644">
        <f>IFERROR(MATCH(CU$44,Sheep!$R$308:$R$315,1),0)</f>
        <v>1</v>
      </c>
      <c r="CU51" s="644">
        <f>IFERROR(MATCH(CV$44,Sheep!$R$308:$R$315,1),0)</f>
        <v>1</v>
      </c>
      <c r="CV51" s="644">
        <f>IFERROR(MATCH(CW$44,Sheep!$R$308:$R$315,1),0)</f>
        <v>1</v>
      </c>
      <c r="CW51" s="644">
        <f>IFERROR(MATCH(CX$44,Sheep!$R$308:$R$315,1),0)</f>
        <v>1</v>
      </c>
      <c r="CX51" s="644">
        <f>IFERROR(MATCH(CY$44,Sheep!$R$308:$R$315,1),0)</f>
        <v>1</v>
      </c>
      <c r="CY51" s="644">
        <f>IFERROR(MATCH(CZ$44,Sheep!$R$308:$R$315,1),0)</f>
        <v>1</v>
      </c>
      <c r="CZ51" s="644">
        <f>IFERROR(MATCH(DA$44,Sheep!$R$308:$R$315,1),0)</f>
        <v>1</v>
      </c>
      <c r="DA51" s="644">
        <f>IFERROR(MATCH(DB$44,Sheep!$R$308:$R$315,1),0)</f>
        <v>1</v>
      </c>
      <c r="DB51" s="644">
        <f>IFERROR(MATCH(DC$44,Sheep!$R$308:$R$315,1),0)</f>
        <v>1</v>
      </c>
      <c r="DC51" s="644">
        <f>IFERROR(MATCH(DD$44,Sheep!$R$308:$R$315,1),0)</f>
        <v>1</v>
      </c>
      <c r="DD51" s="644">
        <f>IFERROR(MATCH(DE$44,Sheep!$R$308:$R$315,1),0)</f>
        <v>1</v>
      </c>
      <c r="DE51" s="644">
        <f>IFERROR(MATCH(DF$44,Sheep!$R$308:$R$315,1),0)</f>
        <v>1</v>
      </c>
      <c r="DF51" s="644">
        <f>IFERROR(MATCH(DG$44,Sheep!$R$308:$R$315,1),0)</f>
        <v>1</v>
      </c>
      <c r="DG51" s="644">
        <f>IFERROR(MATCH(DH$44,Sheep!$R$308:$R$315,1),0)</f>
        <v>1</v>
      </c>
      <c r="DH51" s="644">
        <f>IFERROR(MATCH(DI$44,Sheep!$R$308:$R$315,1),0)</f>
        <v>1</v>
      </c>
      <c r="DI51" s="644">
        <f>IFERROR(MATCH(DJ$44,Sheep!$R$308:$R$315,1),0)</f>
        <v>1</v>
      </c>
      <c r="DJ51" s="644">
        <f>IFERROR(MATCH(DK$44,Sheep!$R$308:$R$315,1),0)</f>
        <v>1</v>
      </c>
      <c r="DK51" s="644">
        <f>IFERROR(MATCH(DL$44,Sheep!$R$308:$R$315,1),0)</f>
        <v>1</v>
      </c>
      <c r="DL51" s="644">
        <f>IFERROR(MATCH(DM$44,Sheep!$R$308:$R$315,1),0)</f>
        <v>1</v>
      </c>
      <c r="DM51" s="644">
        <f>IFERROR(MATCH(DN$44,Sheep!$R$308:$R$315,1),0)</f>
        <v>1</v>
      </c>
      <c r="DN51" s="644">
        <f>IFERROR(MATCH(DO$44,Sheep!$R$308:$R$315,1),0)</f>
        <v>1</v>
      </c>
      <c r="DO51" s="644">
        <f>IFERROR(MATCH(DP$44,Sheep!$R$308:$R$315,1),0)</f>
        <v>1</v>
      </c>
      <c r="DP51" s="644">
        <f>IFERROR(MATCH(DQ$44,Sheep!$R$308:$R$315,1),0)</f>
        <v>1</v>
      </c>
      <c r="DQ51" s="644">
        <f>IFERROR(MATCH(DR$44,Sheep!$R$308:$R$315,1),0)</f>
        <v>1</v>
      </c>
      <c r="DR51" s="644">
        <f>IFERROR(MATCH(DS$44,Sheep!$R$308:$R$315,1),0)</f>
        <v>2</v>
      </c>
      <c r="DS51" s="644">
        <f>IFERROR(MATCH(DT$44,Sheep!$R$308:$R$315,1),0)</f>
        <v>2</v>
      </c>
      <c r="DT51" s="644">
        <f>IFERROR(MATCH(DU$44,Sheep!$R$308:$R$315,1),0)</f>
        <v>2</v>
      </c>
      <c r="DU51" s="644">
        <f>IFERROR(MATCH(DV$44,Sheep!$R$308:$R$315,1),0)</f>
        <v>2</v>
      </c>
      <c r="DV51" s="644">
        <f>IFERROR(MATCH(DW$44,Sheep!$R$308:$R$315,1),0)</f>
        <v>2</v>
      </c>
      <c r="DW51" s="644">
        <f>IFERROR(MATCH(DX$44,Sheep!$R$308:$R$315,1),0)</f>
        <v>2</v>
      </c>
      <c r="DX51" s="644">
        <f>IFERROR(MATCH(DY$44,Sheep!$R$308:$R$315,1),0)</f>
        <v>2</v>
      </c>
      <c r="DY51" s="644">
        <f>IFERROR(MATCH(DZ$44,Sheep!$R$308:$R$315,1),0)</f>
        <v>2</v>
      </c>
      <c r="DZ51" s="644">
        <f>IFERROR(MATCH(EA$44,Sheep!$R$308:$R$315,1),0)</f>
        <v>2</v>
      </c>
      <c r="EA51" s="644">
        <f>IFERROR(MATCH(EB$44,Sheep!$R$308:$R$315,1),0)</f>
        <v>2</v>
      </c>
      <c r="EB51" s="644">
        <f>IFERROR(MATCH(EC$44,Sheep!$R$308:$R$315,1),0)</f>
        <v>2</v>
      </c>
      <c r="EC51" s="644">
        <f>IFERROR(MATCH(ED$44,Sheep!$R$308:$R$315,1),0)</f>
        <v>2</v>
      </c>
      <c r="ED51" s="644">
        <f>IFERROR(MATCH(EE$44,Sheep!$R$308:$R$315,1),0)</f>
        <v>2</v>
      </c>
      <c r="EE51" s="644">
        <f>IFERROR(MATCH(EF$44,Sheep!$R$308:$R$315,1),0)</f>
        <v>2</v>
      </c>
      <c r="EF51" s="644">
        <f>IFERROR(MATCH(EG$44,Sheep!$R$308:$R$315,1),0)</f>
        <v>2</v>
      </c>
      <c r="EG51" s="644">
        <f>IFERROR(MATCH(EH$44,Sheep!$R$308:$R$315,1),0)</f>
        <v>2</v>
      </c>
      <c r="EH51" s="644">
        <f>IFERROR(MATCH(EI$44,Sheep!$R$308:$R$315,1),0)</f>
        <v>2</v>
      </c>
      <c r="EI51" s="644">
        <f>IFERROR(MATCH(EJ$44,Sheep!$R$308:$R$315,1),0)</f>
        <v>2</v>
      </c>
      <c r="EJ51" s="644">
        <f>IFERROR(MATCH(EK$44,Sheep!$R$308:$R$315,1),0)</f>
        <v>2</v>
      </c>
      <c r="EK51" s="644">
        <f>IFERROR(MATCH(EL$44,Sheep!$R$308:$R$315,1),0)</f>
        <v>2</v>
      </c>
      <c r="EL51" s="644">
        <f>IFERROR(MATCH(EM$44,Sheep!$R$308:$R$315,1),0)</f>
        <v>2</v>
      </c>
      <c r="EM51" s="644">
        <f>IFERROR(MATCH(EN$44,Sheep!$R$308:$R$315,1),0)</f>
        <v>2</v>
      </c>
      <c r="EN51" s="644">
        <f>IFERROR(MATCH(EO$44,Sheep!$R$308:$R$315,1),0)</f>
        <v>2</v>
      </c>
      <c r="EO51" s="644">
        <f>IFERROR(MATCH(EP$44,Sheep!$R$308:$R$315,1),0)</f>
        <v>2</v>
      </c>
      <c r="EP51" s="644">
        <f>IFERROR(MATCH(EQ$44,Sheep!$R$308:$R$315,1),0)</f>
        <v>2</v>
      </c>
      <c r="EQ51" s="644">
        <f>IFERROR(MATCH(ER$44,Sheep!$R$308:$R$315,1),0)</f>
        <v>2</v>
      </c>
      <c r="ER51" s="644">
        <f>IFERROR(MATCH(ES$44,Sheep!$R$308:$R$315,1),0)</f>
        <v>2</v>
      </c>
      <c r="ES51" s="644">
        <f>IFERROR(MATCH(ET$44,Sheep!$R$308:$R$315,1),0)</f>
        <v>2</v>
      </c>
      <c r="ET51" s="644">
        <f>IFERROR(MATCH(EU$44,Sheep!$R$308:$R$315,1),0)</f>
        <v>2</v>
      </c>
      <c r="EU51" s="644">
        <f>IFERROR(MATCH(EV$44,Sheep!$R$308:$R$315,1),0)</f>
        <v>2</v>
      </c>
      <c r="EV51" s="644">
        <f>IFERROR(MATCH(EW$44,Sheep!$R$308:$R$315,1),0)</f>
        <v>2</v>
      </c>
      <c r="EW51" s="644">
        <f>IFERROR(MATCH(EX$44,Sheep!$R$308:$R$315,1),0)</f>
        <v>2</v>
      </c>
      <c r="EX51" s="644">
        <f>IFERROR(MATCH(EY$44,Sheep!$R$308:$R$315,1),0)</f>
        <v>2</v>
      </c>
      <c r="EY51" s="644">
        <f>IFERROR(MATCH(EZ$44,Sheep!$R$308:$R$315,1),0)</f>
        <v>2</v>
      </c>
      <c r="EZ51" s="644">
        <f>IFERROR(MATCH(FA$44,Sheep!$R$308:$R$315,1),0)</f>
        <v>2</v>
      </c>
      <c r="FA51" s="644">
        <f>IFERROR(MATCH(FB$44,Sheep!$R$308:$R$315,1),0)</f>
        <v>2</v>
      </c>
      <c r="FB51" s="644">
        <f>IFERROR(MATCH(FC$44,Sheep!$R$308:$R$315,1),0)</f>
        <v>2</v>
      </c>
      <c r="FC51" s="644">
        <f>IFERROR(MATCH(FD$44,Sheep!$R$308:$R$315,1),0)</f>
        <v>2</v>
      </c>
      <c r="FD51" s="644">
        <f>IFERROR(MATCH(FE$44,Sheep!$R$308:$R$315,1),0)</f>
        <v>2</v>
      </c>
      <c r="FE51" s="644">
        <f>IFERROR(MATCH(FF$44,Sheep!$R$308:$R$315,1),0)</f>
        <v>2</v>
      </c>
      <c r="FF51" s="644">
        <f>IFERROR(MATCH(FG$44,Sheep!$R$308:$R$315,1),0)</f>
        <v>2</v>
      </c>
      <c r="FG51" s="644">
        <f>IFERROR(MATCH(FH$44,Sheep!$R$308:$R$315,1),0)</f>
        <v>2</v>
      </c>
      <c r="FH51" s="644">
        <f>IFERROR(MATCH(FI$44,Sheep!$R$308:$R$315,1),0)</f>
        <v>2</v>
      </c>
      <c r="FI51" s="644">
        <f>IFERROR(MATCH(FJ$44,Sheep!$R$308:$R$315,1),0)</f>
        <v>2</v>
      </c>
      <c r="FJ51" s="644">
        <f>IFERROR(MATCH(FK$44,Sheep!$R$308:$R$315,1),0)</f>
        <v>2</v>
      </c>
      <c r="FK51" s="644">
        <f>IFERROR(MATCH(FL$44,Sheep!$R$308:$R$315,1),0)</f>
        <v>2</v>
      </c>
      <c r="FL51" s="644">
        <f>IFERROR(MATCH(FM$44,Sheep!$R$308:$R$315,1),0)</f>
        <v>2</v>
      </c>
      <c r="FM51" s="644">
        <f>IFERROR(MATCH(FN$44,Sheep!$R$308:$R$315,1),0)</f>
        <v>2</v>
      </c>
      <c r="FN51" s="644">
        <f>IFERROR(MATCH(FO$44,Sheep!$R$308:$R$315,1),0)</f>
        <v>2</v>
      </c>
      <c r="FO51" s="644">
        <f>IFERROR(MATCH(FP$44,Sheep!$R$308:$R$315,1),0)</f>
        <v>2</v>
      </c>
      <c r="FP51" s="644">
        <f>IFERROR(MATCH(FQ$44,Sheep!$R$308:$R$315,1),0)</f>
        <v>2</v>
      </c>
      <c r="FQ51" s="644">
        <f>IFERROR(MATCH(FR$44,Sheep!$R$308:$R$315,1),0)</f>
        <v>2</v>
      </c>
      <c r="FR51" s="644">
        <f>IFERROR(MATCH(FS$44,Sheep!$R$308:$R$315,1),0)</f>
        <v>3</v>
      </c>
      <c r="FS51" s="644">
        <f>IFERROR(MATCH(FT$44,Sheep!$R$308:$R$315,1),0)</f>
        <v>3</v>
      </c>
      <c r="FT51" s="644">
        <f>IFERROR(MATCH(FU$44,Sheep!$R$308:$R$315,1),0)</f>
        <v>3</v>
      </c>
      <c r="FU51" s="644">
        <f>IFERROR(MATCH(FV$44,Sheep!$R$308:$R$315,1),0)</f>
        <v>3</v>
      </c>
      <c r="FV51" s="644">
        <f>IFERROR(MATCH(FW$44,Sheep!$R$308:$R$315,1),0)</f>
        <v>3</v>
      </c>
      <c r="FW51" s="644">
        <f>IFERROR(MATCH(FX$44,Sheep!$R$308:$R$315,1),0)</f>
        <v>3</v>
      </c>
      <c r="FX51" s="644">
        <f>IFERROR(MATCH(FY$44,Sheep!$R$308:$R$315,1),0)</f>
        <v>3</v>
      </c>
      <c r="FY51" s="644">
        <f>IFERROR(MATCH(FZ$44,Sheep!$R$308:$R$315,1),0)</f>
        <v>3</v>
      </c>
      <c r="FZ51" s="644">
        <f>IFERROR(MATCH(GA$44,Sheep!$R$308:$R$315,1),0)</f>
        <v>3</v>
      </c>
      <c r="GA51" s="644">
        <f>IFERROR(MATCH(GB$44,Sheep!$R$308:$R$315,1),0)</f>
        <v>3</v>
      </c>
      <c r="GB51" s="644">
        <f>IFERROR(MATCH(GC$44,Sheep!$R$308:$R$315,1),0)</f>
        <v>3</v>
      </c>
      <c r="GC51" s="644">
        <f>IFERROR(MATCH(GD$44,Sheep!$R$308:$R$315,1),0)</f>
        <v>3</v>
      </c>
      <c r="GD51" s="644">
        <f>IFERROR(MATCH(GE$44,Sheep!$R$308:$R$315,1),0)</f>
        <v>3</v>
      </c>
      <c r="GE51" s="644">
        <f>IFERROR(MATCH(GF$44,Sheep!$R$308:$R$315,1),0)</f>
        <v>3</v>
      </c>
      <c r="GF51" s="644">
        <f>IFERROR(MATCH(GG$44,Sheep!$R$308:$R$315,1),0)</f>
        <v>3</v>
      </c>
      <c r="GG51" s="644">
        <f>IFERROR(MATCH(GH$44,Sheep!$R$308:$R$315,1),0)</f>
        <v>3</v>
      </c>
      <c r="GH51" s="644">
        <f>IFERROR(MATCH(GI$44,Sheep!$R$308:$R$315,1),0)</f>
        <v>3</v>
      </c>
      <c r="GI51" s="644">
        <f>IFERROR(MATCH(GJ$44,Sheep!$R$308:$R$315,1),0)</f>
        <v>3</v>
      </c>
      <c r="GJ51" s="644">
        <f>IFERROR(MATCH(GK$44,Sheep!$R$308:$R$315,1),0)</f>
        <v>3</v>
      </c>
      <c r="GK51" s="644">
        <f>IFERROR(MATCH(GL$44,Sheep!$R$308:$R$315,1),0)</f>
        <v>3</v>
      </c>
      <c r="GL51" s="644">
        <f>IFERROR(MATCH(GM$44,Sheep!$R$308:$R$315,1),0)</f>
        <v>3</v>
      </c>
      <c r="GM51" s="644">
        <f>IFERROR(MATCH(GN$44,Sheep!$R$308:$R$315,1),0)</f>
        <v>3</v>
      </c>
      <c r="GN51" s="644">
        <f>IFERROR(MATCH(GO$44,Sheep!$R$308:$R$315,1),0)</f>
        <v>3</v>
      </c>
      <c r="GO51" s="644">
        <f>IFERROR(MATCH(GP$44,Sheep!$R$308:$R$315,1),0)</f>
        <v>3</v>
      </c>
      <c r="GP51" s="644">
        <f>IFERROR(MATCH(GQ$44,Sheep!$R$308:$R$315,1),0)</f>
        <v>3</v>
      </c>
      <c r="GQ51" s="644">
        <f>IFERROR(MATCH(GR$44,Sheep!$R$308:$R$315,1),0)</f>
        <v>3</v>
      </c>
      <c r="GR51" s="644">
        <f>IFERROR(MATCH(GS$44,Sheep!$R$308:$R$315,1),0)</f>
        <v>3</v>
      </c>
      <c r="GS51" s="644">
        <f>IFERROR(MATCH(GT$44,Sheep!$R$308:$R$315,1),0)</f>
        <v>3</v>
      </c>
      <c r="GT51" s="644">
        <f>IFERROR(MATCH(GU$44,Sheep!$R$308:$R$315,1),0)</f>
        <v>3</v>
      </c>
      <c r="GU51" s="644">
        <f>IFERROR(MATCH(GV$44,Sheep!$R$308:$R$315,1),0)</f>
        <v>3</v>
      </c>
      <c r="GV51" s="644">
        <f>IFERROR(MATCH(GW$44,Sheep!$R$308:$R$315,1),0)</f>
        <v>3</v>
      </c>
      <c r="GW51" s="644">
        <f>IFERROR(MATCH(GX$44,Sheep!$R$308:$R$315,1),0)</f>
        <v>3</v>
      </c>
      <c r="GX51" s="644">
        <f>IFERROR(MATCH(GY$44,Sheep!$R$308:$R$315,1),0)</f>
        <v>3</v>
      </c>
      <c r="GY51" s="644">
        <f>IFERROR(MATCH(GZ$44,Sheep!$R$308:$R$315,1),0)</f>
        <v>3</v>
      </c>
      <c r="GZ51" s="644">
        <f>IFERROR(MATCH(HA$44,Sheep!$R$308:$R$315,1),0)</f>
        <v>3</v>
      </c>
      <c r="HA51" s="644">
        <f>IFERROR(MATCH(HB$44,Sheep!$R$308:$R$315,1),0)</f>
        <v>3</v>
      </c>
      <c r="HB51" s="644">
        <f>IFERROR(MATCH(HC$44,Sheep!$R$308:$R$315,1),0)</f>
        <v>3</v>
      </c>
      <c r="HC51" s="644">
        <f>IFERROR(MATCH(HD$44,Sheep!$R$308:$R$315,1),0)</f>
        <v>3</v>
      </c>
      <c r="HD51" s="644">
        <f>IFERROR(MATCH(HE$44,Sheep!$R$308:$R$315,1),0)</f>
        <v>3</v>
      </c>
      <c r="HE51" s="644">
        <f>IFERROR(MATCH(HF$44,Sheep!$R$308:$R$315,1),0)</f>
        <v>3</v>
      </c>
      <c r="HF51" s="644">
        <f>IFERROR(MATCH(HG$44,Sheep!$R$308:$R$315,1),0)</f>
        <v>3</v>
      </c>
      <c r="HG51" s="644">
        <f>IFERROR(MATCH(HH$44,Sheep!$R$308:$R$315,1),0)</f>
        <v>3</v>
      </c>
      <c r="HH51" s="644">
        <f>IFERROR(MATCH(HI$44,Sheep!$R$308:$R$315,1),0)</f>
        <v>3</v>
      </c>
      <c r="HI51" s="644">
        <f>IFERROR(MATCH(HJ$44,Sheep!$R$308:$R$315,1),0)</f>
        <v>3</v>
      </c>
      <c r="HJ51" s="644">
        <f>IFERROR(MATCH(HK$44,Sheep!$R$308:$R$315,1),0)</f>
        <v>3</v>
      </c>
      <c r="HK51" s="644">
        <f>IFERROR(MATCH(HL$44,Sheep!$R$308:$R$315,1),0)</f>
        <v>3</v>
      </c>
      <c r="HL51" s="644">
        <f>IFERROR(MATCH(HM$44,Sheep!$R$308:$R$315,1),0)</f>
        <v>3</v>
      </c>
      <c r="HM51" s="644">
        <f>IFERROR(MATCH(HN$44,Sheep!$R$308:$R$315,1),0)</f>
        <v>3</v>
      </c>
      <c r="HN51" s="644">
        <f>IFERROR(MATCH(HO$44,Sheep!$R$308:$R$315,1),0)</f>
        <v>3</v>
      </c>
      <c r="HO51" s="644">
        <f>IFERROR(MATCH(HP$44,Sheep!$R$308:$R$315,1),0)</f>
        <v>3</v>
      </c>
      <c r="HP51" s="644">
        <f>IFERROR(MATCH(HQ$44,Sheep!$R$308:$R$315,1),0)</f>
        <v>3</v>
      </c>
      <c r="HQ51" s="644">
        <f>IFERROR(MATCH(HR$44,Sheep!$R$308:$R$315,1),0)</f>
        <v>3</v>
      </c>
      <c r="HR51" s="644">
        <f>IFERROR(MATCH(HS$44,Sheep!$R$308:$R$315,1),0)</f>
        <v>4</v>
      </c>
      <c r="HS51" s="644">
        <f>IFERROR(MATCH(HT$44,Sheep!$R$308:$R$315,1),0)</f>
        <v>4</v>
      </c>
      <c r="HT51" s="644">
        <f>IFERROR(MATCH(HU$44,Sheep!$R$308:$R$315,1),0)</f>
        <v>4</v>
      </c>
      <c r="HU51" s="644">
        <f>IFERROR(MATCH(HV$44,Sheep!$R$308:$R$315,1),0)</f>
        <v>4</v>
      </c>
      <c r="HV51" s="644">
        <f>IFERROR(MATCH(HW$44,Sheep!$R$308:$R$315,1),0)</f>
        <v>4</v>
      </c>
      <c r="HW51" s="644">
        <f>IFERROR(MATCH(HX$44,Sheep!$R$308:$R$315,1),0)</f>
        <v>4</v>
      </c>
      <c r="HX51" s="644">
        <f>IFERROR(MATCH(HY$44,Sheep!$R$308:$R$315,1),0)</f>
        <v>4</v>
      </c>
      <c r="HY51" s="644">
        <f>IFERROR(MATCH(HZ$44,Sheep!$R$308:$R$315,1),0)</f>
        <v>4</v>
      </c>
      <c r="HZ51" s="644">
        <f>IFERROR(MATCH(IA$44,Sheep!$R$308:$R$315,1),0)</f>
        <v>4</v>
      </c>
      <c r="IA51" s="644">
        <f>IFERROR(MATCH(IB$44,Sheep!$R$308:$R$315,1),0)</f>
        <v>4</v>
      </c>
      <c r="IB51" s="644">
        <f>IFERROR(MATCH(IC$44,Sheep!$R$308:$R$315,1),0)</f>
        <v>4</v>
      </c>
      <c r="IC51" s="644">
        <f>IFERROR(MATCH(ID$44,Sheep!$R$308:$R$315,1),0)</f>
        <v>4</v>
      </c>
      <c r="ID51" s="644">
        <f>IFERROR(MATCH(IE$44,Sheep!$R$308:$R$315,1),0)</f>
        <v>4</v>
      </c>
      <c r="IE51" s="644">
        <f>IFERROR(MATCH(IF$44,Sheep!$R$308:$R$315,1),0)</f>
        <v>4</v>
      </c>
      <c r="IF51" s="644">
        <f>IFERROR(MATCH(IG$44,Sheep!$R$308:$R$315,1),0)</f>
        <v>4</v>
      </c>
      <c r="IG51" s="644">
        <f>IFERROR(MATCH(IH$44,Sheep!$R$308:$R$315,1),0)</f>
        <v>4</v>
      </c>
      <c r="IH51" s="644">
        <f>IFERROR(MATCH(II$44,Sheep!$R$308:$R$315,1),0)</f>
        <v>4</v>
      </c>
      <c r="II51" s="644">
        <f>IFERROR(MATCH(IJ$44,Sheep!$R$308:$R$315,1),0)</f>
        <v>4</v>
      </c>
      <c r="IJ51" s="644">
        <f>IFERROR(MATCH(IK$44,Sheep!$R$308:$R$315,1),0)</f>
        <v>4</v>
      </c>
      <c r="IK51" s="644">
        <f>IFERROR(MATCH(IL$44,Sheep!$R$308:$R$315,1),0)</f>
        <v>4</v>
      </c>
      <c r="IL51" s="644">
        <f>IFERROR(MATCH(IM$44,Sheep!$R$308:$R$315,1),0)</f>
        <v>4</v>
      </c>
      <c r="IM51" s="644">
        <f>IFERROR(MATCH(IN$44,Sheep!$R$308:$R$315,1),0)</f>
        <v>4</v>
      </c>
      <c r="IN51" s="644">
        <f>IFERROR(MATCH(IO$44,Sheep!$R$308:$R$315,1),0)</f>
        <v>4</v>
      </c>
      <c r="IO51" s="644">
        <f>IFERROR(MATCH(IP$44,Sheep!$R$308:$R$315,1),0)</f>
        <v>4</v>
      </c>
      <c r="IP51" s="644">
        <f>IFERROR(MATCH(IQ$44,Sheep!$R$308:$R$315,1),0)</f>
        <v>4</v>
      </c>
      <c r="IQ51" s="644">
        <f>IFERROR(MATCH(IR$44,Sheep!$R$308:$R$315,1),0)</f>
        <v>4</v>
      </c>
      <c r="IR51" s="644">
        <f>IFERROR(MATCH(IS$44,Sheep!$R$308:$R$315,1),0)</f>
        <v>4</v>
      </c>
      <c r="IS51" s="644">
        <f>IFERROR(MATCH(IT$44,Sheep!$R$308:$R$315,1),0)</f>
        <v>4</v>
      </c>
      <c r="IT51" s="644">
        <f>IFERROR(MATCH(IU$44,Sheep!$R$308:$R$315,1),0)</f>
        <v>4</v>
      </c>
      <c r="IU51" s="644">
        <f>IFERROR(MATCH(IV$44,Sheep!$R$308:$R$315,1),0)</f>
        <v>4</v>
      </c>
      <c r="IV51" s="644">
        <f>IFERROR(MATCH(IW$44,Sheep!$R$308:$R$315,1),0)</f>
        <v>4</v>
      </c>
      <c r="IW51" s="644">
        <f>IFERROR(MATCH(IX$44,Sheep!$R$308:$R$315,1),0)</f>
        <v>4</v>
      </c>
      <c r="IX51" s="644">
        <f>IFERROR(MATCH(IY$44,Sheep!$R$308:$R$315,1),0)</f>
        <v>4</v>
      </c>
      <c r="IY51" s="644">
        <f>IFERROR(MATCH(IZ$44,Sheep!$R$308:$R$315,1),0)</f>
        <v>4</v>
      </c>
      <c r="IZ51" s="644">
        <f>IFERROR(MATCH(JA$44,Sheep!$R$308:$R$315,1),0)</f>
        <v>4</v>
      </c>
      <c r="JA51" s="644">
        <f>IFERROR(MATCH(JB$44,Sheep!$R$308:$R$315,1),0)</f>
        <v>4</v>
      </c>
      <c r="JB51" s="644">
        <f>IFERROR(MATCH(JC$44,Sheep!$R$308:$R$315,1),0)</f>
        <v>4</v>
      </c>
      <c r="JC51" s="644">
        <f>IFERROR(MATCH(JD$44,Sheep!$R$308:$R$315,1),0)</f>
        <v>4</v>
      </c>
      <c r="JD51" s="644">
        <f>IFERROR(MATCH(JE$44,Sheep!$R$308:$R$315,1),0)</f>
        <v>4</v>
      </c>
      <c r="JE51" s="644">
        <f>IFERROR(MATCH(JF$44,Sheep!$R$308:$R$315,1),0)</f>
        <v>4</v>
      </c>
      <c r="JF51" s="644">
        <f>IFERROR(MATCH(JG$44,Sheep!$R$308:$R$315,1),0)</f>
        <v>4</v>
      </c>
      <c r="JG51" s="644">
        <f>IFERROR(MATCH(JH$44,Sheep!$R$308:$R$315,1),0)</f>
        <v>4</v>
      </c>
      <c r="JH51" s="644">
        <f>IFERROR(MATCH(JI$44,Sheep!$R$308:$R$315,1),0)</f>
        <v>4</v>
      </c>
      <c r="JI51" s="644">
        <f>IFERROR(MATCH(JJ$44,Sheep!$R$308:$R$315,1),0)</f>
        <v>4</v>
      </c>
      <c r="JJ51" s="644">
        <f>IFERROR(MATCH(JK$44,Sheep!$R$308:$R$315,1),0)</f>
        <v>4</v>
      </c>
      <c r="JK51" s="644">
        <f>IFERROR(MATCH(JL$44,Sheep!$R$308:$R$315,1),0)</f>
        <v>4</v>
      </c>
      <c r="JL51" s="644">
        <f>IFERROR(MATCH(JM$44,Sheep!$R$308:$R$315,1),0)</f>
        <v>4</v>
      </c>
      <c r="JM51" s="644">
        <f>IFERROR(MATCH(JN$44,Sheep!$R$308:$R$315,1),0)</f>
        <v>4</v>
      </c>
      <c r="JN51" s="644">
        <f>IFERROR(MATCH(JO$44,Sheep!$R$308:$R$315,1),0)</f>
        <v>4</v>
      </c>
      <c r="JO51" s="644">
        <f>IFERROR(MATCH(JP$44,Sheep!$R$308:$R$315,1),0)</f>
        <v>4</v>
      </c>
      <c r="JP51" s="644">
        <f>IFERROR(MATCH(JQ$44,Sheep!$R$308:$R$315,1),0)</f>
        <v>4</v>
      </c>
      <c r="JQ51" s="644">
        <f>IFERROR(MATCH(JR$44,Sheep!$R$308:$R$315,1),0)</f>
        <v>4</v>
      </c>
      <c r="JR51" s="644">
        <f>IFERROR(MATCH(JS$44,Sheep!$R$308:$R$315,1),0)</f>
        <v>5</v>
      </c>
      <c r="JS51" s="644">
        <f>IFERROR(MATCH(JT$44,Sheep!$R$308:$R$315,1),0)</f>
        <v>5</v>
      </c>
      <c r="JT51" s="644">
        <f>IFERROR(MATCH(JU$44,Sheep!$R$308:$R$315,1),0)</f>
        <v>5</v>
      </c>
      <c r="JU51" s="644">
        <f>IFERROR(MATCH(JV$44,Sheep!$R$308:$R$315,1),0)</f>
        <v>5</v>
      </c>
      <c r="JV51" s="644">
        <f>IFERROR(MATCH(JW$44,Sheep!$R$308:$R$315,1),0)</f>
        <v>5</v>
      </c>
      <c r="JW51" s="644">
        <f>IFERROR(MATCH(JX$44,Sheep!$R$308:$R$315,1),0)</f>
        <v>5</v>
      </c>
      <c r="JX51" s="644">
        <f>IFERROR(MATCH(JY$44,Sheep!$R$308:$R$315,1),0)</f>
        <v>5</v>
      </c>
      <c r="JY51" s="644">
        <f>IFERROR(MATCH(JZ$44,Sheep!$R$308:$R$315,1),0)</f>
        <v>5</v>
      </c>
      <c r="JZ51" s="644">
        <f>IFERROR(MATCH(KA$44,Sheep!$R$308:$R$315,1),0)</f>
        <v>5</v>
      </c>
      <c r="KA51" s="644">
        <f>IFERROR(MATCH(KB$44,Sheep!$R$308:$R$315,1),0)</f>
        <v>5</v>
      </c>
      <c r="KB51" s="644">
        <f>IFERROR(MATCH(KC$44,Sheep!$R$308:$R$315,1),0)</f>
        <v>5</v>
      </c>
      <c r="KC51" s="644">
        <f>IFERROR(MATCH(KD$44,Sheep!$R$308:$R$315,1),0)</f>
        <v>5</v>
      </c>
      <c r="KD51" s="644">
        <f>IFERROR(MATCH(KE$44,Sheep!$R$308:$R$315,1),0)</f>
        <v>5</v>
      </c>
      <c r="KE51" s="644">
        <f>IFERROR(MATCH(KF$44,Sheep!$R$308:$R$315,1),0)</f>
        <v>5</v>
      </c>
      <c r="KF51" s="644">
        <f>IFERROR(MATCH(KG$44,Sheep!$R$308:$R$315,1),0)</f>
        <v>5</v>
      </c>
      <c r="KG51" s="644">
        <f>IFERROR(MATCH(KH$44,Sheep!$R$308:$R$315,1),0)</f>
        <v>5</v>
      </c>
      <c r="KH51" s="644">
        <f>IFERROR(MATCH(KI$44,Sheep!$R$308:$R$315,1),0)</f>
        <v>5</v>
      </c>
      <c r="KI51" s="644">
        <f>IFERROR(MATCH(KJ$44,Sheep!$R$308:$R$315,1),0)</f>
        <v>5</v>
      </c>
      <c r="KJ51" s="644">
        <f>IFERROR(MATCH(KK$44,Sheep!$R$308:$R$315,1),0)</f>
        <v>5</v>
      </c>
      <c r="KK51" s="644">
        <f>IFERROR(MATCH(KL$44,Sheep!$R$308:$R$315,1),0)</f>
        <v>5</v>
      </c>
      <c r="KL51" s="644">
        <f>IFERROR(MATCH(KM$44,Sheep!$R$308:$R$315,1),0)</f>
        <v>5</v>
      </c>
      <c r="KM51" s="644">
        <f>IFERROR(MATCH(KN$44,Sheep!$R$308:$R$315,1),0)</f>
        <v>5</v>
      </c>
      <c r="KN51" s="644">
        <f>IFERROR(MATCH(KO$44,Sheep!$R$308:$R$315,1),0)</f>
        <v>5</v>
      </c>
      <c r="KO51" s="644">
        <f>IFERROR(MATCH(KP$44,Sheep!$R$308:$R$315,1),0)</f>
        <v>5</v>
      </c>
      <c r="KP51" s="644">
        <f>IFERROR(MATCH(KQ$44,Sheep!$R$308:$R$315,1),0)</f>
        <v>5</v>
      </c>
      <c r="KQ51" s="644">
        <f>IFERROR(MATCH(KR$44,Sheep!$R$308:$R$315,1),0)</f>
        <v>5</v>
      </c>
      <c r="KR51" s="644">
        <f>IFERROR(MATCH(KS$44,Sheep!$R$308:$R$315,1),0)</f>
        <v>5</v>
      </c>
      <c r="KS51" s="644">
        <f>IFERROR(MATCH(KT$44,Sheep!$R$308:$R$315,1),0)</f>
        <v>5</v>
      </c>
      <c r="KT51" s="644">
        <f>IFERROR(MATCH(KU$44,Sheep!$R$308:$R$315,1),0)</f>
        <v>5</v>
      </c>
      <c r="KU51" s="644">
        <f>IFERROR(MATCH(KV$44,Sheep!$R$308:$R$315,1),0)</f>
        <v>5</v>
      </c>
      <c r="KV51" s="644">
        <f>IFERROR(MATCH(KW$44,Sheep!$R$308:$R$315,1),0)</f>
        <v>5</v>
      </c>
      <c r="KW51" s="644">
        <f>IFERROR(MATCH(KX$44,Sheep!$R$308:$R$315,1),0)</f>
        <v>5</v>
      </c>
      <c r="KX51" s="644">
        <f>IFERROR(MATCH(KY$44,Sheep!$R$308:$R$315,1),0)</f>
        <v>5</v>
      </c>
      <c r="KY51" s="644">
        <f>IFERROR(MATCH(KZ$44,Sheep!$R$308:$R$315,1),0)</f>
        <v>5</v>
      </c>
      <c r="KZ51" s="644">
        <f>IFERROR(MATCH(LA$44,Sheep!$R$308:$R$315,1),0)</f>
        <v>5</v>
      </c>
      <c r="LA51" s="644">
        <f>IFERROR(MATCH(LB$44,Sheep!$R$308:$R$315,1),0)</f>
        <v>5</v>
      </c>
      <c r="LB51" s="644">
        <f>IFERROR(MATCH(LC$44,Sheep!$R$308:$R$315,1),0)</f>
        <v>5</v>
      </c>
      <c r="LC51" s="644">
        <f>IFERROR(MATCH(LD$44,Sheep!$R$308:$R$315,1),0)</f>
        <v>5</v>
      </c>
      <c r="LD51" s="644">
        <f>IFERROR(MATCH(LE$44,Sheep!$R$308:$R$315,1),0)</f>
        <v>5</v>
      </c>
      <c r="LE51" s="644">
        <f>IFERROR(MATCH(LF$44,Sheep!$R$308:$R$315,1),0)</f>
        <v>5</v>
      </c>
      <c r="LF51" s="644">
        <f>IFERROR(MATCH(LG$44,Sheep!$R$308:$R$315,1),0)</f>
        <v>5</v>
      </c>
      <c r="LG51" s="644">
        <f>IFERROR(MATCH(LH$44,Sheep!$R$308:$R$315,1),0)</f>
        <v>5</v>
      </c>
      <c r="LH51" s="644">
        <f>IFERROR(MATCH(LI$44,Sheep!$R$308:$R$315,1),0)</f>
        <v>5</v>
      </c>
      <c r="LI51" s="644">
        <f>IFERROR(MATCH(LJ$44,Sheep!$R$308:$R$315,1),0)</f>
        <v>5</v>
      </c>
      <c r="LJ51" s="644">
        <f>IFERROR(MATCH(LK$44,Sheep!$R$308:$R$315,1),0)</f>
        <v>5</v>
      </c>
      <c r="LK51" s="644">
        <f>IFERROR(MATCH(LL$44,Sheep!$R$308:$R$315,1),0)</f>
        <v>5</v>
      </c>
      <c r="LL51" s="644">
        <f>IFERROR(MATCH(LM$44,Sheep!$R$308:$R$315,1),0)</f>
        <v>5</v>
      </c>
      <c r="LM51" s="644">
        <f>IFERROR(MATCH(LN$44,Sheep!$R$308:$R$315,1),0)</f>
        <v>5</v>
      </c>
      <c r="LN51" s="644">
        <f>IFERROR(MATCH(LO$44,Sheep!$R$308:$R$315,1),0)</f>
        <v>5</v>
      </c>
      <c r="LO51" s="644">
        <f>IFERROR(MATCH(LP$44,Sheep!$R$308:$R$315,1),0)</f>
        <v>5</v>
      </c>
      <c r="LP51" s="644">
        <f>IFERROR(MATCH(LQ$44,Sheep!$R$308:$R$315,1),0)</f>
        <v>5</v>
      </c>
      <c r="LQ51" s="644">
        <f>IFERROR(MATCH(LR$44,Sheep!$R$308:$R$315,1),0)</f>
        <v>5</v>
      </c>
      <c r="LR51" s="644">
        <f>IFERROR(MATCH(LS$44,Sheep!$R$308:$R$315,1),0)</f>
        <v>6</v>
      </c>
      <c r="LS51" s="644">
        <f>IFERROR(MATCH(LT$44,Sheep!$R$308:$R$315,1),0)</f>
        <v>6</v>
      </c>
      <c r="LT51" s="644">
        <f>IFERROR(MATCH(LU$44,Sheep!$R$308:$R$315,1),0)</f>
        <v>6</v>
      </c>
      <c r="LU51" s="644">
        <f>IFERROR(MATCH(LV$44,Sheep!$R$308:$R$315,1),0)</f>
        <v>6</v>
      </c>
      <c r="LV51" s="644">
        <f>IFERROR(MATCH(LW$44,Sheep!$R$308:$R$315,1),0)</f>
        <v>6</v>
      </c>
      <c r="LW51" s="644">
        <f>IFERROR(MATCH(LX$44,Sheep!$R$308:$R$315,1),0)</f>
        <v>6</v>
      </c>
      <c r="LX51" s="644">
        <f>IFERROR(MATCH(LY$44,Sheep!$R$308:$R$315,1),0)</f>
        <v>6</v>
      </c>
      <c r="LY51" s="644">
        <f>IFERROR(MATCH(LZ$44,Sheep!$R$308:$R$315,1),0)</f>
        <v>6</v>
      </c>
      <c r="LZ51" s="644">
        <f>IFERROR(MATCH(MA$44,Sheep!$R$308:$R$315,1),0)</f>
        <v>6</v>
      </c>
      <c r="MA51" s="644">
        <f>IFERROR(MATCH(MB$44,Sheep!$R$308:$R$315,1),0)</f>
        <v>6</v>
      </c>
      <c r="MB51" s="644">
        <f>IFERROR(MATCH(MC$44,Sheep!$R$308:$R$315,1),0)</f>
        <v>6</v>
      </c>
      <c r="MC51" s="644">
        <f>IFERROR(MATCH(MD$44,Sheep!$R$308:$R$315,1),0)</f>
        <v>6</v>
      </c>
      <c r="MD51" s="644">
        <f>IFERROR(MATCH(ME$44,Sheep!$R$308:$R$315,1),0)</f>
        <v>6</v>
      </c>
      <c r="ME51" s="644">
        <f>IFERROR(MATCH(MF$44,Sheep!$R$308:$R$315,1),0)</f>
        <v>6</v>
      </c>
      <c r="MF51" s="644">
        <f>IFERROR(MATCH(MG$44,Sheep!$R$308:$R$315,1),0)</f>
        <v>6</v>
      </c>
      <c r="MG51" s="644">
        <f>IFERROR(MATCH(MH$44,Sheep!$R$308:$R$315,1),0)</f>
        <v>6</v>
      </c>
      <c r="MH51" s="644">
        <f>IFERROR(MATCH(MI$44,Sheep!$R$308:$R$315,1),0)</f>
        <v>6</v>
      </c>
      <c r="MI51" s="644">
        <f>IFERROR(MATCH(MJ$44,Sheep!$R$308:$R$315,1),0)</f>
        <v>6</v>
      </c>
      <c r="MJ51" s="644">
        <f>IFERROR(MATCH(MK$44,Sheep!$R$308:$R$315,1),0)</f>
        <v>6</v>
      </c>
      <c r="MK51" s="644">
        <f>IFERROR(MATCH(ML$44,Sheep!$R$308:$R$315,1),0)</f>
        <v>6</v>
      </c>
      <c r="ML51" s="644">
        <f>IFERROR(MATCH(MM$44,Sheep!$R$308:$R$315,1),0)</f>
        <v>6</v>
      </c>
      <c r="MM51" s="644">
        <f>IFERROR(MATCH(MN$44,Sheep!$R$308:$R$315,1),0)</f>
        <v>6</v>
      </c>
      <c r="MN51" s="644">
        <f>IFERROR(MATCH(MO$44,Sheep!$R$308:$R$315,1),0)</f>
        <v>6</v>
      </c>
      <c r="MO51" s="644">
        <f>IFERROR(MATCH(MP$44,Sheep!$R$308:$R$315,1),0)</f>
        <v>6</v>
      </c>
      <c r="MP51" s="644">
        <f>IFERROR(MATCH(MQ$44,Sheep!$R$308:$R$315,1),0)</f>
        <v>6</v>
      </c>
      <c r="MQ51" s="644">
        <f>IFERROR(MATCH(MR$44,Sheep!$R$308:$R$315,1),0)</f>
        <v>6</v>
      </c>
      <c r="MR51" s="644">
        <f>IFERROR(MATCH(MS$44,Sheep!$R$308:$R$315,1),0)</f>
        <v>6</v>
      </c>
      <c r="MS51" s="644">
        <f>IFERROR(MATCH(MT$44,Sheep!$R$308:$R$315,1),0)</f>
        <v>6</v>
      </c>
      <c r="MT51" s="644">
        <f>IFERROR(MATCH(MU$44,Sheep!$R$308:$R$315,1),0)</f>
        <v>6</v>
      </c>
      <c r="MU51" s="644">
        <f>IFERROR(MATCH(MV$44,Sheep!$R$308:$R$315,1),0)</f>
        <v>6</v>
      </c>
      <c r="MV51" s="644">
        <f>IFERROR(MATCH(MW$44,Sheep!$R$308:$R$315,1),0)</f>
        <v>6</v>
      </c>
      <c r="MW51" s="644">
        <f>IFERROR(MATCH(MX$44,Sheep!$R$308:$R$315,1),0)</f>
        <v>6</v>
      </c>
      <c r="MX51" s="644">
        <f>IFERROR(MATCH(MY$44,Sheep!$R$308:$R$315,1),0)</f>
        <v>6</v>
      </c>
      <c r="MY51" s="644">
        <f>IFERROR(MATCH(MZ$44,Sheep!$R$308:$R$315,1),0)</f>
        <v>6</v>
      </c>
      <c r="MZ51" s="644">
        <f>IFERROR(MATCH(NA$44,Sheep!$R$308:$R$315,1),0)</f>
        <v>6</v>
      </c>
      <c r="NA51" s="644">
        <f>IFERROR(MATCH(NB$44,Sheep!$R$308:$R$315,1),0)</f>
        <v>6</v>
      </c>
      <c r="NB51" s="644">
        <f>IFERROR(MATCH(NC$44,Sheep!$R$308:$R$315,1),0)</f>
        <v>6</v>
      </c>
      <c r="NC51" s="644">
        <f>IFERROR(MATCH(ND$44,Sheep!$R$308:$R$315,1),0)</f>
        <v>6</v>
      </c>
      <c r="ND51" s="644">
        <f>IFERROR(MATCH(NE$44,Sheep!$R$308:$R$315,1),0)</f>
        <v>6</v>
      </c>
      <c r="NE51" s="644">
        <f>IFERROR(MATCH(NF$44,Sheep!$R$308:$R$315,1),0)</f>
        <v>6</v>
      </c>
      <c r="NF51" s="644">
        <f>IFERROR(MATCH(NG$44,Sheep!$R$308:$R$315,1),0)</f>
        <v>6</v>
      </c>
      <c r="NG51" s="644">
        <f>IFERROR(MATCH(NH$44,Sheep!$R$308:$R$315,1),0)</f>
        <v>6</v>
      </c>
      <c r="NH51" s="644">
        <f>IFERROR(MATCH(NI$44,Sheep!$R$308:$R$315,1),0)</f>
        <v>6</v>
      </c>
      <c r="NI51" s="644">
        <f>IFERROR(MATCH(NJ$44,Sheep!$R$308:$R$315,1),0)</f>
        <v>6</v>
      </c>
      <c r="NJ51" s="644">
        <f>IFERROR(MATCH(NK$44,Sheep!$R$308:$R$315,1),0)</f>
        <v>6</v>
      </c>
      <c r="NK51" s="644">
        <f>IFERROR(MATCH(NL$44,Sheep!$R$308:$R$315,1),0)</f>
        <v>6</v>
      </c>
      <c r="NL51" s="644">
        <f>IFERROR(MATCH(NM$44,Sheep!$R$308:$R$315,1),0)</f>
        <v>6</v>
      </c>
      <c r="NM51" s="644">
        <f>IFERROR(MATCH(NN$44,Sheep!$R$308:$R$315,1),0)</f>
        <v>6</v>
      </c>
      <c r="NN51" s="644">
        <f>IFERROR(MATCH(NO$44,Sheep!$R$308:$R$315,1),0)</f>
        <v>6</v>
      </c>
      <c r="NO51" s="644">
        <f>IFERROR(MATCH(NP$44,Sheep!$R$308:$R$315,1),0)</f>
        <v>6</v>
      </c>
      <c r="NP51" s="644">
        <f>IFERROR(MATCH(NQ$44,Sheep!$R$308:$R$315,1),0)</f>
        <v>6</v>
      </c>
      <c r="NQ51" s="644">
        <f>IFERROR(MATCH(NR$44,Sheep!$R$308:$R$315,1),0)</f>
        <v>6</v>
      </c>
      <c r="NR51" s="644">
        <f>IFERROR(MATCH(NS$44,Sheep!$R$308:$R$315,1),0)</f>
        <v>7</v>
      </c>
      <c r="NS51" s="644">
        <f>IFERROR(MATCH(NT$44,Sheep!$R$308:$R$315,1),0)</f>
        <v>7</v>
      </c>
      <c r="NT51" s="644">
        <f>IFERROR(MATCH(NU$44,Sheep!$R$308:$R$315,1),0)</f>
        <v>7</v>
      </c>
      <c r="NU51" s="644">
        <f>IFERROR(MATCH(NV$44,Sheep!$R$308:$R$315,1),0)</f>
        <v>7</v>
      </c>
      <c r="NV51" s="644">
        <f>IFERROR(MATCH(NW$44,Sheep!$R$308:$R$315,1),0)</f>
        <v>7</v>
      </c>
      <c r="NW51" s="644">
        <f>IFERROR(MATCH(NX$44,Sheep!$R$308:$R$315,1),0)</f>
        <v>7</v>
      </c>
      <c r="NX51" s="644">
        <f>IFERROR(MATCH(NY$44,Sheep!$R$308:$R$315,1),0)</f>
        <v>7</v>
      </c>
      <c r="NY51" s="644">
        <f>IFERROR(MATCH(NZ$44,Sheep!$R$308:$R$315,1),0)</f>
        <v>7</v>
      </c>
      <c r="NZ51" s="644">
        <f>IFERROR(MATCH(OA$44,Sheep!$R$308:$R$315,1),0)</f>
        <v>7</v>
      </c>
      <c r="OA51" s="644">
        <f>IFERROR(MATCH(OB$44,Sheep!$R$308:$R$315,1),0)</f>
        <v>7</v>
      </c>
      <c r="OB51" s="644">
        <f>IFERROR(MATCH(OC$44,Sheep!$R$308:$R$315,1),0)</f>
        <v>7</v>
      </c>
      <c r="OC51" s="644">
        <f>IFERROR(MATCH(OD$44,Sheep!$R$308:$R$315,1),0)</f>
        <v>7</v>
      </c>
      <c r="OD51" s="644">
        <f>IFERROR(MATCH(OE$44,Sheep!$R$308:$R$315,1),0)</f>
        <v>7</v>
      </c>
      <c r="OE51" s="644">
        <f>IFERROR(MATCH(OF$44,Sheep!$R$308:$R$315,1),0)</f>
        <v>7</v>
      </c>
      <c r="OF51" s="644">
        <f>IFERROR(MATCH(OG$44,Sheep!$R$308:$R$315,1),0)</f>
        <v>7</v>
      </c>
      <c r="OG51" s="644">
        <f>IFERROR(MATCH(OH$44,Sheep!$R$308:$R$315,1),0)</f>
        <v>7</v>
      </c>
      <c r="OH51" s="644">
        <f>IFERROR(MATCH(OI$44,Sheep!$R$308:$R$315,1),0)</f>
        <v>7</v>
      </c>
      <c r="OI51" s="644">
        <f>IFERROR(MATCH(OJ$44,Sheep!$R$308:$R$315,1),0)</f>
        <v>7</v>
      </c>
      <c r="OJ51" s="644">
        <f>IFERROR(MATCH(OK$44,Sheep!$R$308:$R$315,1),0)</f>
        <v>7</v>
      </c>
      <c r="OK51" s="644">
        <f>IFERROR(MATCH(OL$44,Sheep!$R$308:$R$315,1),0)</f>
        <v>7</v>
      </c>
      <c r="OL51" s="644">
        <f>IFERROR(MATCH(OM$44,Sheep!$R$308:$R$315,1),0)</f>
        <v>7</v>
      </c>
      <c r="OM51" s="644">
        <f>IFERROR(MATCH(ON$44,Sheep!$R$308:$R$315,1),0)</f>
        <v>7</v>
      </c>
      <c r="ON51" s="644">
        <f>IFERROR(MATCH(OO$44,Sheep!$R$308:$R$315,1),0)</f>
        <v>7</v>
      </c>
      <c r="OO51" s="644">
        <f>IFERROR(MATCH(OP$44,Sheep!$R$308:$R$315,1),0)</f>
        <v>7</v>
      </c>
      <c r="OP51" s="644">
        <f>IFERROR(MATCH(OQ$44,Sheep!$R$308:$R$315,1),0)</f>
        <v>7</v>
      </c>
      <c r="OQ51" s="644">
        <f>IFERROR(MATCH(OR$44,Sheep!$R$308:$R$315,1),0)</f>
        <v>7</v>
      </c>
      <c r="OR51" s="644">
        <f>IFERROR(MATCH(OS$44,Sheep!$R$308:$R$315,1),0)</f>
        <v>7</v>
      </c>
      <c r="OS51" s="644">
        <f>IFERROR(MATCH(OT$44,Sheep!$R$308:$R$315,1),0)</f>
        <v>7</v>
      </c>
      <c r="OT51" s="644">
        <f>IFERROR(MATCH(OU$44,Sheep!$R$308:$R$315,1),0)</f>
        <v>7</v>
      </c>
      <c r="OU51" s="644">
        <f>IFERROR(MATCH(OV$44,Sheep!$R$308:$R$315,1),0)</f>
        <v>7</v>
      </c>
      <c r="OV51" s="644">
        <f>IFERROR(MATCH(OW$44,Sheep!$R$308:$R$315,1),0)</f>
        <v>7</v>
      </c>
      <c r="OW51" s="644">
        <f>IFERROR(MATCH(OX$44,Sheep!$R$308:$R$315,1),0)</f>
        <v>7</v>
      </c>
      <c r="OX51" s="644">
        <f>IFERROR(MATCH(OY$44,Sheep!$R$308:$R$315,1),0)</f>
        <v>7</v>
      </c>
      <c r="OY51" s="644">
        <f>IFERROR(MATCH(OZ$44,Sheep!$R$308:$R$315,1),0)</f>
        <v>7</v>
      </c>
      <c r="OZ51" s="644">
        <f>IFERROR(MATCH(PA$44,Sheep!$R$308:$R$315,1),0)</f>
        <v>7</v>
      </c>
      <c r="PA51" s="644">
        <f>IFERROR(MATCH(PB$44,Sheep!$R$308:$R$315,1),0)</f>
        <v>7</v>
      </c>
      <c r="PB51" s="644">
        <f>IFERROR(MATCH(PC$44,Sheep!$R$308:$R$315,1),0)</f>
        <v>7</v>
      </c>
      <c r="PC51" s="644">
        <f>IFERROR(MATCH(PD$44,Sheep!$R$308:$R$315,1),0)</f>
        <v>7</v>
      </c>
      <c r="PD51" s="644">
        <f>IFERROR(MATCH(PE$44,Sheep!$R$308:$R$315,1),0)</f>
        <v>7</v>
      </c>
      <c r="PE51" s="644">
        <f>IFERROR(MATCH(PF$44,Sheep!$R$308:$R$315,1),0)</f>
        <v>7</v>
      </c>
      <c r="PF51" s="644">
        <f>IFERROR(MATCH(PG$44,Sheep!$R$308:$R$315,1),0)</f>
        <v>7</v>
      </c>
      <c r="PG51" s="644">
        <f>IFERROR(MATCH(PH$44,Sheep!$R$308:$R$315,1),0)</f>
        <v>7</v>
      </c>
      <c r="PH51" s="644">
        <f>IFERROR(MATCH(PI$44,Sheep!$R$308:$R$315,1),0)</f>
        <v>7</v>
      </c>
      <c r="PI51" s="644">
        <f>IFERROR(MATCH(PJ$44,Sheep!$R$308:$R$315,1),0)</f>
        <v>7</v>
      </c>
      <c r="PJ51" s="644">
        <f>IFERROR(MATCH(PK$44,Sheep!$R$308:$R$315,1),0)</f>
        <v>7</v>
      </c>
      <c r="PK51" s="644">
        <f>IFERROR(MATCH(PL$44,Sheep!$R$308:$R$315,1),0)</f>
        <v>7</v>
      </c>
      <c r="PL51" s="644">
        <f>IFERROR(MATCH(PM$44,Sheep!$R$308:$R$315,1),0)</f>
        <v>7</v>
      </c>
      <c r="PM51" s="644">
        <f>IFERROR(MATCH(PN$44,Sheep!$R$308:$R$315,1),0)</f>
        <v>7</v>
      </c>
      <c r="PN51" s="644">
        <f>IFERROR(MATCH(PO$44,Sheep!$R$308:$R$315,1),0)</f>
        <v>7</v>
      </c>
      <c r="PO51" s="644">
        <f>IFERROR(MATCH(PP$44,Sheep!$R$308:$R$315,1),0)</f>
        <v>7</v>
      </c>
      <c r="PP51" s="644">
        <f>IFERROR(MATCH(PQ$44,Sheep!$R$308:$R$315,1),0)</f>
        <v>7</v>
      </c>
      <c r="PQ51" s="644">
        <f>IFERROR(MATCH(PR$44,Sheep!$R$308:$R$315,1),0)</f>
        <v>7</v>
      </c>
      <c r="PR51" s="644">
        <f>IFERROR(MATCH(PS$44,Sheep!$R$308:$R$315,1),0)</f>
        <v>8</v>
      </c>
      <c r="PS51" s="644">
        <f>IFERROR(MATCH(PT$44,Sheep!$R$308:$R$315,1),0)</f>
        <v>8</v>
      </c>
      <c r="PT51" s="644">
        <f>IFERROR(MATCH(PU$44,Sheep!$R$308:$R$315,1),0)</f>
        <v>8</v>
      </c>
      <c r="PU51" s="644">
        <f>IFERROR(MATCH(PV$44,Sheep!$R$308:$R$315,1),0)</f>
        <v>8</v>
      </c>
      <c r="PV51" s="644">
        <f>IFERROR(MATCH(PW$44,Sheep!$R$308:$R$315,1),0)</f>
        <v>8</v>
      </c>
      <c r="PW51" s="644">
        <f>IFERROR(MATCH(PX$44,Sheep!$R$308:$R$315,1),0)</f>
        <v>8</v>
      </c>
      <c r="PX51" s="644">
        <f>IFERROR(MATCH(PY$44,Sheep!$R$308:$R$315,1),0)</f>
        <v>8</v>
      </c>
      <c r="PY51" s="644">
        <f>IFERROR(MATCH(PZ$44,Sheep!$R$308:$R$315,1),0)</f>
        <v>8</v>
      </c>
      <c r="PZ51" s="644">
        <f>IFERROR(MATCH(QA$44,Sheep!$R$308:$R$315,1),0)</f>
        <v>8</v>
      </c>
      <c r="QA51" s="644">
        <f>IFERROR(MATCH(QB$44,Sheep!$R$308:$R$315,1),0)</f>
        <v>8</v>
      </c>
      <c r="QB51" s="644">
        <f>IFERROR(MATCH(QC$44,Sheep!$R$308:$R$315,1),0)</f>
        <v>8</v>
      </c>
      <c r="QC51" s="644">
        <f>IFERROR(MATCH(QD$44,Sheep!$R$308:$R$315,1),0)</f>
        <v>8</v>
      </c>
      <c r="QD51" s="644">
        <f>IFERROR(MATCH(QE$44,Sheep!$R$308:$R$315,1),0)</f>
        <v>8</v>
      </c>
      <c r="QE51" s="644">
        <f>IFERROR(MATCH(QF$44,Sheep!$R$308:$R$315,1),0)</f>
        <v>8</v>
      </c>
      <c r="QF51" s="644">
        <f>IFERROR(MATCH(QG$44,Sheep!$R$308:$R$315,1),0)</f>
        <v>8</v>
      </c>
      <c r="QG51" s="644">
        <f>IFERROR(MATCH(QH$44,Sheep!$R$308:$R$315,1),0)</f>
        <v>8</v>
      </c>
      <c r="QH51" s="644">
        <f>IFERROR(MATCH(QI$44,Sheep!$R$308:$R$315,1),0)</f>
        <v>8</v>
      </c>
      <c r="QI51" s="644">
        <f>IFERROR(MATCH(QJ$44,Sheep!$R$308:$R$315,1),0)</f>
        <v>8</v>
      </c>
      <c r="QJ51" s="644">
        <f>IFERROR(MATCH(QK$44,Sheep!$R$308:$R$315,1),0)</f>
        <v>8</v>
      </c>
      <c r="QK51" s="644">
        <f>IFERROR(MATCH(QL$44,Sheep!$R$308:$R$315,1),0)</f>
        <v>8</v>
      </c>
      <c r="QL51" s="644">
        <f>IFERROR(MATCH(QM$44,Sheep!$R$308:$R$315,1),0)</f>
        <v>8</v>
      </c>
      <c r="QM51" s="644">
        <f>IFERROR(MATCH(QN$44,Sheep!$R$308:$R$315,1),0)</f>
        <v>8</v>
      </c>
      <c r="QN51" s="644">
        <f>IFERROR(MATCH(QO$44,Sheep!$R$308:$R$315,1),0)</f>
        <v>8</v>
      </c>
      <c r="QO51" s="644">
        <f>IFERROR(MATCH(QP$44,Sheep!$R$308:$R$315,1),0)</f>
        <v>8</v>
      </c>
      <c r="QP51" s="644">
        <f>IFERROR(MATCH(QQ$44,Sheep!$R$308:$R$315,1),0)</f>
        <v>8</v>
      </c>
      <c r="QQ51" s="644">
        <f>IFERROR(MATCH(QR$44,Sheep!$R$308:$R$315,1),0)</f>
        <v>8</v>
      </c>
      <c r="QR51" s="644">
        <f>IFERROR(MATCH(QS$44,Sheep!$R$308:$R$315,1),0)</f>
        <v>8</v>
      </c>
      <c r="QS51" s="644">
        <f>IFERROR(MATCH(QT$44,Sheep!$R$308:$R$315,1),0)</f>
        <v>8</v>
      </c>
      <c r="QT51" s="644">
        <f>IFERROR(MATCH(QU$44,Sheep!$R$308:$R$315,1),0)</f>
        <v>8</v>
      </c>
      <c r="QU51" s="644">
        <f>IFERROR(MATCH(QV$44,Sheep!$R$308:$R$315,1),0)</f>
        <v>8</v>
      </c>
      <c r="QV51" s="644">
        <f>IFERROR(MATCH(QW$44,Sheep!$R$308:$R$315,1),0)</f>
        <v>8</v>
      </c>
      <c r="QW51" s="644">
        <f>IFERROR(MATCH(QX$44,Sheep!$R$308:$R$315,1),0)</f>
        <v>8</v>
      </c>
      <c r="QX51" s="644">
        <f>IFERROR(MATCH(QY$44,Sheep!$R$308:$R$315,1),0)</f>
        <v>8</v>
      </c>
      <c r="QY51" s="644">
        <f>IFERROR(MATCH(QZ$44,Sheep!$R$308:$R$315,1),0)</f>
        <v>8</v>
      </c>
      <c r="QZ51" s="644">
        <f>IFERROR(MATCH(RA$44,Sheep!$R$308:$R$315,1),0)</f>
        <v>8</v>
      </c>
      <c r="RA51" s="644">
        <f>IFERROR(MATCH(RB$44,Sheep!$R$308:$R$315,1),0)</f>
        <v>8</v>
      </c>
      <c r="RB51" s="644">
        <f>IFERROR(MATCH(RC$44,Sheep!$R$308:$R$315,1),0)</f>
        <v>8</v>
      </c>
      <c r="RC51" s="644">
        <f>IFERROR(MATCH(RD$44,Sheep!$R$308:$R$315,1),0)</f>
        <v>8</v>
      </c>
      <c r="RD51" s="644">
        <f>IFERROR(MATCH(RE$44,Sheep!$R$308:$R$315,1),0)</f>
        <v>8</v>
      </c>
      <c r="RE51" s="644">
        <f>IFERROR(MATCH(RF$44,Sheep!$R$308:$R$315,1),0)</f>
        <v>8</v>
      </c>
      <c r="RF51" s="644">
        <f>IFERROR(MATCH(RG$44,Sheep!$R$308:$R$315,1),0)</f>
        <v>8</v>
      </c>
      <c r="RG51" s="644">
        <f>IFERROR(MATCH(RH$44,Sheep!$R$308:$R$315,1),0)</f>
        <v>8</v>
      </c>
      <c r="RH51" s="644">
        <f>IFERROR(MATCH(RI$44,Sheep!$R$308:$R$315,1),0)</f>
        <v>8</v>
      </c>
      <c r="RI51" s="644">
        <f>IFERROR(MATCH(RJ$44,Sheep!$R$308:$R$315,1),0)</f>
        <v>8</v>
      </c>
      <c r="RJ51" s="644">
        <f>IFERROR(MATCH(RK$44,Sheep!$R$308:$R$315,1),0)</f>
        <v>8</v>
      </c>
      <c r="RK51" s="644">
        <f>IFERROR(MATCH(RL$44,Sheep!$R$308:$R$315,1),0)</f>
        <v>8</v>
      </c>
      <c r="RL51" s="644">
        <f>IFERROR(MATCH(RM$44,Sheep!$R$308:$R$315,1),0)</f>
        <v>8</v>
      </c>
      <c r="RM51" s="644">
        <f>IFERROR(MATCH(RN$44,Sheep!$R$308:$R$315,1),0)</f>
        <v>8</v>
      </c>
      <c r="RN51" s="644">
        <f>IFERROR(MATCH(RO$44,Sheep!$R$308:$R$315,1),0)</f>
        <v>8</v>
      </c>
      <c r="RO51" s="644">
        <f>IFERROR(MATCH(RP$44,Sheep!$R$308:$R$315,1),0)</f>
        <v>8</v>
      </c>
      <c r="RP51" s="644">
        <f>IFERROR(MATCH(RQ$44,Sheep!$R$308:$R$315,1),0)</f>
        <v>8</v>
      </c>
      <c r="RQ51" s="644">
        <f>IFERROR(MATCH(RR$44,Sheep!$R$308:$R$315,1),0)</f>
        <v>8</v>
      </c>
      <c r="RR51" s="644">
        <f>IFERROR(MATCH(RS$44,Sheep!$R$308:$R$315,1),0)</f>
        <v>8</v>
      </c>
      <c r="RS51" s="644">
        <f>IFERROR(MATCH(RT$44,Sheep!$R$308:$R$315,1),0)</f>
        <v>8</v>
      </c>
      <c r="RT51" s="644">
        <f>IFERROR(MATCH(RU$44,Sheep!$R$308:$R$315,1),0)</f>
        <v>8</v>
      </c>
      <c r="RU51" s="644">
        <f>IFERROR(MATCH(RV$44,Sheep!$R$308:$R$315,1),0)</f>
        <v>8</v>
      </c>
      <c r="RV51" s="644">
        <f>IFERROR(MATCH(RW$44,Sheep!$R$308:$R$315,1),0)</f>
        <v>8</v>
      </c>
      <c r="RW51" s="644">
        <f>IFERROR(MATCH(RX$44,Sheep!$R$308:$R$315,1),0)</f>
        <v>8</v>
      </c>
      <c r="RX51" s="644">
        <f>IFERROR(MATCH(RY$44,Sheep!$R$308:$R$315,1),0)</f>
        <v>8</v>
      </c>
      <c r="RY51" s="644">
        <f>IFERROR(MATCH(RZ$44,Sheep!$R$308:$R$315,1),0)</f>
        <v>8</v>
      </c>
      <c r="RZ51" s="644">
        <f>IFERROR(MATCH(SA$44,Sheep!$R$308:$R$315,1),0)</f>
        <v>8</v>
      </c>
      <c r="SA51" s="644">
        <f>IFERROR(MATCH(SB$44,Sheep!$R$308:$R$315,1),0)</f>
        <v>8</v>
      </c>
      <c r="SB51" s="644">
        <f>IFERROR(MATCH(SC$44,Sheep!$R$308:$R$315,1),0)</f>
        <v>8</v>
      </c>
      <c r="SC51" s="644">
        <f>IFERROR(MATCH(SD$44,Sheep!$R$308:$R$315,1),0)</f>
        <v>8</v>
      </c>
      <c r="SD51" s="644">
        <f>IFERROR(MATCH(SE$44,Sheep!$R$308:$R$315,1),0)</f>
        <v>8</v>
      </c>
      <c r="SE51" s="644">
        <f>IFERROR(MATCH(SF$44,Sheep!$R$308:$R$315,1),0)</f>
        <v>8</v>
      </c>
      <c r="SF51" s="644">
        <f>IFERROR(MATCH(SG$44,Sheep!$R$308:$R$315,1),0)</f>
        <v>8</v>
      </c>
      <c r="SG51" s="644">
        <f>IFERROR(MATCH(SH$44,Sheep!$R$308:$R$315,1),0)</f>
        <v>8</v>
      </c>
      <c r="SH51" s="644">
        <f>IFERROR(MATCH(SI$44,Sheep!$R$308:$R$315,1),0)</f>
        <v>8</v>
      </c>
      <c r="SI51" s="644">
        <f>IFERROR(MATCH(SJ$44,Sheep!$R$308:$R$315,1),0)</f>
        <v>0</v>
      </c>
      <c r="SJ51" s="421"/>
      <c r="SK51" s="423"/>
      <c r="SL51" s="411"/>
      <c r="SM51" s="411"/>
      <c r="SN51" s="411"/>
    </row>
    <row r="52" spans="1:508" hidden="1" outlineLevel="3" x14ac:dyDescent="0.25">
      <c r="A52" s="411"/>
      <c r="B52" s="420"/>
      <c r="C52" s="629">
        <f>INT($C$40)+3</f>
        <v>4</v>
      </c>
      <c r="D52" s="421"/>
      <c r="E52" s="500"/>
      <c r="F52" s="500"/>
      <c r="G52" s="421"/>
      <c r="H52" s="440"/>
      <c r="I52" s="440"/>
      <c r="J52" s="643" t="s">
        <v>824</v>
      </c>
      <c r="K52" s="713">
        <f>IFERROR(INDEX(Sheep!$R$308:$R$315,K51,1),0)</f>
        <v>0</v>
      </c>
      <c r="L52" s="713">
        <f>IFERROR(INDEX(Sheep!$R$308:$R$315,L51,1),0)</f>
        <v>0</v>
      </c>
      <c r="M52" s="713">
        <f>IFERROR(INDEX(Sheep!$R$308:$R$315,M51,1),0)</f>
        <v>0</v>
      </c>
      <c r="N52" s="713">
        <f>IFERROR(INDEX(Sheep!$R$308:$R$315,N51,1),0)</f>
        <v>0</v>
      </c>
      <c r="O52" s="713">
        <f>IFERROR(INDEX(Sheep!$R$308:$R$315,O51,1),0)</f>
        <v>0</v>
      </c>
      <c r="P52" s="713">
        <f>IFERROR(INDEX(Sheep!$R$308:$R$315,P51,1),0)</f>
        <v>0</v>
      </c>
      <c r="Q52" s="713">
        <f>IFERROR(INDEX(Sheep!$R$308:$R$315,Q51,1),0)</f>
        <v>0</v>
      </c>
      <c r="R52" s="713">
        <f>IFERROR(INDEX(Sheep!$R$308:$R$315,R51,1),0)</f>
        <v>0</v>
      </c>
      <c r="S52" s="713">
        <f>IFERROR(INDEX(Sheep!$R$308:$R$315,S51,1),0)</f>
        <v>0</v>
      </c>
      <c r="T52" s="713">
        <f>IFERROR(INDEX(Sheep!$R$308:$R$315,T51,1),0)</f>
        <v>0</v>
      </c>
      <c r="U52" s="713">
        <f>IFERROR(INDEX(Sheep!$R$308:$R$315,U51,1),0)</f>
        <v>0</v>
      </c>
      <c r="V52" s="713">
        <f>IFERROR(INDEX(Sheep!$R$308:$R$315,V51,1),0)</f>
        <v>0</v>
      </c>
      <c r="W52" s="713">
        <f>IFERROR(INDEX(Sheep!$R$308:$R$315,W51,1),0)</f>
        <v>0</v>
      </c>
      <c r="X52" s="713">
        <f>IFERROR(INDEX(Sheep!$R$308:$R$315,X51,1),0)</f>
        <v>0</v>
      </c>
      <c r="Y52" s="713">
        <f>IFERROR(INDEX(Sheep!$R$308:$R$315,Y51,1),0)</f>
        <v>0</v>
      </c>
      <c r="Z52" s="713">
        <f>IFERROR(INDEX(Sheep!$R$308:$R$315,Z51,1),0)</f>
        <v>0</v>
      </c>
      <c r="AA52" s="713">
        <f>IFERROR(INDEX(Sheep!$R$308:$R$315,AA51,1),0)</f>
        <v>0</v>
      </c>
      <c r="AB52" s="713">
        <f>IFERROR(INDEX(Sheep!$R$308:$R$315,AB51,1),0)</f>
        <v>0</v>
      </c>
      <c r="AC52" s="713">
        <f>IFERROR(INDEX(Sheep!$R$308:$R$315,AC51,1),0)</f>
        <v>0</v>
      </c>
      <c r="AD52" s="713">
        <f>IFERROR(INDEX(Sheep!$R$308:$R$315,AD51,1),0)</f>
        <v>0</v>
      </c>
      <c r="AE52" s="713">
        <f>IFERROR(INDEX(Sheep!$R$308:$R$315,AE51,1),0)</f>
        <v>0</v>
      </c>
      <c r="AF52" s="713">
        <f>IFERROR(INDEX(Sheep!$R$308:$R$315,AF51,1),0)</f>
        <v>0</v>
      </c>
      <c r="AG52" s="713">
        <f>IFERROR(INDEX(Sheep!$R$308:$R$315,AG51,1),0)</f>
        <v>0</v>
      </c>
      <c r="AH52" s="713">
        <f>IFERROR(INDEX(Sheep!$R$308:$R$315,AH51,1),0)</f>
        <v>0</v>
      </c>
      <c r="AI52" s="713">
        <f>IFERROR(INDEX(Sheep!$R$308:$R$315,AI51,1),0)</f>
        <v>0</v>
      </c>
      <c r="AJ52" s="713">
        <f>IFERROR(INDEX(Sheep!$R$308:$R$315,AJ51,1),0)</f>
        <v>0</v>
      </c>
      <c r="AK52" s="713">
        <f>IFERROR(INDEX(Sheep!$R$308:$R$315,AK51,1),0)</f>
        <v>0</v>
      </c>
      <c r="AL52" s="713">
        <f>IFERROR(INDEX(Sheep!$R$308:$R$315,AL51,1),0)</f>
        <v>0</v>
      </c>
      <c r="AM52" s="713">
        <f>IFERROR(INDEX(Sheep!$R$308:$R$315,AM51,1),0)</f>
        <v>0</v>
      </c>
      <c r="AN52" s="713">
        <f>IFERROR(INDEX(Sheep!$R$308:$R$315,AN51,1),0)</f>
        <v>0</v>
      </c>
      <c r="AO52" s="713">
        <f>IFERROR(INDEX(Sheep!$R$308:$R$315,AO51,1),0)</f>
        <v>0</v>
      </c>
      <c r="AP52" s="713">
        <f>IFERROR(INDEX(Sheep!$R$308:$R$315,AP51,1),0)</f>
        <v>0</v>
      </c>
      <c r="AQ52" s="713">
        <f>IFERROR(INDEX(Sheep!$R$308:$R$315,AQ51,1),0)</f>
        <v>0</v>
      </c>
      <c r="AR52" s="713">
        <f>IFERROR(INDEX(Sheep!$R$308:$R$315,AR51,1),0)</f>
        <v>0</v>
      </c>
      <c r="AS52" s="713">
        <f>IFERROR(INDEX(Sheep!$R$308:$R$315,AS51,1),0)</f>
        <v>0</v>
      </c>
      <c r="AT52" s="713">
        <f>IFERROR(INDEX(Sheep!$R$308:$R$315,AT51,1),0)</f>
        <v>0</v>
      </c>
      <c r="AU52" s="713">
        <f>IFERROR(INDEX(Sheep!$R$308:$R$315,AU51,1),0)</f>
        <v>0</v>
      </c>
      <c r="AV52" s="713">
        <f>IFERROR(INDEX(Sheep!$R$308:$R$315,AV51,1),0)</f>
        <v>0</v>
      </c>
      <c r="AW52" s="713">
        <f>IFERROR(INDEX(Sheep!$R$308:$R$315,AW51,1),0)</f>
        <v>0</v>
      </c>
      <c r="AX52" s="713">
        <f>IFERROR(INDEX(Sheep!$R$308:$R$315,AX51,1),0)</f>
        <v>0</v>
      </c>
      <c r="AY52" s="713">
        <f>IFERROR(INDEX(Sheep!$R$308:$R$315,AY51,1),0)</f>
        <v>0</v>
      </c>
      <c r="AZ52" s="713">
        <f>IFERROR(INDEX(Sheep!$R$308:$R$315,AZ51,1),0)</f>
        <v>0</v>
      </c>
      <c r="BA52" s="713">
        <f>IFERROR(INDEX(Sheep!$R$308:$R$315,BA51,1),0)</f>
        <v>0</v>
      </c>
      <c r="BB52" s="713">
        <f>IFERROR(INDEX(Sheep!$R$308:$R$315,BB51,1),0)</f>
        <v>0</v>
      </c>
      <c r="BC52" s="713">
        <f>IFERROR(INDEX(Sheep!$R$308:$R$315,BC51,1),0)</f>
        <v>0</v>
      </c>
      <c r="BD52" s="713">
        <f>IFERROR(INDEX(Sheep!$R$308:$R$315,BD51,1),0)</f>
        <v>0</v>
      </c>
      <c r="BE52" s="713">
        <f>IFERROR(INDEX(Sheep!$R$308:$R$315,BE51,1),0)</f>
        <v>0</v>
      </c>
      <c r="BF52" s="713">
        <f>IFERROR(INDEX(Sheep!$R$308:$R$315,BF51,1),0)</f>
        <v>0</v>
      </c>
      <c r="BG52" s="713">
        <f>IFERROR(INDEX(Sheep!$R$308:$R$315,BG51,1),0)</f>
        <v>0</v>
      </c>
      <c r="BH52" s="713">
        <f>IFERROR(INDEX(Sheep!$R$308:$R$315,BH51,1),0)</f>
        <v>0</v>
      </c>
      <c r="BI52" s="713">
        <f>IFERROR(INDEX(Sheep!$R$308:$R$315,BI51,1),0)</f>
        <v>0</v>
      </c>
      <c r="BJ52" s="713">
        <f>IFERROR(INDEX(Sheep!$R$308:$R$315,BJ51,1),0)</f>
        <v>0</v>
      </c>
      <c r="BK52" s="713">
        <f>IFERROR(INDEX(Sheep!$R$308:$R$315,BK51,1),0)</f>
        <v>0</v>
      </c>
      <c r="BL52" s="713">
        <f>IFERROR(INDEX(Sheep!$R$308:$R$315,BL51,1),0)</f>
        <v>0</v>
      </c>
      <c r="BM52" s="713">
        <f>IFERROR(INDEX(Sheep!$R$308:$R$315,BM51,1),0)</f>
        <v>0</v>
      </c>
      <c r="BN52" s="713">
        <f>IFERROR(INDEX(Sheep!$R$308:$R$315,BN51,1),0)</f>
        <v>0</v>
      </c>
      <c r="BO52" s="713">
        <f>IFERROR(INDEX(Sheep!$R$308:$R$315,BO51,1),0)</f>
        <v>0</v>
      </c>
      <c r="BP52" s="713">
        <f>IFERROR(INDEX(Sheep!$R$308:$R$315,BP51,1),0)</f>
        <v>0</v>
      </c>
      <c r="BQ52" s="713">
        <f>IFERROR(INDEX(Sheep!$R$308:$R$315,BQ51,1),0)</f>
        <v>0</v>
      </c>
      <c r="BR52" s="713">
        <f>IFERROR(INDEX(Sheep!$R$308:$R$315,BR51,1),0)</f>
        <v>43885</v>
      </c>
      <c r="BS52" s="713">
        <f>IFERROR(INDEX(Sheep!$R$308:$R$315,BS51,1),0)</f>
        <v>43885</v>
      </c>
      <c r="BT52" s="713">
        <f>IFERROR(INDEX(Sheep!$R$308:$R$315,BT51,1),0)</f>
        <v>43885</v>
      </c>
      <c r="BU52" s="713">
        <f>IFERROR(INDEX(Sheep!$R$308:$R$315,BU51,1),0)</f>
        <v>43885</v>
      </c>
      <c r="BV52" s="713">
        <f>IFERROR(INDEX(Sheep!$R$308:$R$315,BV51,1),0)</f>
        <v>43885</v>
      </c>
      <c r="BW52" s="713">
        <f>IFERROR(INDEX(Sheep!$R$308:$R$315,BW51,1),0)</f>
        <v>43885</v>
      </c>
      <c r="BX52" s="713">
        <f>IFERROR(INDEX(Sheep!$R$308:$R$315,BX51,1),0)</f>
        <v>43885</v>
      </c>
      <c r="BY52" s="713">
        <f>IFERROR(INDEX(Sheep!$R$308:$R$315,BY51,1),0)</f>
        <v>43885</v>
      </c>
      <c r="BZ52" s="713">
        <f>IFERROR(INDEX(Sheep!$R$308:$R$315,BZ51,1),0)</f>
        <v>43885</v>
      </c>
      <c r="CA52" s="713">
        <f>IFERROR(INDEX(Sheep!$R$308:$R$315,CA51,1),0)</f>
        <v>43885</v>
      </c>
      <c r="CB52" s="713">
        <f>IFERROR(INDEX(Sheep!$R$308:$R$315,CB51,1),0)</f>
        <v>43885</v>
      </c>
      <c r="CC52" s="713">
        <f>IFERROR(INDEX(Sheep!$R$308:$R$315,CC51,1),0)</f>
        <v>43885</v>
      </c>
      <c r="CD52" s="713">
        <f>IFERROR(INDEX(Sheep!$R$308:$R$315,CD51,1),0)</f>
        <v>43885</v>
      </c>
      <c r="CE52" s="713">
        <f>IFERROR(INDEX(Sheep!$R$308:$R$315,CE51,1),0)</f>
        <v>43885</v>
      </c>
      <c r="CF52" s="713">
        <f>IFERROR(INDEX(Sheep!$R$308:$R$315,CF51,1),0)</f>
        <v>43885</v>
      </c>
      <c r="CG52" s="713">
        <f>IFERROR(INDEX(Sheep!$R$308:$R$315,CG51,1),0)</f>
        <v>43885</v>
      </c>
      <c r="CH52" s="713">
        <f>IFERROR(INDEX(Sheep!$R$308:$R$315,CH51,1),0)</f>
        <v>43885</v>
      </c>
      <c r="CI52" s="713">
        <f>IFERROR(INDEX(Sheep!$R$308:$R$315,CI51,1),0)</f>
        <v>43885</v>
      </c>
      <c r="CJ52" s="713">
        <f>IFERROR(INDEX(Sheep!$R$308:$R$315,CJ51,1),0)</f>
        <v>43885</v>
      </c>
      <c r="CK52" s="713">
        <f>IFERROR(INDEX(Sheep!$R$308:$R$315,CK51,1),0)</f>
        <v>43885</v>
      </c>
      <c r="CL52" s="713">
        <f>IFERROR(INDEX(Sheep!$R$308:$R$315,CL51,1),0)</f>
        <v>43885</v>
      </c>
      <c r="CM52" s="713">
        <f>IFERROR(INDEX(Sheep!$R$308:$R$315,CM51,1),0)</f>
        <v>43885</v>
      </c>
      <c r="CN52" s="713">
        <f>IFERROR(INDEX(Sheep!$R$308:$R$315,CN51,1),0)</f>
        <v>43885</v>
      </c>
      <c r="CO52" s="713">
        <f>IFERROR(INDEX(Sheep!$R$308:$R$315,CO51,1),0)</f>
        <v>43885</v>
      </c>
      <c r="CP52" s="713">
        <f>IFERROR(INDEX(Sheep!$R$308:$R$315,CP51,1),0)</f>
        <v>43885</v>
      </c>
      <c r="CQ52" s="713">
        <f>IFERROR(INDEX(Sheep!$R$308:$R$315,CQ51,1),0)</f>
        <v>43885</v>
      </c>
      <c r="CR52" s="713">
        <f>IFERROR(INDEX(Sheep!$R$308:$R$315,CR51,1),0)</f>
        <v>43885</v>
      </c>
      <c r="CS52" s="713">
        <f>IFERROR(INDEX(Sheep!$R$308:$R$315,CS51,1),0)</f>
        <v>43885</v>
      </c>
      <c r="CT52" s="713">
        <f>IFERROR(INDEX(Sheep!$R$308:$R$315,CT51,1),0)</f>
        <v>43885</v>
      </c>
      <c r="CU52" s="713">
        <f>IFERROR(INDEX(Sheep!$R$308:$R$315,CU51,1),0)</f>
        <v>43885</v>
      </c>
      <c r="CV52" s="713">
        <f>IFERROR(INDEX(Sheep!$R$308:$R$315,CV51,1),0)</f>
        <v>43885</v>
      </c>
      <c r="CW52" s="713">
        <f>IFERROR(INDEX(Sheep!$R$308:$R$315,CW51,1),0)</f>
        <v>43885</v>
      </c>
      <c r="CX52" s="713">
        <f>IFERROR(INDEX(Sheep!$R$308:$R$315,CX51,1),0)</f>
        <v>43885</v>
      </c>
      <c r="CY52" s="713">
        <f>IFERROR(INDEX(Sheep!$R$308:$R$315,CY51,1),0)</f>
        <v>43885</v>
      </c>
      <c r="CZ52" s="713">
        <f>IFERROR(INDEX(Sheep!$R$308:$R$315,CZ51,1),0)</f>
        <v>43885</v>
      </c>
      <c r="DA52" s="713">
        <f>IFERROR(INDEX(Sheep!$R$308:$R$315,DA51,1),0)</f>
        <v>43885</v>
      </c>
      <c r="DB52" s="713">
        <f>IFERROR(INDEX(Sheep!$R$308:$R$315,DB51,1),0)</f>
        <v>43885</v>
      </c>
      <c r="DC52" s="713">
        <f>IFERROR(INDEX(Sheep!$R$308:$R$315,DC51,1),0)</f>
        <v>43885</v>
      </c>
      <c r="DD52" s="713">
        <f>IFERROR(INDEX(Sheep!$R$308:$R$315,DD51,1),0)</f>
        <v>43885</v>
      </c>
      <c r="DE52" s="713">
        <f>IFERROR(INDEX(Sheep!$R$308:$R$315,DE51,1),0)</f>
        <v>43885</v>
      </c>
      <c r="DF52" s="713">
        <f>IFERROR(INDEX(Sheep!$R$308:$R$315,DF51,1),0)</f>
        <v>43885</v>
      </c>
      <c r="DG52" s="713">
        <f>IFERROR(INDEX(Sheep!$R$308:$R$315,DG51,1),0)</f>
        <v>43885</v>
      </c>
      <c r="DH52" s="713">
        <f>IFERROR(INDEX(Sheep!$R$308:$R$315,DH51,1),0)</f>
        <v>43885</v>
      </c>
      <c r="DI52" s="713">
        <f>IFERROR(INDEX(Sheep!$R$308:$R$315,DI51,1),0)</f>
        <v>43885</v>
      </c>
      <c r="DJ52" s="713">
        <f>IFERROR(INDEX(Sheep!$R$308:$R$315,DJ51,1),0)</f>
        <v>43885</v>
      </c>
      <c r="DK52" s="713">
        <f>IFERROR(INDEX(Sheep!$R$308:$R$315,DK51,1),0)</f>
        <v>43885</v>
      </c>
      <c r="DL52" s="713">
        <f>IFERROR(INDEX(Sheep!$R$308:$R$315,DL51,1),0)</f>
        <v>43885</v>
      </c>
      <c r="DM52" s="713">
        <f>IFERROR(INDEX(Sheep!$R$308:$R$315,DM51,1),0)</f>
        <v>43885</v>
      </c>
      <c r="DN52" s="713">
        <f>IFERROR(INDEX(Sheep!$R$308:$R$315,DN51,1),0)</f>
        <v>43885</v>
      </c>
      <c r="DO52" s="713">
        <f>IFERROR(INDEX(Sheep!$R$308:$R$315,DO51,1),0)</f>
        <v>43885</v>
      </c>
      <c r="DP52" s="713">
        <f>IFERROR(INDEX(Sheep!$R$308:$R$315,DP51,1),0)</f>
        <v>43885</v>
      </c>
      <c r="DQ52" s="713">
        <f>IFERROR(INDEX(Sheep!$R$308:$R$315,DQ51,1),0)</f>
        <v>43885</v>
      </c>
      <c r="DR52" s="713">
        <f>IFERROR(INDEX(Sheep!$R$308:$R$315,DR51,1),0)</f>
        <v>44250</v>
      </c>
      <c r="DS52" s="713">
        <f>IFERROR(INDEX(Sheep!$R$308:$R$315,DS51,1),0)</f>
        <v>44250</v>
      </c>
      <c r="DT52" s="713">
        <f>IFERROR(INDEX(Sheep!$R$308:$R$315,DT51,1),0)</f>
        <v>44250</v>
      </c>
      <c r="DU52" s="713">
        <f>IFERROR(INDEX(Sheep!$R$308:$R$315,DU51,1),0)</f>
        <v>44250</v>
      </c>
      <c r="DV52" s="713">
        <f>IFERROR(INDEX(Sheep!$R$308:$R$315,DV51,1),0)</f>
        <v>44250</v>
      </c>
      <c r="DW52" s="713">
        <f>IFERROR(INDEX(Sheep!$R$308:$R$315,DW51,1),0)</f>
        <v>44250</v>
      </c>
      <c r="DX52" s="713">
        <f>IFERROR(INDEX(Sheep!$R$308:$R$315,DX51,1),0)</f>
        <v>44250</v>
      </c>
      <c r="DY52" s="713">
        <f>IFERROR(INDEX(Sheep!$R$308:$R$315,DY51,1),0)</f>
        <v>44250</v>
      </c>
      <c r="DZ52" s="713">
        <f>IFERROR(INDEX(Sheep!$R$308:$R$315,DZ51,1),0)</f>
        <v>44250</v>
      </c>
      <c r="EA52" s="713">
        <f>IFERROR(INDEX(Sheep!$R$308:$R$315,EA51,1),0)</f>
        <v>44250</v>
      </c>
      <c r="EB52" s="713">
        <f>IFERROR(INDEX(Sheep!$R$308:$R$315,EB51,1),0)</f>
        <v>44250</v>
      </c>
      <c r="EC52" s="713">
        <f>IFERROR(INDEX(Sheep!$R$308:$R$315,EC51,1),0)</f>
        <v>44250</v>
      </c>
      <c r="ED52" s="713">
        <f>IFERROR(INDEX(Sheep!$R$308:$R$315,ED51,1),0)</f>
        <v>44250</v>
      </c>
      <c r="EE52" s="713">
        <f>IFERROR(INDEX(Sheep!$R$308:$R$315,EE51,1),0)</f>
        <v>44250</v>
      </c>
      <c r="EF52" s="713">
        <f>IFERROR(INDEX(Sheep!$R$308:$R$315,EF51,1),0)</f>
        <v>44250</v>
      </c>
      <c r="EG52" s="713">
        <f>IFERROR(INDEX(Sheep!$R$308:$R$315,EG51,1),0)</f>
        <v>44250</v>
      </c>
      <c r="EH52" s="713">
        <f>IFERROR(INDEX(Sheep!$R$308:$R$315,EH51,1),0)</f>
        <v>44250</v>
      </c>
      <c r="EI52" s="713">
        <f>IFERROR(INDEX(Sheep!$R$308:$R$315,EI51,1),0)</f>
        <v>44250</v>
      </c>
      <c r="EJ52" s="713">
        <f>IFERROR(INDEX(Sheep!$R$308:$R$315,EJ51,1),0)</f>
        <v>44250</v>
      </c>
      <c r="EK52" s="713">
        <f>IFERROR(INDEX(Sheep!$R$308:$R$315,EK51,1),0)</f>
        <v>44250</v>
      </c>
      <c r="EL52" s="713">
        <f>IFERROR(INDEX(Sheep!$R$308:$R$315,EL51,1),0)</f>
        <v>44250</v>
      </c>
      <c r="EM52" s="713">
        <f>IFERROR(INDEX(Sheep!$R$308:$R$315,EM51,1),0)</f>
        <v>44250</v>
      </c>
      <c r="EN52" s="713">
        <f>IFERROR(INDEX(Sheep!$R$308:$R$315,EN51,1),0)</f>
        <v>44250</v>
      </c>
      <c r="EO52" s="713">
        <f>IFERROR(INDEX(Sheep!$R$308:$R$315,EO51,1),0)</f>
        <v>44250</v>
      </c>
      <c r="EP52" s="713">
        <f>IFERROR(INDEX(Sheep!$R$308:$R$315,EP51,1),0)</f>
        <v>44250</v>
      </c>
      <c r="EQ52" s="713">
        <f>IFERROR(INDEX(Sheep!$R$308:$R$315,EQ51,1),0)</f>
        <v>44250</v>
      </c>
      <c r="ER52" s="713">
        <f>IFERROR(INDEX(Sheep!$R$308:$R$315,ER51,1),0)</f>
        <v>44250</v>
      </c>
      <c r="ES52" s="713">
        <f>IFERROR(INDEX(Sheep!$R$308:$R$315,ES51,1),0)</f>
        <v>44250</v>
      </c>
      <c r="ET52" s="713">
        <f>IFERROR(INDEX(Sheep!$R$308:$R$315,ET51,1),0)</f>
        <v>44250</v>
      </c>
      <c r="EU52" s="713">
        <f>IFERROR(INDEX(Sheep!$R$308:$R$315,EU51,1),0)</f>
        <v>44250</v>
      </c>
      <c r="EV52" s="713">
        <f>IFERROR(INDEX(Sheep!$R$308:$R$315,EV51,1),0)</f>
        <v>44250</v>
      </c>
      <c r="EW52" s="713">
        <f>IFERROR(INDEX(Sheep!$R$308:$R$315,EW51,1),0)</f>
        <v>44250</v>
      </c>
      <c r="EX52" s="713">
        <f>IFERROR(INDEX(Sheep!$R$308:$R$315,EX51,1),0)</f>
        <v>44250</v>
      </c>
      <c r="EY52" s="713">
        <f>IFERROR(INDEX(Sheep!$R$308:$R$315,EY51,1),0)</f>
        <v>44250</v>
      </c>
      <c r="EZ52" s="713">
        <f>IFERROR(INDEX(Sheep!$R$308:$R$315,EZ51,1),0)</f>
        <v>44250</v>
      </c>
      <c r="FA52" s="713">
        <f>IFERROR(INDEX(Sheep!$R$308:$R$315,FA51,1),0)</f>
        <v>44250</v>
      </c>
      <c r="FB52" s="713">
        <f>IFERROR(INDEX(Sheep!$R$308:$R$315,FB51,1),0)</f>
        <v>44250</v>
      </c>
      <c r="FC52" s="713">
        <f>IFERROR(INDEX(Sheep!$R$308:$R$315,FC51,1),0)</f>
        <v>44250</v>
      </c>
      <c r="FD52" s="713">
        <f>IFERROR(INDEX(Sheep!$R$308:$R$315,FD51,1),0)</f>
        <v>44250</v>
      </c>
      <c r="FE52" s="713">
        <f>IFERROR(INDEX(Sheep!$R$308:$R$315,FE51,1),0)</f>
        <v>44250</v>
      </c>
      <c r="FF52" s="713">
        <f>IFERROR(INDEX(Sheep!$R$308:$R$315,FF51,1),0)</f>
        <v>44250</v>
      </c>
      <c r="FG52" s="713">
        <f>IFERROR(INDEX(Sheep!$R$308:$R$315,FG51,1),0)</f>
        <v>44250</v>
      </c>
      <c r="FH52" s="713">
        <f>IFERROR(INDEX(Sheep!$R$308:$R$315,FH51,1),0)</f>
        <v>44250</v>
      </c>
      <c r="FI52" s="713">
        <f>IFERROR(INDEX(Sheep!$R$308:$R$315,FI51,1),0)</f>
        <v>44250</v>
      </c>
      <c r="FJ52" s="713">
        <f>IFERROR(INDEX(Sheep!$R$308:$R$315,FJ51,1),0)</f>
        <v>44250</v>
      </c>
      <c r="FK52" s="713">
        <f>IFERROR(INDEX(Sheep!$R$308:$R$315,FK51,1),0)</f>
        <v>44250</v>
      </c>
      <c r="FL52" s="713">
        <f>IFERROR(INDEX(Sheep!$R$308:$R$315,FL51,1),0)</f>
        <v>44250</v>
      </c>
      <c r="FM52" s="713">
        <f>IFERROR(INDEX(Sheep!$R$308:$R$315,FM51,1),0)</f>
        <v>44250</v>
      </c>
      <c r="FN52" s="713">
        <f>IFERROR(INDEX(Sheep!$R$308:$R$315,FN51,1),0)</f>
        <v>44250</v>
      </c>
      <c r="FO52" s="713">
        <f>IFERROR(INDEX(Sheep!$R$308:$R$315,FO51,1),0)</f>
        <v>44250</v>
      </c>
      <c r="FP52" s="713">
        <f>IFERROR(INDEX(Sheep!$R$308:$R$315,FP51,1),0)</f>
        <v>44250</v>
      </c>
      <c r="FQ52" s="713">
        <f>IFERROR(INDEX(Sheep!$R$308:$R$315,FQ51,1),0)</f>
        <v>44250</v>
      </c>
      <c r="FR52" s="713">
        <f>IFERROR(INDEX(Sheep!$R$308:$R$315,FR51,1),0)</f>
        <v>44615</v>
      </c>
      <c r="FS52" s="713">
        <f>IFERROR(INDEX(Sheep!$R$308:$R$315,FS51,1),0)</f>
        <v>44615</v>
      </c>
      <c r="FT52" s="713">
        <f>IFERROR(INDEX(Sheep!$R$308:$R$315,FT51,1),0)</f>
        <v>44615</v>
      </c>
      <c r="FU52" s="713">
        <f>IFERROR(INDEX(Sheep!$R$308:$R$315,FU51,1),0)</f>
        <v>44615</v>
      </c>
      <c r="FV52" s="713">
        <f>IFERROR(INDEX(Sheep!$R$308:$R$315,FV51,1),0)</f>
        <v>44615</v>
      </c>
      <c r="FW52" s="713">
        <f>IFERROR(INDEX(Sheep!$R$308:$R$315,FW51,1),0)</f>
        <v>44615</v>
      </c>
      <c r="FX52" s="713">
        <f>IFERROR(INDEX(Sheep!$R$308:$R$315,FX51,1),0)</f>
        <v>44615</v>
      </c>
      <c r="FY52" s="713">
        <f>IFERROR(INDEX(Sheep!$R$308:$R$315,FY51,1),0)</f>
        <v>44615</v>
      </c>
      <c r="FZ52" s="713">
        <f>IFERROR(INDEX(Sheep!$R$308:$R$315,FZ51,1),0)</f>
        <v>44615</v>
      </c>
      <c r="GA52" s="713">
        <f>IFERROR(INDEX(Sheep!$R$308:$R$315,GA51,1),0)</f>
        <v>44615</v>
      </c>
      <c r="GB52" s="713">
        <f>IFERROR(INDEX(Sheep!$R$308:$R$315,GB51,1),0)</f>
        <v>44615</v>
      </c>
      <c r="GC52" s="713">
        <f>IFERROR(INDEX(Sheep!$R$308:$R$315,GC51,1),0)</f>
        <v>44615</v>
      </c>
      <c r="GD52" s="713">
        <f>IFERROR(INDEX(Sheep!$R$308:$R$315,GD51,1),0)</f>
        <v>44615</v>
      </c>
      <c r="GE52" s="713">
        <f>IFERROR(INDEX(Sheep!$R$308:$R$315,GE51,1),0)</f>
        <v>44615</v>
      </c>
      <c r="GF52" s="713">
        <f>IFERROR(INDEX(Sheep!$R$308:$R$315,GF51,1),0)</f>
        <v>44615</v>
      </c>
      <c r="GG52" s="713">
        <f>IFERROR(INDEX(Sheep!$R$308:$R$315,GG51,1),0)</f>
        <v>44615</v>
      </c>
      <c r="GH52" s="713">
        <f>IFERROR(INDEX(Sheep!$R$308:$R$315,GH51,1),0)</f>
        <v>44615</v>
      </c>
      <c r="GI52" s="713">
        <f>IFERROR(INDEX(Sheep!$R$308:$R$315,GI51,1),0)</f>
        <v>44615</v>
      </c>
      <c r="GJ52" s="713">
        <f>IFERROR(INDEX(Sheep!$R$308:$R$315,GJ51,1),0)</f>
        <v>44615</v>
      </c>
      <c r="GK52" s="713">
        <f>IFERROR(INDEX(Sheep!$R$308:$R$315,GK51,1),0)</f>
        <v>44615</v>
      </c>
      <c r="GL52" s="713">
        <f>IFERROR(INDEX(Sheep!$R$308:$R$315,GL51,1),0)</f>
        <v>44615</v>
      </c>
      <c r="GM52" s="713">
        <f>IFERROR(INDEX(Sheep!$R$308:$R$315,GM51,1),0)</f>
        <v>44615</v>
      </c>
      <c r="GN52" s="713">
        <f>IFERROR(INDEX(Sheep!$R$308:$R$315,GN51,1),0)</f>
        <v>44615</v>
      </c>
      <c r="GO52" s="713">
        <f>IFERROR(INDEX(Sheep!$R$308:$R$315,GO51,1),0)</f>
        <v>44615</v>
      </c>
      <c r="GP52" s="713">
        <f>IFERROR(INDEX(Sheep!$R$308:$R$315,GP51,1),0)</f>
        <v>44615</v>
      </c>
      <c r="GQ52" s="713">
        <f>IFERROR(INDEX(Sheep!$R$308:$R$315,GQ51,1),0)</f>
        <v>44615</v>
      </c>
      <c r="GR52" s="713">
        <f>IFERROR(INDEX(Sheep!$R$308:$R$315,GR51,1),0)</f>
        <v>44615</v>
      </c>
      <c r="GS52" s="713">
        <f>IFERROR(INDEX(Sheep!$R$308:$R$315,GS51,1),0)</f>
        <v>44615</v>
      </c>
      <c r="GT52" s="713">
        <f>IFERROR(INDEX(Sheep!$R$308:$R$315,GT51,1),0)</f>
        <v>44615</v>
      </c>
      <c r="GU52" s="713">
        <f>IFERROR(INDEX(Sheep!$R$308:$R$315,GU51,1),0)</f>
        <v>44615</v>
      </c>
      <c r="GV52" s="713">
        <f>IFERROR(INDEX(Sheep!$R$308:$R$315,GV51,1),0)</f>
        <v>44615</v>
      </c>
      <c r="GW52" s="713">
        <f>IFERROR(INDEX(Sheep!$R$308:$R$315,GW51,1),0)</f>
        <v>44615</v>
      </c>
      <c r="GX52" s="713">
        <f>IFERROR(INDEX(Sheep!$R$308:$R$315,GX51,1),0)</f>
        <v>44615</v>
      </c>
      <c r="GY52" s="713">
        <f>IFERROR(INDEX(Sheep!$R$308:$R$315,GY51,1),0)</f>
        <v>44615</v>
      </c>
      <c r="GZ52" s="713">
        <f>IFERROR(INDEX(Sheep!$R$308:$R$315,GZ51,1),0)</f>
        <v>44615</v>
      </c>
      <c r="HA52" s="713">
        <f>IFERROR(INDEX(Sheep!$R$308:$R$315,HA51,1),0)</f>
        <v>44615</v>
      </c>
      <c r="HB52" s="713">
        <f>IFERROR(INDEX(Sheep!$R$308:$R$315,HB51,1),0)</f>
        <v>44615</v>
      </c>
      <c r="HC52" s="713">
        <f>IFERROR(INDEX(Sheep!$R$308:$R$315,HC51,1),0)</f>
        <v>44615</v>
      </c>
      <c r="HD52" s="713">
        <f>IFERROR(INDEX(Sheep!$R$308:$R$315,HD51,1),0)</f>
        <v>44615</v>
      </c>
      <c r="HE52" s="713">
        <f>IFERROR(INDEX(Sheep!$R$308:$R$315,HE51,1),0)</f>
        <v>44615</v>
      </c>
      <c r="HF52" s="713">
        <f>IFERROR(INDEX(Sheep!$R$308:$R$315,HF51,1),0)</f>
        <v>44615</v>
      </c>
      <c r="HG52" s="713">
        <f>IFERROR(INDEX(Sheep!$R$308:$R$315,HG51,1),0)</f>
        <v>44615</v>
      </c>
      <c r="HH52" s="713">
        <f>IFERROR(INDEX(Sheep!$R$308:$R$315,HH51,1),0)</f>
        <v>44615</v>
      </c>
      <c r="HI52" s="713">
        <f>IFERROR(INDEX(Sheep!$R$308:$R$315,HI51,1),0)</f>
        <v>44615</v>
      </c>
      <c r="HJ52" s="713">
        <f>IFERROR(INDEX(Sheep!$R$308:$R$315,HJ51,1),0)</f>
        <v>44615</v>
      </c>
      <c r="HK52" s="713">
        <f>IFERROR(INDEX(Sheep!$R$308:$R$315,HK51,1),0)</f>
        <v>44615</v>
      </c>
      <c r="HL52" s="713">
        <f>IFERROR(INDEX(Sheep!$R$308:$R$315,HL51,1),0)</f>
        <v>44615</v>
      </c>
      <c r="HM52" s="713">
        <f>IFERROR(INDEX(Sheep!$R$308:$R$315,HM51,1),0)</f>
        <v>44615</v>
      </c>
      <c r="HN52" s="713">
        <f>IFERROR(INDEX(Sheep!$R$308:$R$315,HN51,1),0)</f>
        <v>44615</v>
      </c>
      <c r="HO52" s="713">
        <f>IFERROR(INDEX(Sheep!$R$308:$R$315,HO51,1),0)</f>
        <v>44615</v>
      </c>
      <c r="HP52" s="713">
        <f>IFERROR(INDEX(Sheep!$R$308:$R$315,HP51,1),0)</f>
        <v>44615</v>
      </c>
      <c r="HQ52" s="713">
        <f>IFERROR(INDEX(Sheep!$R$308:$R$315,HQ51,1),0)</f>
        <v>44615</v>
      </c>
      <c r="HR52" s="713">
        <f>IFERROR(INDEX(Sheep!$R$308:$R$315,HR51,1),0)</f>
        <v>44980</v>
      </c>
      <c r="HS52" s="713">
        <f>IFERROR(INDEX(Sheep!$R$308:$R$315,HS51,1),0)</f>
        <v>44980</v>
      </c>
      <c r="HT52" s="713">
        <f>IFERROR(INDEX(Sheep!$R$308:$R$315,HT51,1),0)</f>
        <v>44980</v>
      </c>
      <c r="HU52" s="713">
        <f>IFERROR(INDEX(Sheep!$R$308:$R$315,HU51,1),0)</f>
        <v>44980</v>
      </c>
      <c r="HV52" s="713">
        <f>IFERROR(INDEX(Sheep!$R$308:$R$315,HV51,1),0)</f>
        <v>44980</v>
      </c>
      <c r="HW52" s="713">
        <f>IFERROR(INDEX(Sheep!$R$308:$R$315,HW51,1),0)</f>
        <v>44980</v>
      </c>
      <c r="HX52" s="713">
        <f>IFERROR(INDEX(Sheep!$R$308:$R$315,HX51,1),0)</f>
        <v>44980</v>
      </c>
      <c r="HY52" s="713">
        <f>IFERROR(INDEX(Sheep!$R$308:$R$315,HY51,1),0)</f>
        <v>44980</v>
      </c>
      <c r="HZ52" s="713">
        <f>IFERROR(INDEX(Sheep!$R$308:$R$315,HZ51,1),0)</f>
        <v>44980</v>
      </c>
      <c r="IA52" s="713">
        <f>IFERROR(INDEX(Sheep!$R$308:$R$315,IA51,1),0)</f>
        <v>44980</v>
      </c>
      <c r="IB52" s="713">
        <f>IFERROR(INDEX(Sheep!$R$308:$R$315,IB51,1),0)</f>
        <v>44980</v>
      </c>
      <c r="IC52" s="713">
        <f>IFERROR(INDEX(Sheep!$R$308:$R$315,IC51,1),0)</f>
        <v>44980</v>
      </c>
      <c r="ID52" s="713">
        <f>IFERROR(INDEX(Sheep!$R$308:$R$315,ID51,1),0)</f>
        <v>44980</v>
      </c>
      <c r="IE52" s="713">
        <f>IFERROR(INDEX(Sheep!$R$308:$R$315,IE51,1),0)</f>
        <v>44980</v>
      </c>
      <c r="IF52" s="713">
        <f>IFERROR(INDEX(Sheep!$R$308:$R$315,IF51,1),0)</f>
        <v>44980</v>
      </c>
      <c r="IG52" s="713">
        <f>IFERROR(INDEX(Sheep!$R$308:$R$315,IG51,1),0)</f>
        <v>44980</v>
      </c>
      <c r="IH52" s="713">
        <f>IFERROR(INDEX(Sheep!$R$308:$R$315,IH51,1),0)</f>
        <v>44980</v>
      </c>
      <c r="II52" s="713">
        <f>IFERROR(INDEX(Sheep!$R$308:$R$315,II51,1),0)</f>
        <v>44980</v>
      </c>
      <c r="IJ52" s="713">
        <f>IFERROR(INDEX(Sheep!$R$308:$R$315,IJ51,1),0)</f>
        <v>44980</v>
      </c>
      <c r="IK52" s="713">
        <f>IFERROR(INDEX(Sheep!$R$308:$R$315,IK51,1),0)</f>
        <v>44980</v>
      </c>
      <c r="IL52" s="713">
        <f>IFERROR(INDEX(Sheep!$R$308:$R$315,IL51,1),0)</f>
        <v>44980</v>
      </c>
      <c r="IM52" s="713">
        <f>IFERROR(INDEX(Sheep!$R$308:$R$315,IM51,1),0)</f>
        <v>44980</v>
      </c>
      <c r="IN52" s="713">
        <f>IFERROR(INDEX(Sheep!$R$308:$R$315,IN51,1),0)</f>
        <v>44980</v>
      </c>
      <c r="IO52" s="713">
        <f>IFERROR(INDEX(Sheep!$R$308:$R$315,IO51,1),0)</f>
        <v>44980</v>
      </c>
      <c r="IP52" s="713">
        <f>IFERROR(INDEX(Sheep!$R$308:$R$315,IP51,1),0)</f>
        <v>44980</v>
      </c>
      <c r="IQ52" s="713">
        <f>IFERROR(INDEX(Sheep!$R$308:$R$315,IQ51,1),0)</f>
        <v>44980</v>
      </c>
      <c r="IR52" s="713">
        <f>IFERROR(INDEX(Sheep!$R$308:$R$315,IR51,1),0)</f>
        <v>44980</v>
      </c>
      <c r="IS52" s="713">
        <f>IFERROR(INDEX(Sheep!$R$308:$R$315,IS51,1),0)</f>
        <v>44980</v>
      </c>
      <c r="IT52" s="713">
        <f>IFERROR(INDEX(Sheep!$R$308:$R$315,IT51,1),0)</f>
        <v>44980</v>
      </c>
      <c r="IU52" s="713">
        <f>IFERROR(INDEX(Sheep!$R$308:$R$315,IU51,1),0)</f>
        <v>44980</v>
      </c>
      <c r="IV52" s="713">
        <f>IFERROR(INDEX(Sheep!$R$308:$R$315,IV51,1),0)</f>
        <v>44980</v>
      </c>
      <c r="IW52" s="713">
        <f>IFERROR(INDEX(Sheep!$R$308:$R$315,IW51,1),0)</f>
        <v>44980</v>
      </c>
      <c r="IX52" s="713">
        <f>IFERROR(INDEX(Sheep!$R$308:$R$315,IX51,1),0)</f>
        <v>44980</v>
      </c>
      <c r="IY52" s="713">
        <f>IFERROR(INDEX(Sheep!$R$308:$R$315,IY51,1),0)</f>
        <v>44980</v>
      </c>
      <c r="IZ52" s="713">
        <f>IFERROR(INDEX(Sheep!$R$308:$R$315,IZ51,1),0)</f>
        <v>44980</v>
      </c>
      <c r="JA52" s="713">
        <f>IFERROR(INDEX(Sheep!$R$308:$R$315,JA51,1),0)</f>
        <v>44980</v>
      </c>
      <c r="JB52" s="713">
        <f>IFERROR(INDEX(Sheep!$R$308:$R$315,JB51,1),0)</f>
        <v>44980</v>
      </c>
      <c r="JC52" s="713">
        <f>IFERROR(INDEX(Sheep!$R$308:$R$315,JC51,1),0)</f>
        <v>44980</v>
      </c>
      <c r="JD52" s="713">
        <f>IFERROR(INDEX(Sheep!$R$308:$R$315,JD51,1),0)</f>
        <v>44980</v>
      </c>
      <c r="JE52" s="713">
        <f>IFERROR(INDEX(Sheep!$R$308:$R$315,JE51,1),0)</f>
        <v>44980</v>
      </c>
      <c r="JF52" s="713">
        <f>IFERROR(INDEX(Sheep!$R$308:$R$315,JF51,1),0)</f>
        <v>44980</v>
      </c>
      <c r="JG52" s="713">
        <f>IFERROR(INDEX(Sheep!$R$308:$R$315,JG51,1),0)</f>
        <v>44980</v>
      </c>
      <c r="JH52" s="713">
        <f>IFERROR(INDEX(Sheep!$R$308:$R$315,JH51,1),0)</f>
        <v>44980</v>
      </c>
      <c r="JI52" s="713">
        <f>IFERROR(INDEX(Sheep!$R$308:$R$315,JI51,1),0)</f>
        <v>44980</v>
      </c>
      <c r="JJ52" s="713">
        <f>IFERROR(INDEX(Sheep!$R$308:$R$315,JJ51,1),0)</f>
        <v>44980</v>
      </c>
      <c r="JK52" s="713">
        <f>IFERROR(INDEX(Sheep!$R$308:$R$315,JK51,1),0)</f>
        <v>44980</v>
      </c>
      <c r="JL52" s="713">
        <f>IFERROR(INDEX(Sheep!$R$308:$R$315,JL51,1),0)</f>
        <v>44980</v>
      </c>
      <c r="JM52" s="713">
        <f>IFERROR(INDEX(Sheep!$R$308:$R$315,JM51,1),0)</f>
        <v>44980</v>
      </c>
      <c r="JN52" s="713">
        <f>IFERROR(INDEX(Sheep!$R$308:$R$315,JN51,1),0)</f>
        <v>44980</v>
      </c>
      <c r="JO52" s="713">
        <f>IFERROR(INDEX(Sheep!$R$308:$R$315,JO51,1),0)</f>
        <v>44980</v>
      </c>
      <c r="JP52" s="713">
        <f>IFERROR(INDEX(Sheep!$R$308:$R$315,JP51,1),0)</f>
        <v>44980</v>
      </c>
      <c r="JQ52" s="713">
        <f>IFERROR(INDEX(Sheep!$R$308:$R$315,JQ51,1),0)</f>
        <v>44980</v>
      </c>
      <c r="JR52" s="713">
        <f>IFERROR(INDEX(Sheep!$R$308:$R$315,JR51,1),0)</f>
        <v>45346</v>
      </c>
      <c r="JS52" s="713">
        <f>IFERROR(INDEX(Sheep!$R$308:$R$315,JS51,1),0)</f>
        <v>45346</v>
      </c>
      <c r="JT52" s="713">
        <f>IFERROR(INDEX(Sheep!$R$308:$R$315,JT51,1),0)</f>
        <v>45346</v>
      </c>
      <c r="JU52" s="713">
        <f>IFERROR(INDEX(Sheep!$R$308:$R$315,JU51,1),0)</f>
        <v>45346</v>
      </c>
      <c r="JV52" s="713">
        <f>IFERROR(INDEX(Sheep!$R$308:$R$315,JV51,1),0)</f>
        <v>45346</v>
      </c>
      <c r="JW52" s="713">
        <f>IFERROR(INDEX(Sheep!$R$308:$R$315,JW51,1),0)</f>
        <v>45346</v>
      </c>
      <c r="JX52" s="713">
        <f>IFERROR(INDEX(Sheep!$R$308:$R$315,JX51,1),0)</f>
        <v>45346</v>
      </c>
      <c r="JY52" s="713">
        <f>IFERROR(INDEX(Sheep!$R$308:$R$315,JY51,1),0)</f>
        <v>45346</v>
      </c>
      <c r="JZ52" s="713">
        <f>IFERROR(INDEX(Sheep!$R$308:$R$315,JZ51,1),0)</f>
        <v>45346</v>
      </c>
      <c r="KA52" s="713">
        <f>IFERROR(INDEX(Sheep!$R$308:$R$315,KA51,1),0)</f>
        <v>45346</v>
      </c>
      <c r="KB52" s="713">
        <f>IFERROR(INDEX(Sheep!$R$308:$R$315,KB51,1),0)</f>
        <v>45346</v>
      </c>
      <c r="KC52" s="713">
        <f>IFERROR(INDEX(Sheep!$R$308:$R$315,KC51,1),0)</f>
        <v>45346</v>
      </c>
      <c r="KD52" s="713">
        <f>IFERROR(INDEX(Sheep!$R$308:$R$315,KD51,1),0)</f>
        <v>45346</v>
      </c>
      <c r="KE52" s="713">
        <f>IFERROR(INDEX(Sheep!$R$308:$R$315,KE51,1),0)</f>
        <v>45346</v>
      </c>
      <c r="KF52" s="713">
        <f>IFERROR(INDEX(Sheep!$R$308:$R$315,KF51,1),0)</f>
        <v>45346</v>
      </c>
      <c r="KG52" s="713">
        <f>IFERROR(INDEX(Sheep!$R$308:$R$315,KG51,1),0)</f>
        <v>45346</v>
      </c>
      <c r="KH52" s="713">
        <f>IFERROR(INDEX(Sheep!$R$308:$R$315,KH51,1),0)</f>
        <v>45346</v>
      </c>
      <c r="KI52" s="713">
        <f>IFERROR(INDEX(Sheep!$R$308:$R$315,KI51,1),0)</f>
        <v>45346</v>
      </c>
      <c r="KJ52" s="713">
        <f>IFERROR(INDEX(Sheep!$R$308:$R$315,KJ51,1),0)</f>
        <v>45346</v>
      </c>
      <c r="KK52" s="713">
        <f>IFERROR(INDEX(Sheep!$R$308:$R$315,KK51,1),0)</f>
        <v>45346</v>
      </c>
      <c r="KL52" s="713">
        <f>IFERROR(INDEX(Sheep!$R$308:$R$315,KL51,1),0)</f>
        <v>45346</v>
      </c>
      <c r="KM52" s="713">
        <f>IFERROR(INDEX(Sheep!$R$308:$R$315,KM51,1),0)</f>
        <v>45346</v>
      </c>
      <c r="KN52" s="713">
        <f>IFERROR(INDEX(Sheep!$R$308:$R$315,KN51,1),0)</f>
        <v>45346</v>
      </c>
      <c r="KO52" s="713">
        <f>IFERROR(INDEX(Sheep!$R$308:$R$315,KO51,1),0)</f>
        <v>45346</v>
      </c>
      <c r="KP52" s="713">
        <f>IFERROR(INDEX(Sheep!$R$308:$R$315,KP51,1),0)</f>
        <v>45346</v>
      </c>
      <c r="KQ52" s="713">
        <f>IFERROR(INDEX(Sheep!$R$308:$R$315,KQ51,1),0)</f>
        <v>45346</v>
      </c>
      <c r="KR52" s="713">
        <f>IFERROR(INDEX(Sheep!$R$308:$R$315,KR51,1),0)</f>
        <v>45346</v>
      </c>
      <c r="KS52" s="713">
        <f>IFERROR(INDEX(Sheep!$R$308:$R$315,KS51,1),0)</f>
        <v>45346</v>
      </c>
      <c r="KT52" s="713">
        <f>IFERROR(INDEX(Sheep!$R$308:$R$315,KT51,1),0)</f>
        <v>45346</v>
      </c>
      <c r="KU52" s="713">
        <f>IFERROR(INDEX(Sheep!$R$308:$R$315,KU51,1),0)</f>
        <v>45346</v>
      </c>
      <c r="KV52" s="713">
        <f>IFERROR(INDEX(Sheep!$R$308:$R$315,KV51,1),0)</f>
        <v>45346</v>
      </c>
      <c r="KW52" s="713">
        <f>IFERROR(INDEX(Sheep!$R$308:$R$315,KW51,1),0)</f>
        <v>45346</v>
      </c>
      <c r="KX52" s="713">
        <f>IFERROR(INDEX(Sheep!$R$308:$R$315,KX51,1),0)</f>
        <v>45346</v>
      </c>
      <c r="KY52" s="713">
        <f>IFERROR(INDEX(Sheep!$R$308:$R$315,KY51,1),0)</f>
        <v>45346</v>
      </c>
      <c r="KZ52" s="713">
        <f>IFERROR(INDEX(Sheep!$R$308:$R$315,KZ51,1),0)</f>
        <v>45346</v>
      </c>
      <c r="LA52" s="713">
        <f>IFERROR(INDEX(Sheep!$R$308:$R$315,LA51,1),0)</f>
        <v>45346</v>
      </c>
      <c r="LB52" s="713">
        <f>IFERROR(INDEX(Sheep!$R$308:$R$315,LB51,1),0)</f>
        <v>45346</v>
      </c>
      <c r="LC52" s="713">
        <f>IFERROR(INDEX(Sheep!$R$308:$R$315,LC51,1),0)</f>
        <v>45346</v>
      </c>
      <c r="LD52" s="713">
        <f>IFERROR(INDEX(Sheep!$R$308:$R$315,LD51,1),0)</f>
        <v>45346</v>
      </c>
      <c r="LE52" s="713">
        <f>IFERROR(INDEX(Sheep!$R$308:$R$315,LE51,1),0)</f>
        <v>45346</v>
      </c>
      <c r="LF52" s="713">
        <f>IFERROR(INDEX(Sheep!$R$308:$R$315,LF51,1),0)</f>
        <v>45346</v>
      </c>
      <c r="LG52" s="713">
        <f>IFERROR(INDEX(Sheep!$R$308:$R$315,LG51,1),0)</f>
        <v>45346</v>
      </c>
      <c r="LH52" s="713">
        <f>IFERROR(INDEX(Sheep!$R$308:$R$315,LH51,1),0)</f>
        <v>45346</v>
      </c>
      <c r="LI52" s="713">
        <f>IFERROR(INDEX(Sheep!$R$308:$R$315,LI51,1),0)</f>
        <v>45346</v>
      </c>
      <c r="LJ52" s="713">
        <f>IFERROR(INDEX(Sheep!$R$308:$R$315,LJ51,1),0)</f>
        <v>45346</v>
      </c>
      <c r="LK52" s="713">
        <f>IFERROR(INDEX(Sheep!$R$308:$R$315,LK51,1),0)</f>
        <v>45346</v>
      </c>
      <c r="LL52" s="713">
        <f>IFERROR(INDEX(Sheep!$R$308:$R$315,LL51,1),0)</f>
        <v>45346</v>
      </c>
      <c r="LM52" s="713">
        <f>IFERROR(INDEX(Sheep!$R$308:$R$315,LM51,1),0)</f>
        <v>45346</v>
      </c>
      <c r="LN52" s="713">
        <f>IFERROR(INDEX(Sheep!$R$308:$R$315,LN51,1),0)</f>
        <v>45346</v>
      </c>
      <c r="LO52" s="713">
        <f>IFERROR(INDEX(Sheep!$R$308:$R$315,LO51,1),0)</f>
        <v>45346</v>
      </c>
      <c r="LP52" s="713">
        <f>IFERROR(INDEX(Sheep!$R$308:$R$315,LP51,1),0)</f>
        <v>45346</v>
      </c>
      <c r="LQ52" s="713">
        <f>IFERROR(INDEX(Sheep!$R$308:$R$315,LQ51,1),0)</f>
        <v>45346</v>
      </c>
      <c r="LR52" s="713">
        <f>IFERROR(INDEX(Sheep!$R$308:$R$315,LR51,1),0)</f>
        <v>45711</v>
      </c>
      <c r="LS52" s="713">
        <f>IFERROR(INDEX(Sheep!$R$308:$R$315,LS51,1),0)</f>
        <v>45711</v>
      </c>
      <c r="LT52" s="713">
        <f>IFERROR(INDEX(Sheep!$R$308:$R$315,LT51,1),0)</f>
        <v>45711</v>
      </c>
      <c r="LU52" s="713">
        <f>IFERROR(INDEX(Sheep!$R$308:$R$315,LU51,1),0)</f>
        <v>45711</v>
      </c>
      <c r="LV52" s="713">
        <f>IFERROR(INDEX(Sheep!$R$308:$R$315,LV51,1),0)</f>
        <v>45711</v>
      </c>
      <c r="LW52" s="713">
        <f>IFERROR(INDEX(Sheep!$R$308:$R$315,LW51,1),0)</f>
        <v>45711</v>
      </c>
      <c r="LX52" s="713">
        <f>IFERROR(INDEX(Sheep!$R$308:$R$315,LX51,1),0)</f>
        <v>45711</v>
      </c>
      <c r="LY52" s="713">
        <f>IFERROR(INDEX(Sheep!$R$308:$R$315,LY51,1),0)</f>
        <v>45711</v>
      </c>
      <c r="LZ52" s="713">
        <f>IFERROR(INDEX(Sheep!$R$308:$R$315,LZ51,1),0)</f>
        <v>45711</v>
      </c>
      <c r="MA52" s="713">
        <f>IFERROR(INDEX(Sheep!$R$308:$R$315,MA51,1),0)</f>
        <v>45711</v>
      </c>
      <c r="MB52" s="713">
        <f>IFERROR(INDEX(Sheep!$R$308:$R$315,MB51,1),0)</f>
        <v>45711</v>
      </c>
      <c r="MC52" s="713">
        <f>IFERROR(INDEX(Sheep!$R$308:$R$315,MC51,1),0)</f>
        <v>45711</v>
      </c>
      <c r="MD52" s="713">
        <f>IFERROR(INDEX(Sheep!$R$308:$R$315,MD51,1),0)</f>
        <v>45711</v>
      </c>
      <c r="ME52" s="713">
        <f>IFERROR(INDEX(Sheep!$R$308:$R$315,ME51,1),0)</f>
        <v>45711</v>
      </c>
      <c r="MF52" s="713">
        <f>IFERROR(INDEX(Sheep!$R$308:$R$315,MF51,1),0)</f>
        <v>45711</v>
      </c>
      <c r="MG52" s="713">
        <f>IFERROR(INDEX(Sheep!$R$308:$R$315,MG51,1),0)</f>
        <v>45711</v>
      </c>
      <c r="MH52" s="713">
        <f>IFERROR(INDEX(Sheep!$R$308:$R$315,MH51,1),0)</f>
        <v>45711</v>
      </c>
      <c r="MI52" s="713">
        <f>IFERROR(INDEX(Sheep!$R$308:$R$315,MI51,1),0)</f>
        <v>45711</v>
      </c>
      <c r="MJ52" s="713">
        <f>IFERROR(INDEX(Sheep!$R$308:$R$315,MJ51,1),0)</f>
        <v>45711</v>
      </c>
      <c r="MK52" s="713">
        <f>IFERROR(INDEX(Sheep!$R$308:$R$315,MK51,1),0)</f>
        <v>45711</v>
      </c>
      <c r="ML52" s="713">
        <f>IFERROR(INDEX(Sheep!$R$308:$R$315,ML51,1),0)</f>
        <v>45711</v>
      </c>
      <c r="MM52" s="713">
        <f>IFERROR(INDEX(Sheep!$R$308:$R$315,MM51,1),0)</f>
        <v>45711</v>
      </c>
      <c r="MN52" s="713">
        <f>IFERROR(INDEX(Sheep!$R$308:$R$315,MN51,1),0)</f>
        <v>45711</v>
      </c>
      <c r="MO52" s="713">
        <f>IFERROR(INDEX(Sheep!$R$308:$R$315,MO51,1),0)</f>
        <v>45711</v>
      </c>
      <c r="MP52" s="713">
        <f>IFERROR(INDEX(Sheep!$R$308:$R$315,MP51,1),0)</f>
        <v>45711</v>
      </c>
      <c r="MQ52" s="713">
        <f>IFERROR(INDEX(Sheep!$R$308:$R$315,MQ51,1),0)</f>
        <v>45711</v>
      </c>
      <c r="MR52" s="713">
        <f>IFERROR(INDEX(Sheep!$R$308:$R$315,MR51,1),0)</f>
        <v>45711</v>
      </c>
      <c r="MS52" s="713">
        <f>IFERROR(INDEX(Sheep!$R$308:$R$315,MS51,1),0)</f>
        <v>45711</v>
      </c>
      <c r="MT52" s="713">
        <f>IFERROR(INDEX(Sheep!$R$308:$R$315,MT51,1),0)</f>
        <v>45711</v>
      </c>
      <c r="MU52" s="713">
        <f>IFERROR(INDEX(Sheep!$R$308:$R$315,MU51,1),0)</f>
        <v>45711</v>
      </c>
      <c r="MV52" s="713">
        <f>IFERROR(INDEX(Sheep!$R$308:$R$315,MV51,1),0)</f>
        <v>45711</v>
      </c>
      <c r="MW52" s="713">
        <f>IFERROR(INDEX(Sheep!$R$308:$R$315,MW51,1),0)</f>
        <v>45711</v>
      </c>
      <c r="MX52" s="713">
        <f>IFERROR(INDEX(Sheep!$R$308:$R$315,MX51,1),0)</f>
        <v>45711</v>
      </c>
      <c r="MY52" s="713">
        <f>IFERROR(INDEX(Sheep!$R$308:$R$315,MY51,1),0)</f>
        <v>45711</v>
      </c>
      <c r="MZ52" s="713">
        <f>IFERROR(INDEX(Sheep!$R$308:$R$315,MZ51,1),0)</f>
        <v>45711</v>
      </c>
      <c r="NA52" s="713">
        <f>IFERROR(INDEX(Sheep!$R$308:$R$315,NA51,1),0)</f>
        <v>45711</v>
      </c>
      <c r="NB52" s="713">
        <f>IFERROR(INDEX(Sheep!$R$308:$R$315,NB51,1),0)</f>
        <v>45711</v>
      </c>
      <c r="NC52" s="713">
        <f>IFERROR(INDEX(Sheep!$R$308:$R$315,NC51,1),0)</f>
        <v>45711</v>
      </c>
      <c r="ND52" s="713">
        <f>IFERROR(INDEX(Sheep!$R$308:$R$315,ND51,1),0)</f>
        <v>45711</v>
      </c>
      <c r="NE52" s="713">
        <f>IFERROR(INDEX(Sheep!$R$308:$R$315,NE51,1),0)</f>
        <v>45711</v>
      </c>
      <c r="NF52" s="713">
        <f>IFERROR(INDEX(Sheep!$R$308:$R$315,NF51,1),0)</f>
        <v>45711</v>
      </c>
      <c r="NG52" s="713">
        <f>IFERROR(INDEX(Sheep!$R$308:$R$315,NG51,1),0)</f>
        <v>45711</v>
      </c>
      <c r="NH52" s="713">
        <f>IFERROR(INDEX(Sheep!$R$308:$R$315,NH51,1),0)</f>
        <v>45711</v>
      </c>
      <c r="NI52" s="713">
        <f>IFERROR(INDEX(Sheep!$R$308:$R$315,NI51,1),0)</f>
        <v>45711</v>
      </c>
      <c r="NJ52" s="713">
        <f>IFERROR(INDEX(Sheep!$R$308:$R$315,NJ51,1),0)</f>
        <v>45711</v>
      </c>
      <c r="NK52" s="713">
        <f>IFERROR(INDEX(Sheep!$R$308:$R$315,NK51,1),0)</f>
        <v>45711</v>
      </c>
      <c r="NL52" s="713">
        <f>IFERROR(INDEX(Sheep!$R$308:$R$315,NL51,1),0)</f>
        <v>45711</v>
      </c>
      <c r="NM52" s="713">
        <f>IFERROR(INDEX(Sheep!$R$308:$R$315,NM51,1),0)</f>
        <v>45711</v>
      </c>
      <c r="NN52" s="713">
        <f>IFERROR(INDEX(Sheep!$R$308:$R$315,NN51,1),0)</f>
        <v>45711</v>
      </c>
      <c r="NO52" s="713">
        <f>IFERROR(INDEX(Sheep!$R$308:$R$315,NO51,1),0)</f>
        <v>45711</v>
      </c>
      <c r="NP52" s="713">
        <f>IFERROR(INDEX(Sheep!$R$308:$R$315,NP51,1),0)</f>
        <v>45711</v>
      </c>
      <c r="NQ52" s="713">
        <f>IFERROR(INDEX(Sheep!$R$308:$R$315,NQ51,1),0)</f>
        <v>45711</v>
      </c>
      <c r="NR52" s="713">
        <f>IFERROR(INDEX(Sheep!$R$308:$R$315,NR51,1),0)</f>
        <v>46076</v>
      </c>
      <c r="NS52" s="713">
        <f>IFERROR(INDEX(Sheep!$R$308:$R$315,NS51,1),0)</f>
        <v>46076</v>
      </c>
      <c r="NT52" s="713">
        <f>IFERROR(INDEX(Sheep!$R$308:$R$315,NT51,1),0)</f>
        <v>46076</v>
      </c>
      <c r="NU52" s="713">
        <f>IFERROR(INDEX(Sheep!$R$308:$R$315,NU51,1),0)</f>
        <v>46076</v>
      </c>
      <c r="NV52" s="713">
        <f>IFERROR(INDEX(Sheep!$R$308:$R$315,NV51,1),0)</f>
        <v>46076</v>
      </c>
      <c r="NW52" s="713">
        <f>IFERROR(INDEX(Sheep!$R$308:$R$315,NW51,1),0)</f>
        <v>46076</v>
      </c>
      <c r="NX52" s="713">
        <f>IFERROR(INDEX(Sheep!$R$308:$R$315,NX51,1),0)</f>
        <v>46076</v>
      </c>
      <c r="NY52" s="713">
        <f>IFERROR(INDEX(Sheep!$R$308:$R$315,NY51,1),0)</f>
        <v>46076</v>
      </c>
      <c r="NZ52" s="713">
        <f>IFERROR(INDEX(Sheep!$R$308:$R$315,NZ51,1),0)</f>
        <v>46076</v>
      </c>
      <c r="OA52" s="713">
        <f>IFERROR(INDEX(Sheep!$R$308:$R$315,OA51,1),0)</f>
        <v>46076</v>
      </c>
      <c r="OB52" s="713">
        <f>IFERROR(INDEX(Sheep!$R$308:$R$315,OB51,1),0)</f>
        <v>46076</v>
      </c>
      <c r="OC52" s="713">
        <f>IFERROR(INDEX(Sheep!$R$308:$R$315,OC51,1),0)</f>
        <v>46076</v>
      </c>
      <c r="OD52" s="713">
        <f>IFERROR(INDEX(Sheep!$R$308:$R$315,OD51,1),0)</f>
        <v>46076</v>
      </c>
      <c r="OE52" s="713">
        <f>IFERROR(INDEX(Sheep!$R$308:$R$315,OE51,1),0)</f>
        <v>46076</v>
      </c>
      <c r="OF52" s="713">
        <f>IFERROR(INDEX(Sheep!$R$308:$R$315,OF51,1),0)</f>
        <v>46076</v>
      </c>
      <c r="OG52" s="713">
        <f>IFERROR(INDEX(Sheep!$R$308:$R$315,OG51,1),0)</f>
        <v>46076</v>
      </c>
      <c r="OH52" s="713">
        <f>IFERROR(INDEX(Sheep!$R$308:$R$315,OH51,1),0)</f>
        <v>46076</v>
      </c>
      <c r="OI52" s="713">
        <f>IFERROR(INDEX(Sheep!$R$308:$R$315,OI51,1),0)</f>
        <v>46076</v>
      </c>
      <c r="OJ52" s="713">
        <f>IFERROR(INDEX(Sheep!$R$308:$R$315,OJ51,1),0)</f>
        <v>46076</v>
      </c>
      <c r="OK52" s="713">
        <f>IFERROR(INDEX(Sheep!$R$308:$R$315,OK51,1),0)</f>
        <v>46076</v>
      </c>
      <c r="OL52" s="713">
        <f>IFERROR(INDEX(Sheep!$R$308:$R$315,OL51,1),0)</f>
        <v>46076</v>
      </c>
      <c r="OM52" s="713">
        <f>IFERROR(INDEX(Sheep!$R$308:$R$315,OM51,1),0)</f>
        <v>46076</v>
      </c>
      <c r="ON52" s="713">
        <f>IFERROR(INDEX(Sheep!$R$308:$R$315,ON51,1),0)</f>
        <v>46076</v>
      </c>
      <c r="OO52" s="713">
        <f>IFERROR(INDEX(Sheep!$R$308:$R$315,OO51,1),0)</f>
        <v>46076</v>
      </c>
      <c r="OP52" s="713">
        <f>IFERROR(INDEX(Sheep!$R$308:$R$315,OP51,1),0)</f>
        <v>46076</v>
      </c>
      <c r="OQ52" s="713">
        <f>IFERROR(INDEX(Sheep!$R$308:$R$315,OQ51,1),0)</f>
        <v>46076</v>
      </c>
      <c r="OR52" s="713">
        <f>IFERROR(INDEX(Sheep!$R$308:$R$315,OR51,1),0)</f>
        <v>46076</v>
      </c>
      <c r="OS52" s="713">
        <f>IFERROR(INDEX(Sheep!$R$308:$R$315,OS51,1),0)</f>
        <v>46076</v>
      </c>
      <c r="OT52" s="713">
        <f>IFERROR(INDEX(Sheep!$R$308:$R$315,OT51,1),0)</f>
        <v>46076</v>
      </c>
      <c r="OU52" s="713">
        <f>IFERROR(INDEX(Sheep!$R$308:$R$315,OU51,1),0)</f>
        <v>46076</v>
      </c>
      <c r="OV52" s="713">
        <f>IFERROR(INDEX(Sheep!$R$308:$R$315,OV51,1),0)</f>
        <v>46076</v>
      </c>
      <c r="OW52" s="713">
        <f>IFERROR(INDEX(Sheep!$R$308:$R$315,OW51,1),0)</f>
        <v>46076</v>
      </c>
      <c r="OX52" s="713">
        <f>IFERROR(INDEX(Sheep!$R$308:$R$315,OX51,1),0)</f>
        <v>46076</v>
      </c>
      <c r="OY52" s="713">
        <f>IFERROR(INDEX(Sheep!$R$308:$R$315,OY51,1),0)</f>
        <v>46076</v>
      </c>
      <c r="OZ52" s="713">
        <f>IFERROR(INDEX(Sheep!$R$308:$R$315,OZ51,1),0)</f>
        <v>46076</v>
      </c>
      <c r="PA52" s="713">
        <f>IFERROR(INDEX(Sheep!$R$308:$R$315,PA51,1),0)</f>
        <v>46076</v>
      </c>
      <c r="PB52" s="713">
        <f>IFERROR(INDEX(Sheep!$R$308:$R$315,PB51,1),0)</f>
        <v>46076</v>
      </c>
      <c r="PC52" s="713">
        <f>IFERROR(INDEX(Sheep!$R$308:$R$315,PC51,1),0)</f>
        <v>46076</v>
      </c>
      <c r="PD52" s="713">
        <f>IFERROR(INDEX(Sheep!$R$308:$R$315,PD51,1),0)</f>
        <v>46076</v>
      </c>
      <c r="PE52" s="713">
        <f>IFERROR(INDEX(Sheep!$R$308:$R$315,PE51,1),0)</f>
        <v>46076</v>
      </c>
      <c r="PF52" s="713">
        <f>IFERROR(INDEX(Sheep!$R$308:$R$315,PF51,1),0)</f>
        <v>46076</v>
      </c>
      <c r="PG52" s="713">
        <f>IFERROR(INDEX(Sheep!$R$308:$R$315,PG51,1),0)</f>
        <v>46076</v>
      </c>
      <c r="PH52" s="713">
        <f>IFERROR(INDEX(Sheep!$R$308:$R$315,PH51,1),0)</f>
        <v>46076</v>
      </c>
      <c r="PI52" s="713">
        <f>IFERROR(INDEX(Sheep!$R$308:$R$315,PI51,1),0)</f>
        <v>46076</v>
      </c>
      <c r="PJ52" s="713">
        <f>IFERROR(INDEX(Sheep!$R$308:$R$315,PJ51,1),0)</f>
        <v>46076</v>
      </c>
      <c r="PK52" s="713">
        <f>IFERROR(INDEX(Sheep!$R$308:$R$315,PK51,1),0)</f>
        <v>46076</v>
      </c>
      <c r="PL52" s="713">
        <f>IFERROR(INDEX(Sheep!$R$308:$R$315,PL51,1),0)</f>
        <v>46076</v>
      </c>
      <c r="PM52" s="713">
        <f>IFERROR(INDEX(Sheep!$R$308:$R$315,PM51,1),0)</f>
        <v>46076</v>
      </c>
      <c r="PN52" s="713">
        <f>IFERROR(INDEX(Sheep!$R$308:$R$315,PN51,1),0)</f>
        <v>46076</v>
      </c>
      <c r="PO52" s="713">
        <f>IFERROR(INDEX(Sheep!$R$308:$R$315,PO51,1),0)</f>
        <v>46076</v>
      </c>
      <c r="PP52" s="713">
        <f>IFERROR(INDEX(Sheep!$R$308:$R$315,PP51,1),0)</f>
        <v>46076</v>
      </c>
      <c r="PQ52" s="713">
        <f>IFERROR(INDEX(Sheep!$R$308:$R$315,PQ51,1),0)</f>
        <v>46076</v>
      </c>
      <c r="PR52" s="713">
        <f>IFERROR(INDEX(Sheep!$R$308:$R$315,PR51,1),0)</f>
        <v>46441</v>
      </c>
      <c r="PS52" s="713">
        <f>IFERROR(INDEX(Sheep!$R$308:$R$315,PS51,1),0)</f>
        <v>46441</v>
      </c>
      <c r="PT52" s="713">
        <f>IFERROR(INDEX(Sheep!$R$308:$R$315,PT51,1),0)</f>
        <v>46441</v>
      </c>
      <c r="PU52" s="713">
        <f>IFERROR(INDEX(Sheep!$R$308:$R$315,PU51,1),0)</f>
        <v>46441</v>
      </c>
      <c r="PV52" s="713">
        <f>IFERROR(INDEX(Sheep!$R$308:$R$315,PV51,1),0)</f>
        <v>46441</v>
      </c>
      <c r="PW52" s="713">
        <f>IFERROR(INDEX(Sheep!$R$308:$R$315,PW51,1),0)</f>
        <v>46441</v>
      </c>
      <c r="PX52" s="713">
        <f>IFERROR(INDEX(Sheep!$R$308:$R$315,PX51,1),0)</f>
        <v>46441</v>
      </c>
      <c r="PY52" s="713">
        <f>IFERROR(INDEX(Sheep!$R$308:$R$315,PY51,1),0)</f>
        <v>46441</v>
      </c>
      <c r="PZ52" s="713">
        <f>IFERROR(INDEX(Sheep!$R$308:$R$315,PZ51,1),0)</f>
        <v>46441</v>
      </c>
      <c r="QA52" s="713">
        <f>IFERROR(INDEX(Sheep!$R$308:$R$315,QA51,1),0)</f>
        <v>46441</v>
      </c>
      <c r="QB52" s="713">
        <f>IFERROR(INDEX(Sheep!$R$308:$R$315,QB51,1),0)</f>
        <v>46441</v>
      </c>
      <c r="QC52" s="713">
        <f>IFERROR(INDEX(Sheep!$R$308:$R$315,QC51,1),0)</f>
        <v>46441</v>
      </c>
      <c r="QD52" s="713">
        <f>IFERROR(INDEX(Sheep!$R$308:$R$315,QD51,1),0)</f>
        <v>46441</v>
      </c>
      <c r="QE52" s="713">
        <f>IFERROR(INDEX(Sheep!$R$308:$R$315,QE51,1),0)</f>
        <v>46441</v>
      </c>
      <c r="QF52" s="713">
        <f>IFERROR(INDEX(Sheep!$R$308:$R$315,QF51,1),0)</f>
        <v>46441</v>
      </c>
      <c r="QG52" s="713">
        <f>IFERROR(INDEX(Sheep!$R$308:$R$315,QG51,1),0)</f>
        <v>46441</v>
      </c>
      <c r="QH52" s="713">
        <f>IFERROR(INDEX(Sheep!$R$308:$R$315,QH51,1),0)</f>
        <v>46441</v>
      </c>
      <c r="QI52" s="713">
        <f>IFERROR(INDEX(Sheep!$R$308:$R$315,QI51,1),0)</f>
        <v>46441</v>
      </c>
      <c r="QJ52" s="713">
        <f>IFERROR(INDEX(Sheep!$R$308:$R$315,QJ51,1),0)</f>
        <v>46441</v>
      </c>
      <c r="QK52" s="713">
        <f>IFERROR(INDEX(Sheep!$R$308:$R$315,QK51,1),0)</f>
        <v>46441</v>
      </c>
      <c r="QL52" s="713">
        <f>IFERROR(INDEX(Sheep!$R$308:$R$315,QL51,1),0)</f>
        <v>46441</v>
      </c>
      <c r="QM52" s="713">
        <f>IFERROR(INDEX(Sheep!$R$308:$R$315,QM51,1),0)</f>
        <v>46441</v>
      </c>
      <c r="QN52" s="713">
        <f>IFERROR(INDEX(Sheep!$R$308:$R$315,QN51,1),0)</f>
        <v>46441</v>
      </c>
      <c r="QO52" s="713">
        <f>IFERROR(INDEX(Sheep!$R$308:$R$315,QO51,1),0)</f>
        <v>46441</v>
      </c>
      <c r="QP52" s="713">
        <f>IFERROR(INDEX(Sheep!$R$308:$R$315,QP51,1),0)</f>
        <v>46441</v>
      </c>
      <c r="QQ52" s="713">
        <f>IFERROR(INDEX(Sheep!$R$308:$R$315,QQ51,1),0)</f>
        <v>46441</v>
      </c>
      <c r="QR52" s="713">
        <f>IFERROR(INDEX(Sheep!$R$308:$R$315,QR51,1),0)</f>
        <v>46441</v>
      </c>
      <c r="QS52" s="713">
        <f>IFERROR(INDEX(Sheep!$R$308:$R$315,QS51,1),0)</f>
        <v>46441</v>
      </c>
      <c r="QT52" s="713">
        <f>IFERROR(INDEX(Sheep!$R$308:$R$315,QT51,1),0)</f>
        <v>46441</v>
      </c>
      <c r="QU52" s="713">
        <f>IFERROR(INDEX(Sheep!$R$308:$R$315,QU51,1),0)</f>
        <v>46441</v>
      </c>
      <c r="QV52" s="713">
        <f>IFERROR(INDEX(Sheep!$R$308:$R$315,QV51,1),0)</f>
        <v>46441</v>
      </c>
      <c r="QW52" s="713">
        <f>IFERROR(INDEX(Sheep!$R$308:$R$315,QW51,1),0)</f>
        <v>46441</v>
      </c>
      <c r="QX52" s="713">
        <f>IFERROR(INDEX(Sheep!$R$308:$R$315,QX51,1),0)</f>
        <v>46441</v>
      </c>
      <c r="QY52" s="713">
        <f>IFERROR(INDEX(Sheep!$R$308:$R$315,QY51,1),0)</f>
        <v>46441</v>
      </c>
      <c r="QZ52" s="713">
        <f>IFERROR(INDEX(Sheep!$R$308:$R$315,QZ51,1),0)</f>
        <v>46441</v>
      </c>
      <c r="RA52" s="713">
        <f>IFERROR(INDEX(Sheep!$R$308:$R$315,RA51,1),0)</f>
        <v>46441</v>
      </c>
      <c r="RB52" s="713">
        <f>IFERROR(INDEX(Sheep!$R$308:$R$315,RB51,1),0)</f>
        <v>46441</v>
      </c>
      <c r="RC52" s="713">
        <f>IFERROR(INDEX(Sheep!$R$308:$R$315,RC51,1),0)</f>
        <v>46441</v>
      </c>
      <c r="RD52" s="713">
        <f>IFERROR(INDEX(Sheep!$R$308:$R$315,RD51,1),0)</f>
        <v>46441</v>
      </c>
      <c r="RE52" s="713">
        <f>IFERROR(INDEX(Sheep!$R$308:$R$315,RE51,1),0)</f>
        <v>46441</v>
      </c>
      <c r="RF52" s="713">
        <f>IFERROR(INDEX(Sheep!$R$308:$R$315,RF51,1),0)</f>
        <v>46441</v>
      </c>
      <c r="RG52" s="713">
        <f>IFERROR(INDEX(Sheep!$R$308:$R$315,RG51,1),0)</f>
        <v>46441</v>
      </c>
      <c r="RH52" s="713">
        <f>IFERROR(INDEX(Sheep!$R$308:$R$315,RH51,1),0)</f>
        <v>46441</v>
      </c>
      <c r="RI52" s="713">
        <f>IFERROR(INDEX(Sheep!$R$308:$R$315,RI51,1),0)</f>
        <v>46441</v>
      </c>
      <c r="RJ52" s="713">
        <f>IFERROR(INDEX(Sheep!$R$308:$R$315,RJ51,1),0)</f>
        <v>46441</v>
      </c>
      <c r="RK52" s="713">
        <f>IFERROR(INDEX(Sheep!$R$308:$R$315,RK51,1),0)</f>
        <v>46441</v>
      </c>
      <c r="RL52" s="713">
        <f>IFERROR(INDEX(Sheep!$R$308:$R$315,RL51,1),0)</f>
        <v>46441</v>
      </c>
      <c r="RM52" s="713">
        <f>IFERROR(INDEX(Sheep!$R$308:$R$315,RM51,1),0)</f>
        <v>46441</v>
      </c>
      <c r="RN52" s="713">
        <f>IFERROR(INDEX(Sheep!$R$308:$R$315,RN51,1),0)</f>
        <v>46441</v>
      </c>
      <c r="RO52" s="713">
        <f>IFERROR(INDEX(Sheep!$R$308:$R$315,RO51,1),0)</f>
        <v>46441</v>
      </c>
      <c r="RP52" s="713">
        <f>IFERROR(INDEX(Sheep!$R$308:$R$315,RP51,1),0)</f>
        <v>46441</v>
      </c>
      <c r="RQ52" s="713">
        <f>IFERROR(INDEX(Sheep!$R$308:$R$315,RQ51,1),0)</f>
        <v>46441</v>
      </c>
      <c r="RR52" s="713">
        <f>IFERROR(INDEX(Sheep!$R$308:$R$315,RR51,1),0)</f>
        <v>46441</v>
      </c>
      <c r="RS52" s="713">
        <f>IFERROR(INDEX(Sheep!$R$308:$R$315,RS51,1),0)</f>
        <v>46441</v>
      </c>
      <c r="RT52" s="713">
        <f>IFERROR(INDEX(Sheep!$R$308:$R$315,RT51,1),0)</f>
        <v>46441</v>
      </c>
      <c r="RU52" s="713">
        <f>IFERROR(INDEX(Sheep!$R$308:$R$315,RU51,1),0)</f>
        <v>46441</v>
      </c>
      <c r="RV52" s="713">
        <f>IFERROR(INDEX(Sheep!$R$308:$R$315,RV51,1),0)</f>
        <v>46441</v>
      </c>
      <c r="RW52" s="713">
        <f>IFERROR(INDEX(Sheep!$R$308:$R$315,RW51,1),0)</f>
        <v>46441</v>
      </c>
      <c r="RX52" s="713">
        <f>IFERROR(INDEX(Sheep!$R$308:$R$315,RX51,1),0)</f>
        <v>46441</v>
      </c>
      <c r="RY52" s="713">
        <f>IFERROR(INDEX(Sheep!$R$308:$R$315,RY51,1),0)</f>
        <v>46441</v>
      </c>
      <c r="RZ52" s="713">
        <f>IFERROR(INDEX(Sheep!$R$308:$R$315,RZ51,1),0)</f>
        <v>46441</v>
      </c>
      <c r="SA52" s="713">
        <f>IFERROR(INDEX(Sheep!$R$308:$R$315,SA51,1),0)</f>
        <v>46441</v>
      </c>
      <c r="SB52" s="713">
        <f>IFERROR(INDEX(Sheep!$R$308:$R$315,SB51,1),0)</f>
        <v>46441</v>
      </c>
      <c r="SC52" s="713">
        <f>IFERROR(INDEX(Sheep!$R$308:$R$315,SC51,1),0)</f>
        <v>46441</v>
      </c>
      <c r="SD52" s="713">
        <f>IFERROR(INDEX(Sheep!$R$308:$R$315,SD51,1),0)</f>
        <v>46441</v>
      </c>
      <c r="SE52" s="713">
        <f>IFERROR(INDEX(Sheep!$R$308:$R$315,SE51,1),0)</f>
        <v>46441</v>
      </c>
      <c r="SF52" s="713">
        <f>IFERROR(INDEX(Sheep!$R$308:$R$315,SF51,1),0)</f>
        <v>46441</v>
      </c>
      <c r="SG52" s="713">
        <f>IFERROR(INDEX(Sheep!$R$308:$R$315,SG51,1),0)</f>
        <v>46441</v>
      </c>
      <c r="SH52" s="713">
        <f>IFERROR(INDEX(Sheep!$R$308:$R$315,SH51,1),0)</f>
        <v>46441</v>
      </c>
      <c r="SI52" s="713">
        <f>IFERROR(INDEX(Sheep!$R$308:$R$315,SI51,1),0)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Sheep!$H262</f>
        <v>Spr</v>
      </c>
      <c r="K53" s="44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4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4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4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4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4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4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4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4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4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4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4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4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4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4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4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4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4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4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4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4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4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4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4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4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4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4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4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4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4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4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4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4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4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4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4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4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4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4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4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4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4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4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4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4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4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4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4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4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4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4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4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4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4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4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4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4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4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4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4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4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4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4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4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4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4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4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4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4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4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4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4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4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4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4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4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4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4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4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4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4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4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4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4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4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4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4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4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4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4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4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4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4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4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4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4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4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4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4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4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4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4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4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4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4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4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4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4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4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4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4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4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4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4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4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4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4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4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4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4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4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4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4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4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4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4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4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4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4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4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4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4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4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4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4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4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4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4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4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4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4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4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4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4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4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4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4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4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4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4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4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4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4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4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4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4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4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4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4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4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4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4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4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4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4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4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4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4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4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4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4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4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4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4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4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4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4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4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4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4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4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4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4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4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4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4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4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4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4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4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4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4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4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4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4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4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4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4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4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4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4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4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4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4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4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4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4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4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4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4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4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4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4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4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4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4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4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4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4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4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4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4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4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4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4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4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4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4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4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4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4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4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4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4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4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4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4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4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4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4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4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4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4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4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4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4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4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4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4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4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4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4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4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4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4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4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4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4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4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4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4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4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4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4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4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4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4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4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4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4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4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4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4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4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4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4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4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4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4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4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4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4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4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4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4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4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4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4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4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4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4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4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4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4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4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4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4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4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4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4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4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4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4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4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4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4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4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4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4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4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4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4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4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4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4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4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4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4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4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4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4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4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4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4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4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4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4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4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4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4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4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4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4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4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4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4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4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4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4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4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4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4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4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4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4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4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4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4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4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4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4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4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4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4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4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4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4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4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4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4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4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4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4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4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4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4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4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4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4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4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4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4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4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4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4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4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4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4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4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4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4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4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4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4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4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4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4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4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4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4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4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4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4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4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4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4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4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4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4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4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4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4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4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4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4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4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4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4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4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4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4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4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4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4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4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4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4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4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4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4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4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4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4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4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4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4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4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4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4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4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4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4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4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4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4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4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4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4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4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4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4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4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4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4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4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4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4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4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4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4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4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4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4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4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4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4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4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4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4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4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4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4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4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4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4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4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4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4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4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4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4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4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4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4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4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4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4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4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4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4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4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4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4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4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4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4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4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4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4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4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4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4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4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x14ac:dyDescent="0.25">
      <c r="A54" s="411"/>
      <c r="B54" s="420" t="s">
        <v>477</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826</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478</v>
      </c>
      <c r="C56" s="629">
        <f>INT(MAX($C$59:$C$123))+1</f>
        <v>5</v>
      </c>
      <c r="D56" s="442" t="s">
        <v>479</v>
      </c>
      <c r="E56" s="500"/>
      <c r="F56" s="500"/>
      <c r="G56" s="442"/>
      <c r="H56" s="500" t="s">
        <v>827</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829</v>
      </c>
      <c r="I57" s="460" t="s">
        <v>839</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476</v>
      </c>
      <c r="I58" s="645" t="s">
        <v>202</v>
      </c>
      <c r="J58" s="429" t="s">
        <v>920</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480</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982</v>
      </c>
      <c r="I60" s="463" t="s">
        <v>828</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226</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227</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985</v>
      </c>
      <c r="I63" s="647" t="s">
        <v>828</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226</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227</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986</v>
      </c>
      <c r="I66" s="463" t="s">
        <v>828</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226</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227</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987</v>
      </c>
      <c r="I69" s="463" t="s">
        <v>828</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226</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227</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984</v>
      </c>
      <c r="I72" s="463" t="s">
        <v>828</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226</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227</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988</v>
      </c>
      <c r="I75" s="463" t="s">
        <v>828</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226</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227</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983</v>
      </c>
      <c r="I78" s="463" t="s">
        <v>828</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226</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227</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989</v>
      </c>
      <c r="I81" s="647" t="s">
        <v>828</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226</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227</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990</v>
      </c>
      <c r="I84" s="463" t="s">
        <v>828</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226</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227</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991</v>
      </c>
      <c r="I87" s="463" t="s">
        <v>828</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226</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227</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992</v>
      </c>
      <c r="I90" s="463" t="s">
        <v>828</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226</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227</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993</v>
      </c>
      <c r="I93" s="463" t="s">
        <v>828</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226</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227</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994</v>
      </c>
      <c r="I96" s="463" t="s">
        <v>828</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226</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227</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995</v>
      </c>
      <c r="I99" s="647" t="s">
        <v>828</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226</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227</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996</v>
      </c>
      <c r="I102" s="463" t="s">
        <v>828</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226</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227</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997</v>
      </c>
      <c r="I105" s="463" t="s">
        <v>828</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226</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227</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998</v>
      </c>
      <c r="I108" s="463" t="s">
        <v>828</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226</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227</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999</v>
      </c>
      <c r="I111" s="463" t="s">
        <v>828</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226</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227</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1000</v>
      </c>
      <c r="I114" s="463" t="s">
        <v>828</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226</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227</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1001</v>
      </c>
      <c r="I117" s="463" t="s">
        <v>828</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226</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227</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1002</v>
      </c>
      <c r="I120" s="463" t="s">
        <v>828</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226</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227</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484</v>
      </c>
      <c r="SK123" s="423"/>
      <c r="SL123" s="411"/>
      <c r="SM123" s="411"/>
      <c r="SN123" s="411"/>
    </row>
    <row r="124" spans="1:508" outlineLevel="1" x14ac:dyDescent="0.25">
      <c r="A124" s="411"/>
      <c r="B124" s="420"/>
      <c r="C124" s="629">
        <f>INT($C$40)+1</f>
        <v>2</v>
      </c>
      <c r="D124" s="442"/>
      <c r="E124" s="500"/>
      <c r="F124" s="500"/>
      <c r="G124" s="442"/>
      <c r="H124" s="503" t="s">
        <v>830</v>
      </c>
      <c r="I124" s="460"/>
      <c r="J124" s="460" t="s">
        <v>840</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672</v>
      </c>
      <c r="I125" s="645" t="s">
        <v>831</v>
      </c>
      <c r="J125" s="429" t="s">
        <v>920</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480</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1029</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Sheep!$H$260&amp;" Merino BBB"</f>
        <v>Aut Merino BBB</v>
      </c>
      <c r="I128" s="830" t="s">
        <v>1020</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1021</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1023</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1022</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1024</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1027</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1028</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1024</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1025</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1026</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1032</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1024</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1025</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1026</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682</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683</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684</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832</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833</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834</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835</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836</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837</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838</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Sheep!$H$261&amp;" Merino BBB"</f>
        <v>Win Merino BBB</v>
      </c>
      <c r="I152" s="830" t="s">
        <v>1020</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1021</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1023</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1022</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1024</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1027</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1028</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1024</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1025</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1026</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1032</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1024</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1025</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1026</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682</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683</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684</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832</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833</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834</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835</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836</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837</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838</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Sheep!$H$262&amp;" Merino BBB"</f>
        <v>Spr Merino BBB</v>
      </c>
      <c r="I176" s="830" t="s">
        <v>1020</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1021</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1023</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1022</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1024</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1027</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1028</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1024</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1025</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1026</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1032</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1024</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1025</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1026</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682</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683</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684</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832</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833</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834</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835</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836</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837</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838</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Sheep!$H$260&amp;" Merino BBT"</f>
        <v>Aut Merino BBT</v>
      </c>
      <c r="I200" s="830" t="s">
        <v>1020</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1021</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1023</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1022</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1024</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1027</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1028</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1024</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1025</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1026</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1032</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1024</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1025</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1026</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682</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683</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684</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832</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833</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834</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835</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836</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837</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838</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Sheep!$H$261&amp;" Merino BBT"</f>
        <v>Win Merino BBT</v>
      </c>
      <c r="I224" s="830" t="s">
        <v>1020</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1021</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1023</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1022</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1024</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1027</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1028</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1024</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1025</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1026</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1032</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1024</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1025</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1026</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682</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683</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684</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832</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833</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834</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835</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836</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837</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838</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Sheep!$H$262&amp;" Merino BBT"</f>
        <v>Spr Merino BBT</v>
      </c>
      <c r="I248" s="830" t="s">
        <v>1020</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1021</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1023</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1022</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1024</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1027</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1028</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1024</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1025</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1026</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1032</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1024</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1025</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1026</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682</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683</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684</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832</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833</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834</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835</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836</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837</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838</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Sheep!$H$260&amp;" Maternal"</f>
        <v>Aut Maternal</v>
      </c>
      <c r="I272" s="830" t="s">
        <v>1020</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1021</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1023</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1022</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1024</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1027</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1028</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1024</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1025</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1026</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1032</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1024</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1025</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1026</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682</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683</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684</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832</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833</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834</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835</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836</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837</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838</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Sheep!$H$261&amp;" Maternal"</f>
        <v>Win Maternal</v>
      </c>
      <c r="I296" s="830" t="s">
        <v>1020</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1021</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1023</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1022</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1024</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1027</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1028</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1024</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1025</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1026</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1032</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1024</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1025</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1026</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682</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683</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684</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832</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833</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834</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835</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836</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837</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838</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Sheep!$H$262&amp;" Maternal"</f>
        <v>Spr Maternal</v>
      </c>
      <c r="I320" s="830" t="s">
        <v>1020</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1021</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1023</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1022</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1024</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1027</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1028</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1024</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1025</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1026</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1032</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1024</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1025</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1026</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682</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683</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684</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832</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833</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834</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835</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836</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837</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838</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484</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135</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821</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966</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967</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1078</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958</v>
      </c>
      <c r="J11" s="803"/>
      <c r="K11" s="804"/>
      <c r="L11" s="804"/>
      <c r="M11" s="803"/>
      <c r="N11" s="803"/>
      <c r="O11" s="803" t="s">
        <v>962</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965</v>
      </c>
      <c r="J12" s="803"/>
      <c r="K12" s="803" t="s">
        <v>224</v>
      </c>
      <c r="L12" s="803" t="s">
        <v>964</v>
      </c>
      <c r="M12" s="803" t="s">
        <v>963</v>
      </c>
      <c r="N12" s="803" t="s">
        <v>962</v>
      </c>
      <c r="O12" s="803" t="str">
        <f>"per "&amp;$I$26&amp;" MJ"</f>
        <v>per 100 MJ</v>
      </c>
      <c r="P12" s="803"/>
      <c r="Q12" s="803" t="s">
        <v>1038</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972</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973</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974</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975</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976</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977</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978</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979</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980</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981</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961</v>
      </c>
      <c r="I26" s="817">
        <v>100</v>
      </c>
      <c r="J26" s="795" t="s">
        <v>960</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959</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135</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466</v>
      </c>
      <c r="B5" s="338">
        <v>1</v>
      </c>
    </row>
    <row r="6" spans="1:2" ht="7.35" customHeight="1" x14ac:dyDescent="0.25"/>
    <row r="7" spans="1:2" x14ac:dyDescent="0.25">
      <c r="A7" s="72" t="s">
        <v>467</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446</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1003</v>
      </c>
      <c r="B25" s="338">
        <v>1</v>
      </c>
    </row>
    <row r="26" spans="1:2" x14ac:dyDescent="0.25">
      <c r="A26" s="72" t="s">
        <v>1004</v>
      </c>
      <c r="B26" s="338">
        <v>1</v>
      </c>
    </row>
    <row r="27" spans="1:2" x14ac:dyDescent="0.25">
      <c r="A27" s="72" t="s">
        <v>1005</v>
      </c>
      <c r="B27" s="338">
        <v>1</v>
      </c>
    </row>
    <row r="29" spans="1:2" x14ac:dyDescent="0.25">
      <c r="A29" s="71" t="s">
        <v>98</v>
      </c>
      <c r="B29" s="71"/>
    </row>
    <row r="30" spans="1:2" x14ac:dyDescent="0.25">
      <c r="A30" s="72" t="s">
        <v>446</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1003</v>
      </c>
      <c r="B35" s="338">
        <v>1</v>
      </c>
    </row>
    <row r="36" spans="1:2" x14ac:dyDescent="0.25">
      <c r="A36" s="72" t="s">
        <v>1004</v>
      </c>
      <c r="B36" s="338">
        <v>1</v>
      </c>
    </row>
    <row r="37" spans="1:2" x14ac:dyDescent="0.25">
      <c r="A37" s="72" t="s">
        <v>1005</v>
      </c>
      <c r="B37" s="338">
        <v>1</v>
      </c>
    </row>
    <row r="39" spans="1:2" x14ac:dyDescent="0.25">
      <c r="A39" s="71" t="s">
        <v>106</v>
      </c>
      <c r="B39" s="71"/>
    </row>
    <row r="40" spans="1:2" x14ac:dyDescent="0.25">
      <c r="A40" s="72" t="s">
        <v>446</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1003</v>
      </c>
      <c r="B45" s="338">
        <v>1</v>
      </c>
    </row>
    <row r="46" spans="1:2" x14ac:dyDescent="0.25">
      <c r="A46" s="72" t="s">
        <v>1004</v>
      </c>
      <c r="B46" s="338">
        <v>1</v>
      </c>
    </row>
    <row r="47" spans="1:2" x14ac:dyDescent="0.25">
      <c r="A47" s="72" t="s">
        <v>1005</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420</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1071</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255</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430</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27" t="s">
        <v>73</v>
      </c>
      <c r="H36" s="373">
        <v>3.5</v>
      </c>
      <c r="I36" s="212"/>
      <c r="J36" s="214"/>
      <c r="K36" s="57"/>
      <c r="L36" s="57"/>
      <c r="O36" s="57"/>
      <c r="P36" s="32"/>
      <c r="Q36" s="32"/>
      <c r="R36" s="32"/>
      <c r="S36" s="32"/>
      <c r="T36" s="32"/>
      <c r="U36" s="32"/>
      <c r="V36" s="30"/>
      <c r="W36" s="16"/>
      <c r="X36" s="7"/>
      <c r="Y36" s="7"/>
      <c r="Z36" s="7"/>
    </row>
    <row r="37" spans="1:26" s="765" customFormat="1" ht="12" customHeight="1" outlineLevel="1" x14ac:dyDescent="0.25">
      <c r="A37" s="769"/>
      <c r="B37" s="766"/>
      <c r="C37" s="778"/>
      <c r="D37" s="778"/>
      <c r="E37" s="778"/>
      <c r="F37" s="782"/>
      <c r="G37" s="928" t="s">
        <v>1085</v>
      </c>
      <c r="H37" s="373">
        <v>3.5</v>
      </c>
      <c r="I37" s="212"/>
      <c r="J37" s="214"/>
      <c r="K37" s="57"/>
      <c r="L37" s="57"/>
      <c r="O37" s="57"/>
      <c r="P37" s="262"/>
      <c r="Q37" s="262"/>
      <c r="R37" s="262"/>
      <c r="S37" s="262"/>
      <c r="T37" s="262"/>
      <c r="U37" s="262"/>
      <c r="V37" s="774"/>
      <c r="W37" s="773"/>
      <c r="X37" s="768"/>
      <c r="Y37" s="768"/>
      <c r="Z37" s="768"/>
    </row>
    <row r="38" spans="1:26" s="8" customFormat="1" ht="12" customHeight="1" outlineLevel="1" x14ac:dyDescent="0.25">
      <c r="A38" s="5"/>
      <c r="B38" s="6"/>
      <c r="C38" s="17"/>
      <c r="D38" s="17"/>
      <c r="E38" s="17"/>
      <c r="F38" s="26"/>
      <c r="G38" s="928" t="s">
        <v>76</v>
      </c>
      <c r="H38" s="373">
        <v>4.2</v>
      </c>
      <c r="I38" s="212"/>
      <c r="J38" s="214"/>
      <c r="K38" s="57"/>
      <c r="L38" s="57"/>
      <c r="O38" s="57"/>
      <c r="P38" s="32"/>
      <c r="Q38" s="32"/>
      <c r="R38" s="32"/>
      <c r="S38" s="32"/>
      <c r="T38" s="32"/>
      <c r="U38" s="32"/>
      <c r="V38" s="30"/>
      <c r="W38" s="16"/>
      <c r="X38" s="7"/>
      <c r="Y38" s="7"/>
      <c r="Z38" s="7"/>
    </row>
    <row r="39" spans="1:26" s="765" customFormat="1" ht="12" customHeight="1" outlineLevel="1" x14ac:dyDescent="0.25">
      <c r="A39" s="769"/>
      <c r="B39" s="766"/>
      <c r="C39" s="778"/>
      <c r="D39" s="778"/>
      <c r="E39" s="778"/>
      <c r="F39" s="782"/>
      <c r="G39" s="928" t="s">
        <v>1086</v>
      </c>
      <c r="H39" s="373">
        <v>4.2</v>
      </c>
      <c r="I39" s="212"/>
      <c r="J39" s="214"/>
      <c r="K39" s="57"/>
      <c r="L39" s="57"/>
      <c r="O39" s="57"/>
      <c r="P39" s="262"/>
      <c r="Q39" s="262"/>
      <c r="R39" s="262"/>
      <c r="S39" s="262"/>
      <c r="T39" s="262"/>
      <c r="U39" s="262"/>
      <c r="V39" s="774"/>
      <c r="W39" s="773"/>
      <c r="X39" s="768"/>
      <c r="Y39" s="768"/>
      <c r="Z39" s="768"/>
    </row>
    <row r="40" spans="1:26" s="8" customFormat="1" ht="12" customHeight="1" outlineLevel="1" x14ac:dyDescent="0.25">
      <c r="A40" s="5"/>
      <c r="B40" s="6"/>
      <c r="C40" s="17"/>
      <c r="D40" s="17"/>
      <c r="E40" s="17"/>
      <c r="F40" s="26"/>
      <c r="G40" s="928" t="s">
        <v>75</v>
      </c>
      <c r="H40" s="373">
        <v>3.5</v>
      </c>
      <c r="I40" s="212"/>
      <c r="J40" s="214"/>
      <c r="K40" s="57"/>
      <c r="L40" s="57"/>
      <c r="O40" s="57"/>
      <c r="P40" s="32"/>
      <c r="Q40" s="32"/>
      <c r="R40" s="32"/>
      <c r="S40" s="32"/>
      <c r="T40" s="32"/>
      <c r="U40" s="32"/>
      <c r="V40" s="30"/>
      <c r="W40" s="16"/>
      <c r="X40" s="7"/>
      <c r="Y40" s="7"/>
      <c r="Z40" s="7"/>
    </row>
    <row r="41" spans="1:26" s="765" customFormat="1" ht="12" customHeight="1" outlineLevel="1" x14ac:dyDescent="0.25">
      <c r="A41" s="769"/>
      <c r="B41" s="766"/>
      <c r="C41" s="778"/>
      <c r="D41" s="778"/>
      <c r="E41" s="778"/>
      <c r="F41" s="782"/>
      <c r="G41" s="928" t="s">
        <v>1087</v>
      </c>
      <c r="H41" s="373">
        <v>3.5</v>
      </c>
      <c r="I41" s="212"/>
      <c r="J41" s="214"/>
      <c r="K41" s="57"/>
      <c r="L41" s="57"/>
      <c r="O41" s="57"/>
      <c r="P41" s="262"/>
      <c r="Q41" s="262"/>
      <c r="R41" s="262"/>
      <c r="S41" s="262"/>
      <c r="T41" s="262"/>
      <c r="U41" s="262"/>
      <c r="V41" s="774"/>
      <c r="W41" s="773"/>
      <c r="X41" s="768"/>
      <c r="Y41" s="768"/>
      <c r="Z41" s="768"/>
    </row>
    <row r="42" spans="1:26" s="8" customFormat="1" ht="12" customHeight="1" outlineLevel="1" x14ac:dyDescent="0.25">
      <c r="A42" s="5"/>
      <c r="B42" s="6"/>
      <c r="C42" s="17"/>
      <c r="D42" s="17"/>
      <c r="E42" s="17"/>
      <c r="F42" s="26"/>
      <c r="G42" s="928" t="s">
        <v>78</v>
      </c>
      <c r="H42" s="373"/>
      <c r="I42" s="212"/>
      <c r="J42" s="214"/>
      <c r="K42" s="57"/>
      <c r="L42" s="57"/>
      <c r="O42" s="57"/>
      <c r="P42" s="32"/>
      <c r="Q42" s="32"/>
      <c r="R42" s="32"/>
      <c r="S42" s="32"/>
      <c r="T42" s="32"/>
      <c r="U42" s="32"/>
      <c r="V42" s="30"/>
      <c r="W42" s="16"/>
      <c r="X42" s="7"/>
      <c r="Y42" s="7"/>
      <c r="Z42" s="7"/>
    </row>
    <row r="43" spans="1:26" s="765" customFormat="1" ht="12" customHeight="1" outlineLevel="1" x14ac:dyDescent="0.25">
      <c r="A43" s="769"/>
      <c r="B43" s="766"/>
      <c r="C43" s="778"/>
      <c r="D43" s="778"/>
      <c r="E43" s="778"/>
      <c r="F43" s="782"/>
      <c r="G43" s="928" t="s">
        <v>250</v>
      </c>
      <c r="H43" s="373"/>
      <c r="I43" s="212"/>
      <c r="J43" s="214"/>
      <c r="K43" s="57"/>
      <c r="L43" s="57"/>
      <c r="O43" s="57"/>
      <c r="P43" s="262"/>
      <c r="Q43" s="262"/>
      <c r="R43" s="262"/>
      <c r="S43" s="262"/>
      <c r="T43" s="262"/>
      <c r="U43" s="262"/>
      <c r="V43" s="774"/>
      <c r="W43" s="773"/>
      <c r="X43" s="768"/>
      <c r="Y43" s="768"/>
      <c r="Z43" s="768"/>
    </row>
    <row r="44" spans="1:26" s="8" customFormat="1" ht="12" customHeight="1" outlineLevel="1" x14ac:dyDescent="0.25">
      <c r="A44" s="5"/>
      <c r="B44" s="6"/>
      <c r="C44" s="17"/>
      <c r="D44" s="17"/>
      <c r="E44" s="17"/>
      <c r="F44" s="26"/>
      <c r="G44" s="928" t="s">
        <v>81</v>
      </c>
      <c r="H44" s="373">
        <v>2.2999999999999998</v>
      </c>
      <c r="I44" s="212"/>
      <c r="J44" s="214"/>
      <c r="K44" s="57"/>
      <c r="L44" s="57"/>
      <c r="O44" s="57"/>
      <c r="P44" s="32"/>
      <c r="Q44" s="32"/>
      <c r="R44" s="32"/>
      <c r="S44" s="32"/>
      <c r="T44" s="32"/>
      <c r="U44" s="32"/>
      <c r="V44" s="30"/>
      <c r="W44" s="16"/>
      <c r="X44" s="7"/>
      <c r="Y44" s="7"/>
      <c r="Z44" s="7"/>
    </row>
    <row r="45" spans="1:26" s="765" customFormat="1" ht="12" customHeight="1" outlineLevel="1" x14ac:dyDescent="0.25">
      <c r="A45" s="769"/>
      <c r="B45" s="766"/>
      <c r="C45" s="778"/>
      <c r="D45" s="778"/>
      <c r="E45" s="778"/>
      <c r="F45" s="782"/>
      <c r="G45" s="928" t="s">
        <v>1088</v>
      </c>
      <c r="H45" s="373">
        <v>2.2999999999999998</v>
      </c>
      <c r="I45" s="212"/>
      <c r="J45" s="214"/>
      <c r="K45" s="57"/>
      <c r="L45" s="57"/>
      <c r="O45" s="57"/>
      <c r="P45" s="262"/>
      <c r="Q45" s="262"/>
      <c r="R45" s="262"/>
      <c r="S45" s="262"/>
      <c r="T45" s="262"/>
      <c r="U45" s="262"/>
      <c r="V45" s="774"/>
      <c r="W45" s="773"/>
      <c r="X45" s="768"/>
      <c r="Y45" s="768"/>
      <c r="Z45" s="768"/>
    </row>
    <row r="46" spans="1:26" s="8" customFormat="1" ht="12" customHeight="1" outlineLevel="1" x14ac:dyDescent="0.25">
      <c r="A46" s="5"/>
      <c r="B46" s="6"/>
      <c r="C46" s="17"/>
      <c r="D46" s="17"/>
      <c r="E46" s="17"/>
      <c r="F46" s="26"/>
      <c r="G46" s="928" t="s">
        <v>72</v>
      </c>
      <c r="H46" s="373">
        <v>2.2999999999999998</v>
      </c>
      <c r="I46" s="212"/>
      <c r="J46" s="214"/>
      <c r="K46" s="57"/>
      <c r="L46" s="57"/>
      <c r="O46" s="57"/>
      <c r="P46" s="32"/>
      <c r="Q46" s="32"/>
      <c r="R46" s="32"/>
      <c r="S46" s="32"/>
      <c r="T46" s="32"/>
      <c r="U46" s="32"/>
      <c r="V46" s="30"/>
      <c r="W46" s="16"/>
      <c r="X46" s="7"/>
      <c r="Y46" s="7"/>
      <c r="Z46" s="7"/>
    </row>
    <row r="47" spans="1:26" s="765" customFormat="1" ht="12" customHeight="1" outlineLevel="1" x14ac:dyDescent="0.25">
      <c r="A47" s="769"/>
      <c r="B47" s="766"/>
      <c r="C47" s="778"/>
      <c r="D47" s="778"/>
      <c r="E47" s="778"/>
      <c r="F47" s="782"/>
      <c r="G47" s="928" t="s">
        <v>1089</v>
      </c>
      <c r="H47" s="373">
        <v>2.2999999999999998</v>
      </c>
      <c r="I47" s="212"/>
      <c r="J47" s="214"/>
      <c r="K47" s="57"/>
      <c r="L47" s="57"/>
      <c r="O47" s="57"/>
      <c r="P47" s="262"/>
      <c r="Q47" s="262"/>
      <c r="R47" s="262"/>
      <c r="S47" s="262"/>
      <c r="T47" s="262"/>
      <c r="U47" s="262"/>
      <c r="V47" s="774"/>
      <c r="W47" s="773"/>
      <c r="X47" s="768"/>
      <c r="Y47" s="768"/>
      <c r="Z47" s="768"/>
    </row>
    <row r="48" spans="1:26" s="8" customFormat="1" ht="12" customHeight="1" outlineLevel="1" x14ac:dyDescent="0.25">
      <c r="A48" s="5"/>
      <c r="B48" s="6"/>
      <c r="C48" s="17"/>
      <c r="D48" s="17"/>
      <c r="E48" s="17"/>
      <c r="F48" s="26"/>
      <c r="G48" s="92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28" t="s">
        <v>74</v>
      </c>
      <c r="H49" s="373">
        <v>3</v>
      </c>
      <c r="I49" s="212"/>
      <c r="J49" s="213"/>
      <c r="K49" s="93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28" t="s">
        <v>82</v>
      </c>
      <c r="H50" s="373">
        <v>3</v>
      </c>
      <c r="I50" s="212"/>
      <c r="J50" s="213"/>
      <c r="K50" s="93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2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2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353</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3"/>
      <c r="K64" s="683"/>
      <c r="L64" s="683"/>
      <c r="M64" s="683"/>
      <c r="N64" s="683"/>
      <c r="O64" s="683"/>
      <c r="P64" s="683"/>
      <c r="Q64" s="683"/>
      <c r="R64" s="683"/>
      <c r="S64" s="683"/>
      <c r="T64" s="683"/>
      <c r="U64" s="683"/>
      <c r="V64" s="683"/>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3"/>
      <c r="M65" s="683"/>
      <c r="N65" s="683"/>
      <c r="O65" s="683"/>
      <c r="P65" s="683"/>
      <c r="Q65" s="683"/>
      <c r="R65" s="683"/>
      <c r="S65" s="683"/>
      <c r="T65" s="683"/>
      <c r="U65" s="683"/>
      <c r="V65" s="683"/>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3"/>
      <c r="T66" s="683"/>
      <c r="U66" s="683"/>
      <c r="V66" s="683"/>
      <c r="W66" s="248"/>
      <c r="X66" s="240"/>
      <c r="Y66" s="240"/>
      <c r="Z66" s="240"/>
    </row>
    <row r="67" spans="1:26" s="75" customFormat="1" ht="12" customHeight="1" outlineLevel="1" x14ac:dyDescent="0.25">
      <c r="A67" s="238"/>
      <c r="B67" s="239"/>
      <c r="C67" s="249"/>
      <c r="D67" s="249"/>
      <c r="E67" s="249"/>
      <c r="F67" s="249"/>
      <c r="G67" s="249"/>
      <c r="H67" s="249"/>
      <c r="I67" s="683"/>
      <c r="J67" s="255"/>
      <c r="K67" s="255"/>
      <c r="L67" s="255"/>
      <c r="M67" s="255"/>
      <c r="N67" s="255"/>
      <c r="O67" s="255"/>
      <c r="P67" s="256"/>
      <c r="Q67" s="256"/>
      <c r="R67" s="256"/>
      <c r="S67" s="683"/>
      <c r="T67" s="683"/>
      <c r="U67" s="683"/>
      <c r="V67" s="683"/>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3"/>
      <c r="T68" s="683"/>
      <c r="U68" s="683"/>
      <c r="V68" s="683"/>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371</v>
      </c>
      <c r="H70" s="397">
        <v>1</v>
      </c>
      <c r="I70" s="199"/>
      <c r="K70" s="309" t="s">
        <v>372</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Crop!H62</f>
        <v>w</v>
      </c>
      <c r="H77" s="399">
        <v>0.42</v>
      </c>
      <c r="L77" s="54"/>
      <c r="M77" s="261"/>
      <c r="N77" s="261"/>
      <c r="O77" s="56"/>
      <c r="P77" s="262"/>
      <c r="Q77" s="262"/>
      <c r="R77" s="262"/>
      <c r="T77" s="262"/>
      <c r="U77" s="262"/>
      <c r="V77" s="260"/>
      <c r="W77" s="248"/>
      <c r="X77" s="240"/>
      <c r="Y77" s="240"/>
      <c r="Z77" s="240"/>
    </row>
    <row r="78" spans="1:26" s="765" customFormat="1" ht="12" customHeight="1" outlineLevel="1" x14ac:dyDescent="0.25">
      <c r="A78" s="769"/>
      <c r="B78" s="766"/>
      <c r="C78" s="778"/>
      <c r="D78" s="778"/>
      <c r="E78" s="778"/>
      <c r="F78" s="782"/>
      <c r="G78" s="322" t="str">
        <f>Crop!H63</f>
        <v>wd</v>
      </c>
      <c r="H78" s="399">
        <v>0.42</v>
      </c>
      <c r="L78" s="797"/>
      <c r="M78" s="779"/>
      <c r="N78" s="779"/>
      <c r="O78" s="56"/>
      <c r="P78" s="262"/>
      <c r="Q78" s="262"/>
      <c r="R78" s="262"/>
      <c r="T78" s="262"/>
      <c r="U78" s="262"/>
      <c r="V78" s="774"/>
      <c r="W78" s="773"/>
      <c r="X78" s="768"/>
      <c r="Y78" s="768"/>
      <c r="Z78" s="768"/>
    </row>
    <row r="79" spans="1:26" s="75" customFormat="1" ht="12" customHeight="1" outlineLevel="1" x14ac:dyDescent="0.25">
      <c r="A79" s="238"/>
      <c r="B79" s="239"/>
      <c r="C79" s="249"/>
      <c r="D79" s="249"/>
      <c r="E79" s="249"/>
      <c r="F79" s="257"/>
      <c r="G79" s="322" t="str">
        <f>Crop!H64</f>
        <v>b</v>
      </c>
      <c r="H79" s="399">
        <v>0.44</v>
      </c>
      <c r="L79" s="57"/>
      <c r="M79" s="261"/>
      <c r="N79" s="261"/>
      <c r="P79" s="262"/>
      <c r="Q79" s="262"/>
      <c r="R79" s="262"/>
      <c r="T79" s="262"/>
      <c r="U79" s="262"/>
      <c r="V79" s="260"/>
      <c r="W79" s="248"/>
      <c r="X79" s="240"/>
      <c r="Y79" s="240"/>
      <c r="Z79" s="240"/>
    </row>
    <row r="80" spans="1:26" s="765" customFormat="1" ht="12" customHeight="1" outlineLevel="1" x14ac:dyDescent="0.25">
      <c r="A80" s="769"/>
      <c r="B80" s="766"/>
      <c r="C80" s="778"/>
      <c r="D80" s="778"/>
      <c r="E80" s="778"/>
      <c r="F80" s="782"/>
      <c r="G80" s="322" t="str">
        <f>Crop!H65</f>
        <v>bd</v>
      </c>
      <c r="H80" s="399">
        <v>0.44</v>
      </c>
      <c r="L80" s="57"/>
      <c r="M80" s="779"/>
      <c r="N80" s="779"/>
      <c r="P80" s="262"/>
      <c r="Q80" s="262"/>
      <c r="R80" s="262"/>
      <c r="T80" s="262"/>
      <c r="U80" s="262"/>
      <c r="V80" s="774"/>
      <c r="W80" s="773"/>
      <c r="X80" s="768"/>
      <c r="Y80" s="768"/>
      <c r="Z80" s="768"/>
    </row>
    <row r="81" spans="1:26" s="75" customFormat="1" ht="12" customHeight="1" outlineLevel="1" x14ac:dyDescent="0.25">
      <c r="A81" s="238"/>
      <c r="B81" s="239"/>
      <c r="C81" s="249"/>
      <c r="D81" s="249"/>
      <c r="E81" s="249"/>
      <c r="F81" s="257"/>
      <c r="G81" s="322" t="str">
        <f>Crop!H66</f>
        <v>o</v>
      </c>
      <c r="H81" s="399">
        <v>0.4</v>
      </c>
      <c r="L81" s="57"/>
      <c r="M81" s="261"/>
      <c r="N81" s="261"/>
      <c r="P81" s="262"/>
      <c r="Q81" s="262"/>
      <c r="R81" s="262"/>
      <c r="T81" s="262"/>
      <c r="U81" s="262"/>
      <c r="V81" s="260"/>
      <c r="W81" s="248"/>
      <c r="X81" s="240"/>
      <c r="Y81" s="240"/>
      <c r="Z81" s="240"/>
    </row>
    <row r="82" spans="1:26" s="765" customFormat="1" ht="12" customHeight="1" outlineLevel="1" x14ac:dyDescent="0.25">
      <c r="A82" s="769"/>
      <c r="B82" s="766"/>
      <c r="C82" s="778"/>
      <c r="D82" s="778"/>
      <c r="E82" s="778"/>
      <c r="F82" s="782"/>
      <c r="G82" s="322" t="str">
        <f>Crop!H67</f>
        <v>od</v>
      </c>
      <c r="H82" s="399">
        <v>0.4</v>
      </c>
      <c r="L82" s="57"/>
      <c r="M82" s="779"/>
      <c r="N82" s="779"/>
      <c r="P82" s="262"/>
      <c r="Q82" s="262"/>
      <c r="R82" s="262"/>
      <c r="T82" s="262"/>
      <c r="U82" s="262"/>
      <c r="V82" s="774"/>
      <c r="W82" s="773"/>
      <c r="X82" s="768"/>
      <c r="Y82" s="768"/>
      <c r="Z82" s="768"/>
    </row>
    <row r="83" spans="1:26" s="75" customFormat="1" ht="12" customHeight="1" outlineLevel="1" x14ac:dyDescent="0.25">
      <c r="A83" s="238"/>
      <c r="B83" s="239"/>
      <c r="C83" s="249"/>
      <c r="D83" s="249"/>
      <c r="E83" s="249"/>
      <c r="F83" s="257"/>
      <c r="G83" s="322" t="str">
        <f>Crop!H68</f>
        <v>h</v>
      </c>
      <c r="H83" s="399">
        <v>0.7</v>
      </c>
      <c r="L83" s="57"/>
      <c r="M83" s="261"/>
      <c r="N83" s="261"/>
      <c r="P83" s="262"/>
      <c r="Q83" s="262"/>
      <c r="R83" s="262"/>
      <c r="T83" s="262"/>
      <c r="U83" s="262"/>
      <c r="V83" s="260"/>
      <c r="W83" s="248"/>
      <c r="X83" s="240"/>
      <c r="Y83" s="240"/>
      <c r="Z83" s="240"/>
    </row>
    <row r="84" spans="1:26" s="765" customFormat="1" ht="12" customHeight="1" outlineLevel="1" x14ac:dyDescent="0.25">
      <c r="A84" s="769"/>
      <c r="B84" s="766"/>
      <c r="C84" s="778"/>
      <c r="D84" s="778"/>
      <c r="E84" s="778"/>
      <c r="F84" s="782"/>
      <c r="G84" s="322" t="s">
        <v>250</v>
      </c>
      <c r="H84" s="399">
        <v>0.4</v>
      </c>
      <c r="L84" s="57"/>
      <c r="M84" s="779"/>
      <c r="N84" s="779"/>
      <c r="P84" s="262"/>
      <c r="Q84" s="262"/>
      <c r="R84" s="262"/>
      <c r="T84" s="262"/>
      <c r="U84" s="262"/>
      <c r="V84" s="774"/>
      <c r="W84" s="773"/>
      <c r="X84" s="768"/>
      <c r="Y84" s="768"/>
      <c r="Z84" s="768"/>
    </row>
    <row r="85" spans="1:26" s="75" customFormat="1" ht="12" customHeight="1" outlineLevel="1" x14ac:dyDescent="0.25">
      <c r="A85" s="238"/>
      <c r="B85" s="239"/>
      <c r="C85" s="249"/>
      <c r="D85" s="249"/>
      <c r="E85" s="249"/>
      <c r="F85" s="257"/>
      <c r="G85" s="322" t="str">
        <f>Crop!H70</f>
        <v>z</v>
      </c>
      <c r="H85" s="399">
        <v>0.2</v>
      </c>
      <c r="L85" s="57"/>
      <c r="M85" s="261"/>
      <c r="N85" s="261"/>
      <c r="P85" s="262"/>
      <c r="Q85" s="262"/>
      <c r="R85" s="262"/>
      <c r="T85" s="262"/>
      <c r="U85" s="262"/>
      <c r="V85" s="260"/>
      <c r="W85" s="248"/>
      <c r="X85" s="240"/>
      <c r="Y85" s="240"/>
      <c r="Z85" s="240"/>
    </row>
    <row r="86" spans="1:26" s="765" customFormat="1" ht="12" customHeight="1" outlineLevel="1" x14ac:dyDescent="0.25">
      <c r="A86" s="769"/>
      <c r="B86" s="766"/>
      <c r="C86" s="778"/>
      <c r="D86" s="778"/>
      <c r="E86" s="778"/>
      <c r="F86" s="782"/>
      <c r="G86" s="322" t="str">
        <f>Crop!H71</f>
        <v>zd</v>
      </c>
      <c r="H86" s="399">
        <v>0.2</v>
      </c>
      <c r="L86" s="57"/>
      <c r="M86" s="779"/>
      <c r="N86" s="779"/>
      <c r="P86" s="262"/>
      <c r="Q86" s="262"/>
      <c r="R86" s="262"/>
      <c r="T86" s="262"/>
      <c r="U86" s="262"/>
      <c r="V86" s="774"/>
      <c r="W86" s="773"/>
      <c r="X86" s="768"/>
      <c r="Y86" s="768"/>
      <c r="Z86" s="768"/>
    </row>
    <row r="87" spans="1:26" s="75" customFormat="1" ht="12" customHeight="1" outlineLevel="1" x14ac:dyDescent="0.25">
      <c r="A87" s="238"/>
      <c r="B87" s="239"/>
      <c r="C87" s="249"/>
      <c r="D87" s="249"/>
      <c r="E87" s="249"/>
      <c r="F87" s="257"/>
      <c r="G87" s="322" t="str">
        <f>Crop!H72</f>
        <v>r</v>
      </c>
      <c r="H87" s="399">
        <v>0.2</v>
      </c>
      <c r="L87" s="57"/>
      <c r="M87" s="261"/>
      <c r="N87" s="261"/>
      <c r="P87" s="262"/>
      <c r="Q87" s="262"/>
      <c r="R87" s="262"/>
      <c r="T87" s="262"/>
      <c r="U87" s="262"/>
      <c r="V87" s="260"/>
      <c r="W87" s="248"/>
      <c r="X87" s="240"/>
      <c r="Y87" s="240"/>
      <c r="Z87" s="240"/>
    </row>
    <row r="88" spans="1:26" s="765" customFormat="1" ht="12" customHeight="1" outlineLevel="1" x14ac:dyDescent="0.25">
      <c r="A88" s="769"/>
      <c r="B88" s="766"/>
      <c r="C88" s="778"/>
      <c r="D88" s="778"/>
      <c r="E88" s="778"/>
      <c r="F88" s="782"/>
      <c r="G88" s="322" t="str">
        <f>Crop!H73</f>
        <v>rd</v>
      </c>
      <c r="H88" s="399">
        <v>0.2</v>
      </c>
      <c r="L88" s="57"/>
      <c r="M88" s="779"/>
      <c r="N88" s="779"/>
      <c r="P88" s="262"/>
      <c r="Q88" s="262"/>
      <c r="R88" s="262"/>
      <c r="T88" s="262"/>
      <c r="U88" s="262"/>
      <c r="V88" s="774"/>
      <c r="W88" s="773"/>
      <c r="X88" s="768"/>
      <c r="Y88" s="768"/>
      <c r="Z88" s="768"/>
    </row>
    <row r="89" spans="1:26" s="75" customFormat="1" ht="12" customHeight="1" outlineLevel="1" x14ac:dyDescent="0.25">
      <c r="A89" s="238"/>
      <c r="B89" s="239"/>
      <c r="C89" s="249"/>
      <c r="D89" s="249"/>
      <c r="E89" s="249"/>
      <c r="F89" s="257"/>
      <c r="G89" s="322" t="str">
        <f>Crop!H74</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Crop!H75</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Crop!H76</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Crop!H77</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Crop!H78</f>
        <v>v</v>
      </c>
      <c r="H93" s="399">
        <v>0.3</v>
      </c>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t="s">
        <v>1051</v>
      </c>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91">
        <v>4.0000000000000001E-3</v>
      </c>
      <c r="I97" s="56"/>
      <c r="J97" s="54"/>
      <c r="K97" s="54"/>
      <c r="L97" s="54"/>
      <c r="M97" s="262"/>
      <c r="N97" s="261"/>
      <c r="P97" s="262"/>
      <c r="Q97" s="262"/>
      <c r="R97" s="262"/>
      <c r="S97" s="689"/>
      <c r="T97" s="262"/>
      <c r="U97" s="262"/>
      <c r="V97" s="260"/>
      <c r="W97" s="248"/>
      <c r="X97" s="240"/>
      <c r="Y97" s="240"/>
      <c r="Z97" s="240"/>
    </row>
    <row r="98" spans="1:26" s="765" customFormat="1" ht="12" customHeight="1" outlineLevel="1" x14ac:dyDescent="0.25">
      <c r="A98" s="769"/>
      <c r="B98" s="766"/>
      <c r="C98" s="778"/>
      <c r="D98" s="778"/>
      <c r="E98" s="778"/>
      <c r="F98" s="782"/>
      <c r="G98" s="779" t="str">
        <f t="shared" si="0"/>
        <v>wd</v>
      </c>
      <c r="H98" s="691">
        <v>4.0000000000000001E-3</v>
      </c>
      <c r="I98" s="56"/>
      <c r="J98" s="797"/>
      <c r="K98" s="797"/>
      <c r="L98" s="797"/>
      <c r="M98" s="262"/>
      <c r="N98" s="779"/>
      <c r="P98" s="262"/>
      <c r="Q98" s="262"/>
      <c r="R98" s="262"/>
      <c r="S98" s="689"/>
      <c r="T98" s="262"/>
      <c r="U98" s="262"/>
      <c r="V98" s="774"/>
      <c r="W98" s="773"/>
      <c r="X98" s="768"/>
      <c r="Y98" s="768"/>
      <c r="Z98" s="768"/>
    </row>
    <row r="99" spans="1:26" s="75" customFormat="1" ht="12" customHeight="1" outlineLevel="1" x14ac:dyDescent="0.25">
      <c r="A99" s="238"/>
      <c r="B99" s="239"/>
      <c r="C99" s="249"/>
      <c r="D99" s="249"/>
      <c r="E99" s="249"/>
      <c r="F99" s="257"/>
      <c r="G99" s="261" t="str">
        <f t="shared" si="0"/>
        <v>b</v>
      </c>
      <c r="H99" s="691">
        <v>4.0000000000000001E-3</v>
      </c>
      <c r="I99" s="56"/>
      <c r="J99" s="54"/>
      <c r="K99" s="54"/>
      <c r="L99" s="54"/>
      <c r="M99" s="262"/>
      <c r="N99" s="261"/>
      <c r="P99" s="262"/>
      <c r="Q99" s="262"/>
      <c r="R99" s="262"/>
      <c r="S99" s="689"/>
      <c r="T99" s="262"/>
      <c r="U99" s="262"/>
      <c r="V99" s="260"/>
      <c r="W99" s="248"/>
      <c r="X99" s="240"/>
      <c r="Y99" s="240"/>
      <c r="Z99" s="240"/>
    </row>
    <row r="100" spans="1:26" s="765" customFormat="1" ht="12" customHeight="1" outlineLevel="1" x14ac:dyDescent="0.25">
      <c r="A100" s="769"/>
      <c r="B100" s="766"/>
      <c r="C100" s="778"/>
      <c r="D100" s="778"/>
      <c r="E100" s="778"/>
      <c r="F100" s="782"/>
      <c r="G100" s="779" t="str">
        <f t="shared" si="0"/>
        <v>bd</v>
      </c>
      <c r="H100" s="691">
        <v>4.0000000000000001E-3</v>
      </c>
      <c r="I100" s="56"/>
      <c r="J100" s="797"/>
      <c r="K100" s="797"/>
      <c r="L100" s="797"/>
      <c r="M100" s="262"/>
      <c r="N100" s="779"/>
      <c r="P100" s="262"/>
      <c r="Q100" s="262"/>
      <c r="R100" s="262"/>
      <c r="S100" s="689"/>
      <c r="T100" s="262"/>
      <c r="U100" s="262"/>
      <c r="V100" s="774"/>
      <c r="W100" s="773"/>
      <c r="X100" s="768"/>
      <c r="Y100" s="768"/>
      <c r="Z100" s="768"/>
    </row>
    <row r="101" spans="1:26" s="75" customFormat="1" ht="12" customHeight="1" outlineLevel="1" x14ac:dyDescent="0.25">
      <c r="A101" s="238"/>
      <c r="B101" s="239"/>
      <c r="C101" s="249"/>
      <c r="D101" s="249"/>
      <c r="E101" s="249"/>
      <c r="F101" s="257"/>
      <c r="G101" s="261" t="str">
        <f t="shared" si="0"/>
        <v>o</v>
      </c>
      <c r="H101" s="691">
        <v>4.0000000000000001E-3</v>
      </c>
      <c r="I101" s="56"/>
      <c r="J101" s="54"/>
      <c r="K101" s="54"/>
      <c r="L101" s="54"/>
      <c r="M101" s="262"/>
      <c r="N101" s="261"/>
      <c r="P101" s="262"/>
      <c r="Q101" s="262"/>
      <c r="R101" s="262"/>
      <c r="S101" s="689"/>
      <c r="T101" s="262"/>
      <c r="U101" s="262"/>
      <c r="V101" s="260"/>
      <c r="W101" s="248"/>
      <c r="X101" s="240"/>
      <c r="Y101" s="240"/>
      <c r="Z101" s="240"/>
    </row>
    <row r="102" spans="1:26" s="765" customFormat="1" ht="12" customHeight="1" outlineLevel="1" x14ac:dyDescent="0.25">
      <c r="A102" s="769"/>
      <c r="B102" s="766"/>
      <c r="C102" s="778"/>
      <c r="D102" s="778"/>
      <c r="E102" s="778"/>
      <c r="F102" s="782"/>
      <c r="G102" s="779" t="str">
        <f t="shared" si="0"/>
        <v>od</v>
      </c>
      <c r="H102" s="691">
        <v>4.0000000000000001E-3</v>
      </c>
      <c r="I102" s="56"/>
      <c r="J102" s="797"/>
      <c r="K102" s="797"/>
      <c r="L102" s="797"/>
      <c r="M102" s="262"/>
      <c r="N102" s="779"/>
      <c r="P102" s="262"/>
      <c r="Q102" s="262"/>
      <c r="R102" s="262"/>
      <c r="S102" s="689"/>
      <c r="T102" s="262"/>
      <c r="U102" s="262"/>
      <c r="V102" s="774"/>
      <c r="W102" s="773"/>
      <c r="X102" s="768"/>
      <c r="Y102" s="768"/>
      <c r="Z102" s="768"/>
    </row>
    <row r="103" spans="1:26" s="75" customFormat="1" ht="12" customHeight="1" outlineLevel="1" x14ac:dyDescent="0.25">
      <c r="A103" s="238"/>
      <c r="B103" s="239"/>
      <c r="C103" s="249"/>
      <c r="D103" s="249"/>
      <c r="E103" s="249"/>
      <c r="F103" s="257"/>
      <c r="G103" s="261" t="str">
        <f t="shared" si="0"/>
        <v>h</v>
      </c>
      <c r="H103" s="691">
        <v>4.0000000000000001E-3</v>
      </c>
      <c r="I103" s="56"/>
      <c r="J103" s="54"/>
      <c r="K103" s="54"/>
      <c r="L103" s="54"/>
      <c r="M103" s="262"/>
      <c r="N103" s="261"/>
      <c r="P103" s="262"/>
      <c r="Q103" s="262"/>
      <c r="R103" s="262"/>
      <c r="S103" s="689"/>
      <c r="T103" s="262"/>
      <c r="U103" s="262"/>
      <c r="V103" s="260"/>
      <c r="W103" s="248"/>
      <c r="X103" s="240"/>
      <c r="Y103" s="240"/>
      <c r="Z103" s="240"/>
    </row>
    <row r="104" spans="1:26" s="765" customFormat="1" ht="12" customHeight="1" outlineLevel="1" x14ac:dyDescent="0.25">
      <c r="A104" s="769"/>
      <c r="B104" s="766"/>
      <c r="C104" s="778"/>
      <c r="D104" s="778"/>
      <c r="E104" s="778"/>
      <c r="F104" s="782"/>
      <c r="G104" s="779" t="str">
        <f t="shared" si="0"/>
        <v>of</v>
      </c>
      <c r="H104" s="691">
        <v>4.0000000000000001E-3</v>
      </c>
      <c r="I104" s="56"/>
      <c r="J104" s="797"/>
      <c r="K104" s="797"/>
      <c r="L104" s="797"/>
      <c r="M104" s="262"/>
      <c r="N104" s="779"/>
      <c r="P104" s="262"/>
      <c r="Q104" s="262"/>
      <c r="R104" s="262"/>
      <c r="S104" s="689"/>
      <c r="T104" s="262"/>
      <c r="U104" s="262"/>
      <c r="V104" s="774"/>
      <c r="W104" s="773"/>
      <c r="X104" s="768"/>
      <c r="Y104" s="768"/>
      <c r="Z104" s="768"/>
    </row>
    <row r="105" spans="1:26" s="75" customFormat="1" ht="12" customHeight="1" outlineLevel="1" x14ac:dyDescent="0.25">
      <c r="A105" s="238"/>
      <c r="B105" s="239"/>
      <c r="C105" s="249"/>
      <c r="D105" s="249"/>
      <c r="E105" s="249"/>
      <c r="F105" s="257"/>
      <c r="G105" s="261" t="str">
        <f t="shared" si="0"/>
        <v>z</v>
      </c>
      <c r="H105" s="691">
        <v>4.0000000000000001E-3</v>
      </c>
      <c r="I105" s="56"/>
      <c r="J105" s="54"/>
      <c r="K105" s="54"/>
      <c r="L105" s="54"/>
      <c r="M105" s="262"/>
      <c r="N105" s="261"/>
      <c r="P105" s="262"/>
      <c r="Q105" s="262"/>
      <c r="R105" s="262"/>
      <c r="S105" s="689"/>
      <c r="T105" s="262"/>
      <c r="U105" s="262"/>
      <c r="V105" s="260"/>
      <c r="W105" s="248"/>
      <c r="X105" s="240"/>
      <c r="Y105" s="240"/>
      <c r="Z105" s="240"/>
    </row>
    <row r="106" spans="1:26" s="765" customFormat="1" ht="12" customHeight="1" outlineLevel="1" x14ac:dyDescent="0.25">
      <c r="A106" s="769"/>
      <c r="B106" s="766"/>
      <c r="C106" s="778"/>
      <c r="D106" s="778"/>
      <c r="E106" s="778"/>
      <c r="F106" s="782"/>
      <c r="G106" s="779" t="str">
        <f t="shared" si="0"/>
        <v>zd</v>
      </c>
      <c r="H106" s="691">
        <v>4.0000000000000001E-3</v>
      </c>
      <c r="I106" s="56"/>
      <c r="J106" s="797"/>
      <c r="K106" s="797"/>
      <c r="L106" s="797"/>
      <c r="M106" s="262"/>
      <c r="N106" s="779"/>
      <c r="P106" s="262"/>
      <c r="Q106" s="262"/>
      <c r="R106" s="262"/>
      <c r="S106" s="689"/>
      <c r="T106" s="262"/>
      <c r="U106" s="262"/>
      <c r="V106" s="774"/>
      <c r="W106" s="773"/>
      <c r="X106" s="768"/>
      <c r="Y106" s="768"/>
      <c r="Z106" s="768"/>
    </row>
    <row r="107" spans="1:26" s="75" customFormat="1" ht="12" customHeight="1" outlineLevel="1" x14ac:dyDescent="0.25">
      <c r="A107" s="238"/>
      <c r="B107" s="239"/>
      <c r="C107" s="249"/>
      <c r="D107" s="249"/>
      <c r="E107" s="249"/>
      <c r="F107" s="257"/>
      <c r="G107" s="261" t="str">
        <f t="shared" si="0"/>
        <v>r</v>
      </c>
      <c r="H107" s="691">
        <v>4.0000000000000001E-3</v>
      </c>
      <c r="I107" s="56"/>
      <c r="J107" s="54"/>
      <c r="K107" s="54"/>
      <c r="L107" s="54"/>
      <c r="M107" s="262"/>
      <c r="N107" s="261"/>
      <c r="P107" s="262"/>
      <c r="Q107" s="262"/>
      <c r="R107" s="262"/>
      <c r="S107" s="689"/>
      <c r="T107" s="262"/>
      <c r="U107" s="262"/>
      <c r="V107" s="260"/>
      <c r="W107" s="248"/>
      <c r="X107" s="240"/>
      <c r="Y107" s="240"/>
      <c r="Z107" s="240"/>
    </row>
    <row r="108" spans="1:26" s="765" customFormat="1" ht="12" customHeight="1" outlineLevel="1" x14ac:dyDescent="0.25">
      <c r="A108" s="769"/>
      <c r="B108" s="766"/>
      <c r="C108" s="778"/>
      <c r="D108" s="778"/>
      <c r="E108" s="778"/>
      <c r="F108" s="782"/>
      <c r="G108" s="779" t="str">
        <f t="shared" si="0"/>
        <v>rd</v>
      </c>
      <c r="H108" s="691">
        <v>4.0000000000000001E-3</v>
      </c>
      <c r="I108" s="56"/>
      <c r="J108" s="797"/>
      <c r="K108" s="797"/>
      <c r="L108" s="797"/>
      <c r="M108" s="262"/>
      <c r="N108" s="779"/>
      <c r="P108" s="262"/>
      <c r="Q108" s="262"/>
      <c r="R108" s="262"/>
      <c r="S108" s="689"/>
      <c r="T108" s="262"/>
      <c r="U108" s="262"/>
      <c r="V108" s="774"/>
      <c r="W108" s="773"/>
      <c r="X108" s="768"/>
      <c r="Y108" s="768"/>
      <c r="Z108" s="768"/>
    </row>
    <row r="109" spans="1:26" s="75" customFormat="1" ht="12" customHeight="1" outlineLevel="1" x14ac:dyDescent="0.25">
      <c r="A109" s="238"/>
      <c r="B109" s="239"/>
      <c r="C109" s="249"/>
      <c r="D109" s="249"/>
      <c r="E109" s="249"/>
      <c r="F109" s="257"/>
      <c r="G109" s="261" t="str">
        <f t="shared" si="0"/>
        <v>l</v>
      </c>
      <c r="H109" s="691">
        <v>4.0000000000000001E-3</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91">
        <v>4.0000000000000001E-3</v>
      </c>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91">
        <v>4.0000000000000001E-3</v>
      </c>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91">
        <v>4.0000000000000001E-3</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91">
        <v>4.0000000000000001E-3</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432</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90">
        <v>0.1</v>
      </c>
      <c r="I117" s="56"/>
      <c r="J117" s="54"/>
      <c r="K117" s="54"/>
      <c r="L117" s="54"/>
      <c r="M117" s="262"/>
      <c r="N117" s="261"/>
      <c r="P117" s="262"/>
      <c r="Q117" s="262"/>
      <c r="R117" s="262"/>
      <c r="S117" s="689"/>
      <c r="T117" s="262"/>
      <c r="U117" s="262"/>
      <c r="V117" s="260"/>
      <c r="W117" s="248"/>
      <c r="X117" s="240"/>
      <c r="Y117" s="240"/>
      <c r="Z117" s="240"/>
    </row>
    <row r="118" spans="1:26" s="765" customFormat="1" ht="12" customHeight="1" outlineLevel="1" x14ac:dyDescent="0.25">
      <c r="A118" s="769"/>
      <c r="B118" s="766"/>
      <c r="C118" s="778"/>
      <c r="D118" s="778"/>
      <c r="E118" s="778"/>
      <c r="F118" s="782"/>
      <c r="G118" s="779" t="str">
        <f t="shared" si="1"/>
        <v>wd</v>
      </c>
      <c r="H118" s="690">
        <v>0.1</v>
      </c>
      <c r="I118" s="56"/>
      <c r="J118" s="797"/>
      <c r="K118" s="797"/>
      <c r="L118" s="797"/>
      <c r="M118" s="262"/>
      <c r="N118" s="779"/>
      <c r="P118" s="262"/>
      <c r="Q118" s="262"/>
      <c r="R118" s="262"/>
      <c r="S118" s="689"/>
      <c r="T118" s="262"/>
      <c r="U118" s="262"/>
      <c r="V118" s="774"/>
      <c r="W118" s="773"/>
      <c r="X118" s="768"/>
      <c r="Y118" s="768"/>
      <c r="Z118" s="768"/>
    </row>
    <row r="119" spans="1:26" s="75" customFormat="1" ht="12" customHeight="1" outlineLevel="1" x14ac:dyDescent="0.25">
      <c r="A119" s="238"/>
      <c r="B119" s="239"/>
      <c r="C119" s="249"/>
      <c r="D119" s="249"/>
      <c r="E119" s="249"/>
      <c r="F119" s="257"/>
      <c r="G119" s="261" t="str">
        <f t="shared" si="1"/>
        <v>b</v>
      </c>
      <c r="H119" s="690">
        <v>0.1</v>
      </c>
      <c r="I119" s="56"/>
      <c r="J119" s="54"/>
      <c r="K119" s="54"/>
      <c r="L119" s="54"/>
      <c r="M119" s="262"/>
      <c r="N119" s="261"/>
      <c r="P119" s="262"/>
      <c r="Q119" s="262"/>
      <c r="R119" s="262"/>
      <c r="S119" s="689"/>
      <c r="T119" s="262"/>
      <c r="U119" s="262"/>
      <c r="V119" s="260"/>
      <c r="W119" s="248"/>
      <c r="X119" s="240"/>
      <c r="Y119" s="240"/>
      <c r="Z119" s="240"/>
    </row>
    <row r="120" spans="1:26" s="765" customFormat="1" ht="12" customHeight="1" outlineLevel="1" x14ac:dyDescent="0.25">
      <c r="A120" s="769"/>
      <c r="B120" s="766"/>
      <c r="C120" s="778"/>
      <c r="D120" s="778"/>
      <c r="E120" s="778"/>
      <c r="F120" s="782"/>
      <c r="G120" s="779" t="str">
        <f t="shared" si="1"/>
        <v>bd</v>
      </c>
      <c r="H120" s="690">
        <v>0.1</v>
      </c>
      <c r="I120" s="56"/>
      <c r="J120" s="797"/>
      <c r="K120" s="797"/>
      <c r="L120" s="797"/>
      <c r="M120" s="262"/>
      <c r="N120" s="779"/>
      <c r="P120" s="262"/>
      <c r="Q120" s="262"/>
      <c r="R120" s="262"/>
      <c r="S120" s="689"/>
      <c r="T120" s="262"/>
      <c r="U120" s="262"/>
      <c r="V120" s="774"/>
      <c r="W120" s="773"/>
      <c r="X120" s="768"/>
      <c r="Y120" s="768"/>
      <c r="Z120" s="768"/>
    </row>
    <row r="121" spans="1:26" s="75" customFormat="1" ht="12" customHeight="1" outlineLevel="1" x14ac:dyDescent="0.25">
      <c r="A121" s="238"/>
      <c r="B121" s="239"/>
      <c r="C121" s="249"/>
      <c r="D121" s="249"/>
      <c r="E121" s="249"/>
      <c r="F121" s="257"/>
      <c r="G121" s="261" t="str">
        <f t="shared" si="1"/>
        <v>o</v>
      </c>
      <c r="H121" s="690">
        <v>0.1</v>
      </c>
      <c r="I121" s="56"/>
      <c r="J121" s="54"/>
      <c r="K121" s="54"/>
      <c r="L121" s="54"/>
      <c r="M121" s="262"/>
      <c r="N121" s="261"/>
      <c r="P121" s="262"/>
      <c r="Q121" s="262"/>
      <c r="R121" s="262"/>
      <c r="S121" s="689"/>
      <c r="T121" s="262"/>
      <c r="U121" s="262"/>
      <c r="V121" s="260"/>
      <c r="W121" s="248"/>
      <c r="X121" s="240"/>
      <c r="Y121" s="240"/>
      <c r="Z121" s="240"/>
    </row>
    <row r="122" spans="1:26" s="765" customFormat="1" ht="12" customHeight="1" outlineLevel="1" x14ac:dyDescent="0.25">
      <c r="A122" s="769"/>
      <c r="B122" s="766"/>
      <c r="C122" s="778"/>
      <c r="D122" s="778"/>
      <c r="E122" s="778"/>
      <c r="F122" s="782"/>
      <c r="G122" s="779" t="str">
        <f t="shared" si="1"/>
        <v>od</v>
      </c>
      <c r="H122" s="690">
        <v>0.1</v>
      </c>
      <c r="I122" s="56"/>
      <c r="J122" s="797"/>
      <c r="K122" s="797"/>
      <c r="L122" s="797"/>
      <c r="M122" s="262"/>
      <c r="N122" s="779"/>
      <c r="P122" s="262"/>
      <c r="Q122" s="262"/>
      <c r="R122" s="262"/>
      <c r="S122" s="689"/>
      <c r="T122" s="262"/>
      <c r="U122" s="262"/>
      <c r="V122" s="774"/>
      <c r="W122" s="773"/>
      <c r="X122" s="768"/>
      <c r="Y122" s="768"/>
      <c r="Z122" s="768"/>
    </row>
    <row r="123" spans="1:26" s="75" customFormat="1" ht="12" customHeight="1" outlineLevel="1" x14ac:dyDescent="0.25">
      <c r="A123" s="238"/>
      <c r="B123" s="239"/>
      <c r="C123" s="249"/>
      <c r="D123" s="249"/>
      <c r="E123" s="249"/>
      <c r="F123" s="257"/>
      <c r="G123" s="261" t="str">
        <f t="shared" si="1"/>
        <v>h</v>
      </c>
      <c r="H123" s="690">
        <v>0.1</v>
      </c>
      <c r="I123" s="56"/>
      <c r="J123" s="54"/>
      <c r="K123" s="54"/>
      <c r="L123" s="54"/>
      <c r="M123" s="262"/>
      <c r="N123" s="261"/>
      <c r="P123" s="262"/>
      <c r="Q123" s="262"/>
      <c r="R123" s="262"/>
      <c r="S123" s="689"/>
      <c r="T123" s="262"/>
      <c r="U123" s="262"/>
      <c r="V123" s="260"/>
      <c r="W123" s="248"/>
      <c r="X123" s="240"/>
      <c r="Y123" s="240"/>
      <c r="Z123" s="240"/>
    </row>
    <row r="124" spans="1:26" s="765" customFormat="1" ht="12" customHeight="1" outlineLevel="1" x14ac:dyDescent="0.25">
      <c r="A124" s="769"/>
      <c r="B124" s="766"/>
      <c r="C124" s="778"/>
      <c r="D124" s="778"/>
      <c r="E124" s="778"/>
      <c r="F124" s="782"/>
      <c r="G124" s="779" t="str">
        <f t="shared" si="1"/>
        <v>of</v>
      </c>
      <c r="H124" s="690">
        <v>0.1</v>
      </c>
      <c r="I124" s="56"/>
      <c r="J124" s="797"/>
      <c r="K124" s="797"/>
      <c r="L124" s="797"/>
      <c r="M124" s="262"/>
      <c r="N124" s="779"/>
      <c r="P124" s="262"/>
      <c r="Q124" s="262"/>
      <c r="R124" s="262"/>
      <c r="S124" s="689"/>
      <c r="T124" s="262"/>
      <c r="U124" s="262"/>
      <c r="V124" s="774"/>
      <c r="W124" s="773"/>
      <c r="X124" s="768"/>
      <c r="Y124" s="768"/>
      <c r="Z124" s="768"/>
    </row>
    <row r="125" spans="1:26" s="75" customFormat="1" ht="12" customHeight="1" outlineLevel="1" x14ac:dyDescent="0.25">
      <c r="A125" s="238"/>
      <c r="B125" s="239"/>
      <c r="C125" s="249"/>
      <c r="D125" s="249"/>
      <c r="E125" s="249"/>
      <c r="F125" s="257"/>
      <c r="G125" s="261" t="str">
        <f t="shared" si="1"/>
        <v>z</v>
      </c>
      <c r="H125" s="690">
        <v>0.1</v>
      </c>
      <c r="I125" s="56"/>
      <c r="J125" s="54"/>
      <c r="K125" s="54"/>
      <c r="L125" s="54"/>
      <c r="M125" s="262"/>
      <c r="N125" s="261"/>
      <c r="P125" s="262"/>
      <c r="Q125" s="262"/>
      <c r="R125" s="262"/>
      <c r="S125" s="689"/>
      <c r="T125" s="262"/>
      <c r="U125" s="262"/>
      <c r="V125" s="260"/>
      <c r="W125" s="248"/>
      <c r="X125" s="240"/>
      <c r="Y125" s="240"/>
      <c r="Z125" s="240"/>
    </row>
    <row r="126" spans="1:26" s="765" customFormat="1" ht="12" customHeight="1" outlineLevel="1" x14ac:dyDescent="0.25">
      <c r="A126" s="769"/>
      <c r="B126" s="766"/>
      <c r="C126" s="778"/>
      <c r="D126" s="778"/>
      <c r="E126" s="778"/>
      <c r="F126" s="782"/>
      <c r="G126" s="779" t="str">
        <f t="shared" si="1"/>
        <v>zd</v>
      </c>
      <c r="H126" s="690">
        <v>0.1</v>
      </c>
      <c r="I126" s="56"/>
      <c r="J126" s="797"/>
      <c r="K126" s="797"/>
      <c r="L126" s="797"/>
      <c r="M126" s="262"/>
      <c r="N126" s="779"/>
      <c r="P126" s="262"/>
      <c r="Q126" s="262"/>
      <c r="R126" s="262"/>
      <c r="S126" s="689"/>
      <c r="T126" s="262"/>
      <c r="U126" s="262"/>
      <c r="V126" s="774"/>
      <c r="W126" s="773"/>
      <c r="X126" s="768"/>
      <c r="Y126" s="768"/>
      <c r="Z126" s="768"/>
    </row>
    <row r="127" spans="1:26" s="75" customFormat="1" ht="12" customHeight="1" outlineLevel="1" x14ac:dyDescent="0.25">
      <c r="A127" s="238"/>
      <c r="B127" s="239"/>
      <c r="C127" s="249"/>
      <c r="D127" s="249"/>
      <c r="E127" s="249"/>
      <c r="F127" s="257"/>
      <c r="G127" s="261" t="str">
        <f t="shared" si="1"/>
        <v>r</v>
      </c>
      <c r="H127" s="690">
        <v>0.1</v>
      </c>
      <c r="I127" s="56"/>
      <c r="J127" s="54"/>
      <c r="K127" s="54"/>
      <c r="L127" s="54"/>
      <c r="M127" s="262"/>
      <c r="N127" s="261"/>
      <c r="P127" s="262"/>
      <c r="Q127" s="262"/>
      <c r="R127" s="262"/>
      <c r="S127" s="689"/>
      <c r="T127" s="262"/>
      <c r="U127" s="262"/>
      <c r="V127" s="260"/>
      <c r="W127" s="248"/>
      <c r="X127" s="240"/>
      <c r="Y127" s="240"/>
      <c r="Z127" s="240"/>
    </row>
    <row r="128" spans="1:26" s="765" customFormat="1" ht="12" customHeight="1" outlineLevel="1" x14ac:dyDescent="0.25">
      <c r="A128" s="769"/>
      <c r="B128" s="766"/>
      <c r="C128" s="778"/>
      <c r="D128" s="778"/>
      <c r="E128" s="778"/>
      <c r="F128" s="782"/>
      <c r="G128" s="779" t="str">
        <f t="shared" si="1"/>
        <v>rd</v>
      </c>
      <c r="H128" s="690">
        <v>0.1</v>
      </c>
      <c r="I128" s="56"/>
      <c r="J128" s="797"/>
      <c r="K128" s="797"/>
      <c r="L128" s="797"/>
      <c r="M128" s="262"/>
      <c r="N128" s="779"/>
      <c r="P128" s="262"/>
      <c r="Q128" s="262"/>
      <c r="R128" s="262"/>
      <c r="S128" s="689"/>
      <c r="T128" s="262"/>
      <c r="U128" s="262"/>
      <c r="V128" s="774"/>
      <c r="W128" s="773"/>
      <c r="X128" s="768"/>
      <c r="Y128" s="768"/>
      <c r="Z128" s="768"/>
    </row>
    <row r="129" spans="1:26" s="75" customFormat="1" ht="12" customHeight="1" outlineLevel="1" x14ac:dyDescent="0.25">
      <c r="A129" s="238"/>
      <c r="B129" s="239"/>
      <c r="C129" s="249"/>
      <c r="D129" s="249"/>
      <c r="E129" s="249"/>
      <c r="F129" s="257"/>
      <c r="G129" s="261" t="str">
        <f t="shared" si="1"/>
        <v>l</v>
      </c>
      <c r="H129" s="690">
        <v>0.1</v>
      </c>
      <c r="I129" s="56"/>
      <c r="J129" s="54"/>
      <c r="K129" s="54"/>
      <c r="L129" s="54"/>
      <c r="M129" s="262"/>
      <c r="N129" s="261"/>
      <c r="P129" s="262"/>
      <c r="Q129" s="262"/>
      <c r="R129" s="262"/>
      <c r="S129" s="689"/>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90">
        <v>0.1</v>
      </c>
      <c r="I130" s="56"/>
      <c r="J130" s="54"/>
      <c r="K130" s="54"/>
      <c r="L130" s="54"/>
      <c r="M130" s="262"/>
      <c r="N130" s="261"/>
      <c r="P130" s="262"/>
      <c r="Q130" s="262"/>
      <c r="R130" s="262"/>
      <c r="S130" s="689"/>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90">
        <v>0.1</v>
      </c>
      <c r="I131" s="56"/>
      <c r="J131" s="54"/>
      <c r="K131" s="54"/>
      <c r="L131" s="54"/>
      <c r="M131" s="262"/>
      <c r="N131" s="261"/>
      <c r="P131" s="262"/>
      <c r="Q131" s="262"/>
      <c r="R131" s="262"/>
      <c r="S131" s="689"/>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90">
        <v>0.1</v>
      </c>
      <c r="I132" s="56"/>
      <c r="J132" s="54"/>
      <c r="K132" s="54"/>
      <c r="L132" s="54"/>
      <c r="M132" s="262"/>
      <c r="N132" s="261"/>
      <c r="P132" s="262"/>
      <c r="Q132" s="262"/>
      <c r="R132" s="262"/>
      <c r="S132" s="689"/>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90">
        <v>0.1</v>
      </c>
      <c r="I133" s="56"/>
      <c r="J133" s="54"/>
      <c r="K133" s="54"/>
      <c r="L133" s="54"/>
      <c r="M133" s="262"/>
      <c r="N133" s="261"/>
      <c r="P133" s="262"/>
      <c r="Q133" s="262"/>
      <c r="R133" s="262"/>
      <c r="S133" s="689"/>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9"/>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9"/>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9"/>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9"/>
      <c r="T137" s="262"/>
      <c r="U137" s="262"/>
      <c r="V137" s="260"/>
      <c r="W137" s="248"/>
      <c r="X137" s="240"/>
      <c r="Y137" s="240"/>
      <c r="Z137" s="240"/>
    </row>
    <row r="138" spans="1:26" s="765" customFormat="1" ht="12" customHeight="1" outlineLevel="1" x14ac:dyDescent="0.25">
      <c r="A138" s="769"/>
      <c r="B138" s="766"/>
      <c r="C138" s="778"/>
      <c r="D138" s="778"/>
      <c r="E138" s="778"/>
      <c r="F138" s="782"/>
      <c r="G138" s="779" t="str">
        <f t="shared" si="2"/>
        <v>wd</v>
      </c>
      <c r="H138" s="399">
        <v>0.94</v>
      </c>
      <c r="I138" s="56"/>
      <c r="J138" s="797"/>
      <c r="K138" s="797"/>
      <c r="L138" s="797"/>
      <c r="M138" s="262"/>
      <c r="N138" s="779"/>
      <c r="P138" s="262"/>
      <c r="Q138" s="262"/>
      <c r="R138" s="262"/>
      <c r="S138" s="689"/>
      <c r="T138" s="262"/>
      <c r="U138" s="262"/>
      <c r="V138" s="774"/>
      <c r="W138" s="773"/>
      <c r="X138" s="768"/>
      <c r="Y138" s="768"/>
      <c r="Z138" s="768"/>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9"/>
      <c r="T139" s="262"/>
      <c r="U139" s="262"/>
      <c r="V139" s="260"/>
      <c r="W139" s="248"/>
      <c r="X139" s="240"/>
      <c r="Y139" s="240"/>
      <c r="Z139" s="240"/>
    </row>
    <row r="140" spans="1:26" s="765" customFormat="1" ht="12" customHeight="1" outlineLevel="1" x14ac:dyDescent="0.25">
      <c r="A140" s="769"/>
      <c r="B140" s="766"/>
      <c r="C140" s="778"/>
      <c r="D140" s="778"/>
      <c r="E140" s="778"/>
      <c r="F140" s="782"/>
      <c r="G140" s="779" t="str">
        <f t="shared" si="2"/>
        <v>bd</v>
      </c>
      <c r="H140" s="399">
        <v>0.94</v>
      </c>
      <c r="I140" s="56"/>
      <c r="J140" s="797"/>
      <c r="K140" s="797"/>
      <c r="L140" s="797"/>
      <c r="M140" s="262"/>
      <c r="N140" s="779"/>
      <c r="P140" s="262"/>
      <c r="Q140" s="262"/>
      <c r="R140" s="262"/>
      <c r="S140" s="689"/>
      <c r="T140" s="262"/>
      <c r="U140" s="262"/>
      <c r="V140" s="774"/>
      <c r="W140" s="773"/>
      <c r="X140" s="768"/>
      <c r="Y140" s="768"/>
      <c r="Z140" s="768"/>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9"/>
      <c r="T141" s="262"/>
      <c r="U141" s="262"/>
      <c r="V141" s="260"/>
      <c r="W141" s="248"/>
      <c r="X141" s="240"/>
      <c r="Y141" s="240"/>
      <c r="Z141" s="240"/>
    </row>
    <row r="142" spans="1:26" s="765" customFormat="1" ht="12" customHeight="1" outlineLevel="1" x14ac:dyDescent="0.25">
      <c r="A142" s="769"/>
      <c r="B142" s="766"/>
      <c r="C142" s="778"/>
      <c r="D142" s="778"/>
      <c r="E142" s="778"/>
      <c r="F142" s="782"/>
      <c r="G142" s="779" t="str">
        <f t="shared" si="2"/>
        <v>od</v>
      </c>
      <c r="H142" s="399">
        <v>0.94</v>
      </c>
      <c r="I142" s="56"/>
      <c r="J142" s="797"/>
      <c r="K142" s="797"/>
      <c r="L142" s="797"/>
      <c r="M142" s="262"/>
      <c r="N142" s="779"/>
      <c r="P142" s="262"/>
      <c r="Q142" s="262"/>
      <c r="R142" s="262"/>
      <c r="S142" s="689"/>
      <c r="T142" s="262"/>
      <c r="U142" s="262"/>
      <c r="V142" s="774"/>
      <c r="W142" s="773"/>
      <c r="X142" s="768"/>
      <c r="Y142" s="768"/>
      <c r="Z142" s="768"/>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9"/>
      <c r="T143" s="262"/>
      <c r="U143" s="262"/>
      <c r="V143" s="260"/>
      <c r="W143" s="248"/>
      <c r="X143" s="240"/>
      <c r="Y143" s="240"/>
      <c r="Z143" s="240"/>
    </row>
    <row r="144" spans="1:26" s="765" customFormat="1" ht="12" customHeight="1" outlineLevel="1" x14ac:dyDescent="0.25">
      <c r="A144" s="769"/>
      <c r="B144" s="766"/>
      <c r="C144" s="778"/>
      <c r="D144" s="778"/>
      <c r="E144" s="778"/>
      <c r="F144" s="782"/>
      <c r="G144" s="779" t="str">
        <f t="shared" si="2"/>
        <v>of</v>
      </c>
      <c r="H144" s="399">
        <v>0</v>
      </c>
      <c r="I144" s="56"/>
      <c r="J144" s="797"/>
      <c r="K144" s="797"/>
      <c r="L144" s="797"/>
      <c r="M144" s="262"/>
      <c r="N144" s="779"/>
      <c r="P144" s="262"/>
      <c r="Q144" s="262"/>
      <c r="R144" s="262"/>
      <c r="S144" s="689"/>
      <c r="T144" s="262"/>
      <c r="U144" s="262"/>
      <c r="V144" s="774"/>
      <c r="W144" s="773"/>
      <c r="X144" s="768"/>
      <c r="Y144" s="768"/>
      <c r="Z144" s="768"/>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9"/>
      <c r="T145" s="262"/>
      <c r="U145" s="262"/>
      <c r="V145" s="260"/>
      <c r="W145" s="248"/>
      <c r="X145" s="240"/>
      <c r="Y145" s="240"/>
      <c r="Z145" s="240"/>
    </row>
    <row r="146" spans="1:54" s="765" customFormat="1" ht="12" customHeight="1" outlineLevel="1" x14ac:dyDescent="0.25">
      <c r="A146" s="769"/>
      <c r="B146" s="766"/>
      <c r="C146" s="778"/>
      <c r="D146" s="778"/>
      <c r="E146" s="778"/>
      <c r="F146" s="782"/>
      <c r="G146" s="779" t="str">
        <f t="shared" si="2"/>
        <v>zd</v>
      </c>
      <c r="H146" s="399">
        <v>0.97</v>
      </c>
      <c r="I146" s="56"/>
      <c r="J146" s="797"/>
      <c r="K146" s="797"/>
      <c r="L146" s="797"/>
      <c r="M146" s="262"/>
      <c r="N146" s="779"/>
      <c r="P146" s="262"/>
      <c r="Q146" s="262"/>
      <c r="R146" s="262"/>
      <c r="S146" s="689"/>
      <c r="T146" s="262"/>
      <c r="U146" s="262"/>
      <c r="V146" s="774"/>
      <c r="W146" s="773"/>
      <c r="X146" s="768"/>
      <c r="Y146" s="768"/>
      <c r="Z146" s="768"/>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9"/>
      <c r="T147" s="262"/>
      <c r="U147" s="262"/>
      <c r="V147" s="260"/>
      <c r="W147" s="248"/>
      <c r="X147" s="240"/>
      <c r="Y147" s="240"/>
      <c r="Z147" s="240"/>
    </row>
    <row r="148" spans="1:54" s="765" customFormat="1" ht="12" customHeight="1" outlineLevel="1" x14ac:dyDescent="0.25">
      <c r="A148" s="769"/>
      <c r="B148" s="766"/>
      <c r="C148" s="778"/>
      <c r="D148" s="778"/>
      <c r="E148" s="778"/>
      <c r="F148" s="782"/>
      <c r="G148" s="779" t="str">
        <f t="shared" si="2"/>
        <v>rd</v>
      </c>
      <c r="H148" s="399">
        <v>0.97</v>
      </c>
      <c r="I148" s="56"/>
      <c r="J148" s="797"/>
      <c r="K148" s="797"/>
      <c r="L148" s="797"/>
      <c r="M148" s="262"/>
      <c r="N148" s="779"/>
      <c r="P148" s="262"/>
      <c r="Q148" s="262"/>
      <c r="R148" s="262"/>
      <c r="S148" s="689"/>
      <c r="T148" s="262"/>
      <c r="U148" s="262"/>
      <c r="V148" s="774"/>
      <c r="W148" s="773"/>
      <c r="X148" s="768"/>
      <c r="Y148" s="768"/>
      <c r="Z148" s="768"/>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9"/>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9"/>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9"/>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9"/>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9"/>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9"/>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79"/>
      <c r="I155" s="695"/>
      <c r="J155" s="695"/>
      <c r="K155" s="695"/>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79" t="s">
        <v>1069</v>
      </c>
      <c r="H156" s="779"/>
      <c r="I156" s="109" t="s">
        <v>1068</v>
      </c>
      <c r="J156" s="934"/>
      <c r="K156" s="935">
        <v>0.5</v>
      </c>
      <c r="M156" s="111"/>
      <c r="N156" s="111"/>
      <c r="O156" s="111"/>
      <c r="P156" s="111"/>
      <c r="Q156" s="111"/>
      <c r="R156" s="111"/>
      <c r="S156" s="111"/>
      <c r="T156" s="111"/>
      <c r="U156" s="111"/>
      <c r="V156" s="111"/>
      <c r="W156" s="773"/>
      <c r="X156" s="768"/>
      <c r="Y156" s="768"/>
      <c r="Z156" s="768"/>
      <c r="AC156" s="765"/>
      <c r="AD156" s="765"/>
      <c r="AE156" s="765"/>
      <c r="AF156" s="765"/>
      <c r="AG156" s="765"/>
      <c r="AH156" s="765"/>
      <c r="AI156" s="765"/>
      <c r="AJ156" s="765"/>
      <c r="AK156" s="765"/>
      <c r="AL156" s="765"/>
      <c r="AM156" s="765"/>
      <c r="AN156" s="765"/>
      <c r="AO156" s="765"/>
      <c r="AP156" s="765"/>
      <c r="AQ156" s="765"/>
      <c r="AR156" s="765"/>
      <c r="AS156" s="765"/>
      <c r="AT156" s="765"/>
      <c r="AU156" s="765"/>
      <c r="AV156" s="765"/>
      <c r="AW156" s="765"/>
      <c r="AX156" s="765"/>
      <c r="AY156" s="765"/>
      <c r="AZ156" s="765"/>
      <c r="BA156" s="765"/>
      <c r="BB156" s="765"/>
    </row>
    <row r="157" spans="1:54" s="138" customFormat="1" ht="12.95" customHeight="1" x14ac:dyDescent="0.25">
      <c r="A157" s="136"/>
      <c r="B157" s="125"/>
      <c r="C157" s="107"/>
      <c r="D157" s="107"/>
      <c r="E157" s="107"/>
      <c r="F157" s="109"/>
      <c r="G157" s="100" t="s">
        <v>851</v>
      </c>
      <c r="H157" s="207"/>
      <c r="I157" s="925"/>
      <c r="J157" s="925"/>
      <c r="K157" s="926"/>
      <c r="L157" s="926"/>
      <c r="M157" s="925"/>
      <c r="N157" s="925"/>
      <c r="O157" s="925"/>
      <c r="P157" s="925"/>
      <c r="Q157" s="111"/>
      <c r="R157" s="111"/>
      <c r="S157" s="111"/>
      <c r="T157" s="111"/>
      <c r="U157" s="111"/>
      <c r="V157" s="111"/>
      <c r="W157" s="773"/>
      <c r="X157" s="768"/>
      <c r="Y157" s="768"/>
      <c r="Z157" s="768"/>
      <c r="AC157" s="765"/>
      <c r="AD157" s="765"/>
      <c r="AE157" s="765"/>
      <c r="AF157" s="765"/>
      <c r="AG157" s="765"/>
      <c r="AH157" s="765"/>
      <c r="AI157" s="765"/>
      <c r="AJ157" s="765"/>
      <c r="AK157" s="765"/>
      <c r="AL157" s="765"/>
      <c r="AM157" s="765"/>
      <c r="AN157" s="765"/>
      <c r="AO157" s="765"/>
      <c r="AP157" s="765"/>
      <c r="AQ157" s="765"/>
      <c r="AR157" s="765"/>
      <c r="AS157" s="765"/>
      <c r="AT157" s="765"/>
      <c r="AU157" s="765"/>
      <c r="AV157" s="765"/>
      <c r="AW157" s="765"/>
      <c r="AX157" s="765"/>
      <c r="AY157" s="765"/>
      <c r="AZ157" s="765"/>
      <c r="BA157" s="765"/>
      <c r="BB157" s="765"/>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73"/>
      <c r="X158" s="768"/>
      <c r="Y158" s="768"/>
      <c r="Z158" s="768"/>
      <c r="AC158" s="765"/>
      <c r="AD158" s="765"/>
      <c r="AE158" s="765"/>
      <c r="AF158" s="765"/>
      <c r="AG158" s="765"/>
      <c r="AH158" s="765"/>
      <c r="AI158" s="765"/>
      <c r="AJ158" s="765"/>
      <c r="AK158" s="765"/>
      <c r="AL158" s="765"/>
      <c r="AM158" s="765"/>
      <c r="AN158" s="765"/>
      <c r="AO158" s="765"/>
      <c r="AP158" s="765"/>
      <c r="AQ158" s="765"/>
      <c r="AR158" s="765"/>
      <c r="AS158" s="765"/>
      <c r="AT158" s="765"/>
      <c r="AU158" s="765"/>
      <c r="AV158" s="765"/>
      <c r="AW158" s="765"/>
      <c r="AX158" s="765"/>
      <c r="AY158" s="765"/>
      <c r="AZ158" s="765"/>
      <c r="BA158" s="765"/>
      <c r="BB158" s="765"/>
    </row>
    <row r="159" spans="1:54" s="138" customFormat="1" ht="12.95" customHeight="1" x14ac:dyDescent="0.25">
      <c r="A159" s="136"/>
      <c r="B159" s="931"/>
      <c r="C159" s="107"/>
      <c r="D159" s="107"/>
      <c r="E159" s="107"/>
      <c r="F159" s="109"/>
      <c r="G159" s="100"/>
      <c r="H159" s="932"/>
      <c r="I159" s="110"/>
      <c r="J159" s="110"/>
      <c r="K159" s="110"/>
      <c r="L159" s="110"/>
      <c r="M159" s="110"/>
      <c r="N159" s="110"/>
      <c r="O159" s="110"/>
      <c r="P159" s="932"/>
      <c r="Q159" s="933"/>
      <c r="R159" s="933"/>
      <c r="S159" s="933"/>
      <c r="T159" s="933"/>
      <c r="U159" s="933"/>
      <c r="V159" s="109"/>
      <c r="W159" s="773"/>
      <c r="X159" s="768"/>
      <c r="Y159" s="768"/>
      <c r="Z159" s="768"/>
      <c r="AC159" s="765"/>
      <c r="AD159" s="765"/>
      <c r="AE159" s="765"/>
      <c r="AF159" s="765"/>
      <c r="AG159" s="765"/>
      <c r="AH159" s="765"/>
      <c r="AI159" s="765"/>
      <c r="AJ159" s="765"/>
      <c r="AK159" s="765"/>
      <c r="AL159" s="765"/>
      <c r="AM159" s="765"/>
      <c r="AN159" s="765"/>
      <c r="AO159" s="765"/>
      <c r="AP159" s="765"/>
      <c r="AQ159" s="765"/>
      <c r="AR159" s="765"/>
      <c r="AS159" s="765"/>
      <c r="AT159" s="765"/>
      <c r="AU159" s="765"/>
      <c r="AV159" s="765"/>
      <c r="AW159" s="765"/>
      <c r="AX159" s="765"/>
      <c r="AY159" s="765"/>
      <c r="AZ159" s="765"/>
      <c r="BA159" s="765"/>
      <c r="BB159" s="765"/>
    </row>
    <row r="160" spans="1:54" s="138" customFormat="1" ht="12.95" customHeight="1" x14ac:dyDescent="0.25">
      <c r="A160" s="136"/>
      <c r="B160" s="931"/>
      <c r="C160" s="107"/>
      <c r="D160" s="107"/>
      <c r="E160" s="107"/>
      <c r="F160" s="109"/>
      <c r="G160" s="100"/>
      <c r="H160" s="932"/>
      <c r="I160" s="110"/>
      <c r="J160" s="110"/>
      <c r="K160" s="110"/>
      <c r="L160" s="110"/>
      <c r="M160" s="110"/>
      <c r="N160" s="110"/>
      <c r="O160" s="110"/>
      <c r="P160" s="932"/>
      <c r="Q160" s="933"/>
      <c r="R160" s="933"/>
      <c r="S160" s="933"/>
      <c r="T160" s="933"/>
      <c r="U160" s="933"/>
      <c r="V160" s="109"/>
      <c r="W160" s="773"/>
      <c r="X160" s="768"/>
      <c r="Y160" s="768"/>
      <c r="Z160" s="768"/>
      <c r="AC160" s="765"/>
      <c r="AD160" s="765"/>
      <c r="AE160" s="765"/>
      <c r="AF160" s="765"/>
      <c r="AG160" s="765"/>
      <c r="AH160" s="765"/>
      <c r="AI160" s="765"/>
      <c r="AJ160" s="765"/>
      <c r="AK160" s="765"/>
      <c r="AL160" s="765"/>
      <c r="AM160" s="765"/>
      <c r="AN160" s="765"/>
      <c r="AO160" s="765"/>
      <c r="AP160" s="765"/>
      <c r="AQ160" s="765"/>
      <c r="AR160" s="765"/>
      <c r="AS160" s="765"/>
      <c r="AT160" s="765"/>
      <c r="AU160" s="765"/>
      <c r="AV160" s="765"/>
      <c r="AW160" s="765"/>
      <c r="AX160" s="765"/>
      <c r="AY160" s="765"/>
      <c r="AZ160" s="765"/>
      <c r="BA160" s="765"/>
      <c r="BB160" s="765"/>
    </row>
    <row r="161" spans="1:26" s="75" customFormat="1" ht="12" customHeight="1" outlineLevel="1" x14ac:dyDescent="0.25">
      <c r="A161" s="238"/>
      <c r="B161" s="239"/>
      <c r="C161" s="249"/>
      <c r="D161" s="249"/>
      <c r="E161" s="249"/>
      <c r="F161" s="257"/>
      <c r="G161" s="261" t="s">
        <v>362</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328</v>
      </c>
      <c r="I162" s="401" t="s">
        <v>363</v>
      </c>
      <c r="J162" s="401" t="s">
        <v>364</v>
      </c>
      <c r="K162" s="401" t="s">
        <v>365</v>
      </c>
      <c r="L162" s="401" t="s">
        <v>366</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65" customFormat="1" ht="12" customHeight="1" outlineLevel="1" x14ac:dyDescent="0.25">
      <c r="A164" s="769"/>
      <c r="B164" s="766"/>
      <c r="C164" s="778"/>
      <c r="D164" s="778"/>
      <c r="E164" s="778"/>
      <c r="F164" s="782"/>
      <c r="G164" s="779" t="str">
        <f t="shared" si="3"/>
        <v>wd</v>
      </c>
      <c r="H164" s="399">
        <v>85</v>
      </c>
      <c r="I164" s="399">
        <v>58</v>
      </c>
      <c r="J164" s="399">
        <v>37</v>
      </c>
      <c r="K164" s="399">
        <v>37</v>
      </c>
      <c r="L164" s="399">
        <v>23</v>
      </c>
      <c r="N164" s="57"/>
      <c r="O164" s="57"/>
      <c r="P164" s="262"/>
      <c r="Q164" s="262"/>
      <c r="R164" s="262"/>
      <c r="S164" s="262"/>
      <c r="T164" s="262"/>
      <c r="U164" s="262"/>
      <c r="V164" s="774"/>
      <c r="W164" s="773"/>
      <c r="X164" s="768"/>
      <c r="Y164" s="768"/>
      <c r="Z164" s="768"/>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65" customFormat="1" ht="12" customHeight="1" outlineLevel="1" x14ac:dyDescent="0.25">
      <c r="A166" s="769"/>
      <c r="B166" s="766"/>
      <c r="C166" s="778"/>
      <c r="D166" s="778"/>
      <c r="E166" s="778"/>
      <c r="F166" s="782"/>
      <c r="G166" s="779" t="str">
        <f t="shared" si="3"/>
        <v>bd</v>
      </c>
      <c r="H166" s="399">
        <v>85</v>
      </c>
      <c r="I166" s="399">
        <v>58</v>
      </c>
      <c r="J166" s="399">
        <v>37</v>
      </c>
      <c r="K166" s="399">
        <v>37</v>
      </c>
      <c r="L166" s="399">
        <v>23</v>
      </c>
      <c r="N166" s="57"/>
      <c r="O166" s="57"/>
      <c r="P166" s="262"/>
      <c r="Q166" s="262"/>
      <c r="R166" s="262"/>
      <c r="S166" s="262"/>
      <c r="T166" s="262"/>
      <c r="U166" s="262"/>
      <c r="V166" s="774"/>
      <c r="W166" s="773"/>
      <c r="X166" s="768"/>
      <c r="Y166" s="768"/>
      <c r="Z166" s="768"/>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65" customFormat="1" ht="12" customHeight="1" outlineLevel="1" x14ac:dyDescent="0.25">
      <c r="A168" s="769"/>
      <c r="B168" s="766"/>
      <c r="C168" s="778"/>
      <c r="D168" s="778"/>
      <c r="E168" s="778"/>
      <c r="F168" s="782"/>
      <c r="G168" s="779" t="str">
        <f t="shared" si="3"/>
        <v>od</v>
      </c>
      <c r="H168" s="399">
        <v>85</v>
      </c>
      <c r="I168" s="399">
        <v>58</v>
      </c>
      <c r="J168" s="399">
        <v>37</v>
      </c>
      <c r="K168" s="399">
        <v>37</v>
      </c>
      <c r="L168" s="399">
        <v>23</v>
      </c>
      <c r="N168" s="57"/>
      <c r="O168" s="57"/>
      <c r="P168" s="262"/>
      <c r="Q168" s="262"/>
      <c r="R168" s="262"/>
      <c r="S168" s="262"/>
      <c r="T168" s="262"/>
      <c r="U168" s="262"/>
      <c r="V168" s="774"/>
      <c r="W168" s="773"/>
      <c r="X168" s="768"/>
      <c r="Y168" s="768"/>
      <c r="Z168" s="768"/>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65" customFormat="1" ht="12" customHeight="1" outlineLevel="1" x14ac:dyDescent="0.25">
      <c r="A170" s="769"/>
      <c r="B170" s="766"/>
      <c r="C170" s="778"/>
      <c r="D170" s="778"/>
      <c r="E170" s="778"/>
      <c r="F170" s="782"/>
      <c r="G170" s="779" t="str">
        <f t="shared" si="3"/>
        <v>of</v>
      </c>
      <c r="H170" s="399">
        <v>85</v>
      </c>
      <c r="I170" s="399">
        <v>58</v>
      </c>
      <c r="J170" s="399">
        <v>37</v>
      </c>
      <c r="K170" s="399">
        <v>37</v>
      </c>
      <c r="L170" s="399">
        <v>23</v>
      </c>
      <c r="N170" s="57"/>
      <c r="O170" s="57"/>
      <c r="P170" s="262"/>
      <c r="Q170" s="262"/>
      <c r="R170" s="262"/>
      <c r="S170" s="262"/>
      <c r="T170" s="262"/>
      <c r="U170" s="262"/>
      <c r="V170" s="774"/>
      <c r="W170" s="773"/>
      <c r="X170" s="768"/>
      <c r="Y170" s="768"/>
      <c r="Z170" s="768"/>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65" customFormat="1" ht="12" customHeight="1" outlineLevel="1" x14ac:dyDescent="0.25">
      <c r="A172" s="769"/>
      <c r="B172" s="766"/>
      <c r="C172" s="778"/>
      <c r="D172" s="778"/>
      <c r="E172" s="778"/>
      <c r="F172" s="782"/>
      <c r="G172" s="779" t="str">
        <f t="shared" si="3"/>
        <v>zd</v>
      </c>
      <c r="H172" s="399">
        <v>95</v>
      </c>
      <c r="I172" s="399">
        <v>64</v>
      </c>
      <c r="J172" s="399">
        <v>0</v>
      </c>
      <c r="K172" s="399">
        <v>52</v>
      </c>
      <c r="L172" s="399">
        <v>31</v>
      </c>
      <c r="N172" s="57"/>
      <c r="O172" s="57"/>
      <c r="P172" s="262"/>
      <c r="Q172" s="262"/>
      <c r="R172" s="262"/>
      <c r="S172" s="262"/>
      <c r="T172" s="262"/>
      <c r="U172" s="262"/>
      <c r="V172" s="774"/>
      <c r="W172" s="773"/>
      <c r="X172" s="768"/>
      <c r="Y172" s="768"/>
      <c r="Z172" s="768"/>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65" customFormat="1" ht="12" customHeight="1" outlineLevel="1" x14ac:dyDescent="0.25">
      <c r="A174" s="769"/>
      <c r="B174" s="766"/>
      <c r="C174" s="778"/>
      <c r="D174" s="778"/>
      <c r="E174" s="778"/>
      <c r="F174" s="782"/>
      <c r="G174" s="779" t="str">
        <f t="shared" si="3"/>
        <v>rd</v>
      </c>
      <c r="H174" s="399">
        <v>95</v>
      </c>
      <c r="I174" s="399">
        <v>64</v>
      </c>
      <c r="J174" s="399">
        <v>0</v>
      </c>
      <c r="K174" s="399">
        <v>52</v>
      </c>
      <c r="L174" s="399">
        <v>31</v>
      </c>
      <c r="N174" s="57"/>
      <c r="O174" s="57"/>
      <c r="P174" s="262"/>
      <c r="Q174" s="262"/>
      <c r="R174" s="262"/>
      <c r="S174" s="262"/>
      <c r="T174" s="262"/>
      <c r="U174" s="262"/>
      <c r="V174" s="774"/>
      <c r="W174" s="773"/>
      <c r="X174" s="768"/>
      <c r="Y174" s="768"/>
      <c r="Z174" s="768"/>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431</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328</v>
      </c>
      <c r="I183" s="401" t="s">
        <v>363</v>
      </c>
      <c r="J183" s="401" t="s">
        <v>364</v>
      </c>
      <c r="K183" s="401" t="s">
        <v>365</v>
      </c>
      <c r="L183" s="401" t="s">
        <v>366</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3">
        <v>5.0000000000000001E-4</v>
      </c>
      <c r="I184" s="691">
        <v>3.0000000000000001E-3</v>
      </c>
      <c r="J184" s="691">
        <v>3.0000000000000001E-3</v>
      </c>
      <c r="K184" s="691">
        <v>3.0000000000000001E-3</v>
      </c>
      <c r="L184" s="691">
        <v>3.0000000000000001E-3</v>
      </c>
      <c r="N184" s="57"/>
      <c r="O184" s="57"/>
      <c r="P184" s="262"/>
      <c r="Q184" s="262"/>
      <c r="R184" s="262"/>
      <c r="S184" s="262"/>
      <c r="T184" s="262"/>
      <c r="U184" s="262"/>
      <c r="V184" s="260"/>
      <c r="W184" s="248"/>
      <c r="X184" s="240"/>
      <c r="Y184" s="240"/>
      <c r="Z184" s="240"/>
    </row>
    <row r="185" spans="1:26" s="765" customFormat="1" ht="12" customHeight="1" outlineLevel="1" x14ac:dyDescent="0.25">
      <c r="A185" s="769"/>
      <c r="B185" s="766"/>
      <c r="C185" s="778"/>
      <c r="D185" s="778"/>
      <c r="E185" s="778"/>
      <c r="F185" s="782"/>
      <c r="G185" s="779" t="str">
        <f t="shared" si="4"/>
        <v>wd</v>
      </c>
      <c r="H185" s="693">
        <v>5.0000000000000001E-4</v>
      </c>
      <c r="I185" s="691">
        <v>3.0000000000000001E-3</v>
      </c>
      <c r="J185" s="691">
        <v>3.0000000000000001E-3</v>
      </c>
      <c r="K185" s="691">
        <v>3.0000000000000001E-3</v>
      </c>
      <c r="L185" s="691">
        <v>3.0000000000000001E-3</v>
      </c>
      <c r="N185" s="57"/>
      <c r="O185" s="57"/>
      <c r="P185" s="262"/>
      <c r="Q185" s="262"/>
      <c r="R185" s="262"/>
      <c r="S185" s="262"/>
      <c r="T185" s="262"/>
      <c r="U185" s="262"/>
      <c r="V185" s="774"/>
      <c r="W185" s="773"/>
      <c r="X185" s="768"/>
      <c r="Y185" s="768"/>
      <c r="Z185" s="768"/>
    </row>
    <row r="186" spans="1:26" s="75" customFormat="1" ht="12" customHeight="1" outlineLevel="1" x14ac:dyDescent="0.25">
      <c r="A186" s="238"/>
      <c r="B186" s="239"/>
      <c r="C186" s="249"/>
      <c r="D186" s="249"/>
      <c r="E186" s="249"/>
      <c r="F186" s="257"/>
      <c r="G186" s="261" t="str">
        <f t="shared" si="4"/>
        <v>b</v>
      </c>
      <c r="H186" s="693">
        <v>5.0000000000000001E-4</v>
      </c>
      <c r="I186" s="691">
        <v>3.0000000000000001E-3</v>
      </c>
      <c r="J186" s="691">
        <v>3.0000000000000001E-3</v>
      </c>
      <c r="K186" s="691">
        <v>3.0000000000000001E-3</v>
      </c>
      <c r="L186" s="691">
        <v>3.0000000000000001E-3</v>
      </c>
      <c r="N186" s="57"/>
      <c r="O186" s="57"/>
      <c r="P186" s="262"/>
      <c r="Q186" s="262"/>
      <c r="R186" s="262"/>
      <c r="S186" s="262"/>
      <c r="T186" s="262"/>
      <c r="U186" s="262"/>
      <c r="V186" s="260"/>
      <c r="W186" s="248"/>
      <c r="X186" s="240"/>
      <c r="Y186" s="240"/>
      <c r="Z186" s="240"/>
    </row>
    <row r="187" spans="1:26" s="765" customFormat="1" ht="12" customHeight="1" outlineLevel="1" x14ac:dyDescent="0.25">
      <c r="A187" s="769"/>
      <c r="B187" s="766"/>
      <c r="C187" s="778"/>
      <c r="D187" s="778"/>
      <c r="E187" s="778"/>
      <c r="F187" s="782"/>
      <c r="G187" s="779" t="str">
        <f t="shared" si="4"/>
        <v>bd</v>
      </c>
      <c r="H187" s="693">
        <v>5.0000000000000001E-4</v>
      </c>
      <c r="I187" s="691">
        <v>3.0000000000000001E-3</v>
      </c>
      <c r="J187" s="691">
        <v>3.0000000000000001E-3</v>
      </c>
      <c r="K187" s="691">
        <v>3.0000000000000001E-3</v>
      </c>
      <c r="L187" s="691">
        <v>3.0000000000000001E-3</v>
      </c>
      <c r="N187" s="57"/>
      <c r="O187" s="57"/>
      <c r="P187" s="262"/>
      <c r="Q187" s="262"/>
      <c r="R187" s="262"/>
      <c r="S187" s="262"/>
      <c r="T187" s="262"/>
      <c r="U187" s="262"/>
      <c r="V187" s="774"/>
      <c r="W187" s="773"/>
      <c r="X187" s="768"/>
      <c r="Y187" s="768"/>
      <c r="Z187" s="768"/>
    </row>
    <row r="188" spans="1:26" s="75" customFormat="1" ht="12" customHeight="1" outlineLevel="1" x14ac:dyDescent="0.25">
      <c r="A188" s="238"/>
      <c r="B188" s="239"/>
      <c r="C188" s="249"/>
      <c r="D188" s="249"/>
      <c r="E188" s="249"/>
      <c r="F188" s="257"/>
      <c r="G188" s="261" t="str">
        <f t="shared" si="4"/>
        <v>o</v>
      </c>
      <c r="H188" s="693">
        <v>5.0000000000000001E-4</v>
      </c>
      <c r="I188" s="691">
        <v>3.0000000000000001E-3</v>
      </c>
      <c r="J188" s="691">
        <v>3.0000000000000001E-3</v>
      </c>
      <c r="K188" s="691">
        <v>3.0000000000000001E-3</v>
      </c>
      <c r="L188" s="691">
        <v>3.0000000000000001E-3</v>
      </c>
      <c r="N188" s="57"/>
      <c r="O188" s="57"/>
      <c r="P188" s="262"/>
      <c r="Q188" s="262"/>
      <c r="R188" s="262"/>
      <c r="S188" s="262"/>
      <c r="T188" s="262"/>
      <c r="U188" s="262"/>
      <c r="V188" s="260"/>
      <c r="W188" s="248"/>
      <c r="X188" s="240"/>
      <c r="Y188" s="240"/>
      <c r="Z188" s="240"/>
    </row>
    <row r="189" spans="1:26" s="765" customFormat="1" ht="12" customHeight="1" outlineLevel="1" x14ac:dyDescent="0.25">
      <c r="A189" s="769"/>
      <c r="B189" s="766"/>
      <c r="C189" s="778"/>
      <c r="D189" s="778"/>
      <c r="E189" s="778"/>
      <c r="F189" s="782"/>
      <c r="G189" s="779" t="str">
        <f t="shared" si="4"/>
        <v>od</v>
      </c>
      <c r="H189" s="693">
        <v>5.0000000000000001E-4</v>
      </c>
      <c r="I189" s="691">
        <v>3.0000000000000001E-3</v>
      </c>
      <c r="J189" s="691">
        <v>3.0000000000000001E-3</v>
      </c>
      <c r="K189" s="691">
        <v>3.0000000000000001E-3</v>
      </c>
      <c r="L189" s="691">
        <v>3.0000000000000001E-3</v>
      </c>
      <c r="N189" s="57"/>
      <c r="O189" s="57"/>
      <c r="P189" s="262"/>
      <c r="Q189" s="262"/>
      <c r="R189" s="262"/>
      <c r="S189" s="262"/>
      <c r="T189" s="262"/>
      <c r="U189" s="262"/>
      <c r="V189" s="774"/>
      <c r="W189" s="773"/>
      <c r="X189" s="768"/>
      <c r="Y189" s="768"/>
      <c r="Z189" s="768"/>
    </row>
    <row r="190" spans="1:26" s="75" customFormat="1" ht="12" customHeight="1" outlineLevel="1" x14ac:dyDescent="0.25">
      <c r="A190" s="238"/>
      <c r="B190" s="239"/>
      <c r="C190" s="249"/>
      <c r="D190" s="249"/>
      <c r="E190" s="249"/>
      <c r="F190" s="257"/>
      <c r="G190" s="261" t="str">
        <f t="shared" si="4"/>
        <v>h</v>
      </c>
      <c r="H190" s="693">
        <v>5.0000000000000001E-4</v>
      </c>
      <c r="I190" s="691">
        <v>3.0000000000000001E-3</v>
      </c>
      <c r="J190" s="691">
        <v>3.0000000000000001E-3</v>
      </c>
      <c r="K190" s="691">
        <v>3.0000000000000001E-3</v>
      </c>
      <c r="L190" s="691">
        <v>3.0000000000000001E-3</v>
      </c>
      <c r="N190" s="57"/>
      <c r="O190" s="57"/>
      <c r="P190" s="262"/>
      <c r="Q190" s="262"/>
      <c r="R190" s="262"/>
      <c r="S190" s="262"/>
      <c r="T190" s="262"/>
      <c r="U190" s="262"/>
      <c r="V190" s="260"/>
      <c r="W190" s="248"/>
      <c r="X190" s="240"/>
      <c r="Y190" s="240"/>
      <c r="Z190" s="240"/>
    </row>
    <row r="191" spans="1:26" s="765" customFormat="1" ht="12" customHeight="1" outlineLevel="1" x14ac:dyDescent="0.25">
      <c r="A191" s="769"/>
      <c r="B191" s="766"/>
      <c r="C191" s="778"/>
      <c r="D191" s="778"/>
      <c r="E191" s="778"/>
      <c r="F191" s="782"/>
      <c r="G191" s="779" t="str">
        <f t="shared" si="4"/>
        <v>of</v>
      </c>
      <c r="H191" s="693">
        <v>5.0000000000000001E-4</v>
      </c>
      <c r="I191" s="691">
        <v>3.0000000000000001E-3</v>
      </c>
      <c r="J191" s="691">
        <v>3.0000000000000001E-3</v>
      </c>
      <c r="K191" s="691">
        <v>3.0000000000000001E-3</v>
      </c>
      <c r="L191" s="691">
        <v>3.0000000000000001E-3</v>
      </c>
      <c r="N191" s="57"/>
      <c r="O191" s="57"/>
      <c r="P191" s="262"/>
      <c r="Q191" s="262"/>
      <c r="R191" s="262"/>
      <c r="S191" s="262"/>
      <c r="T191" s="262"/>
      <c r="U191" s="262"/>
      <c r="V191" s="774"/>
      <c r="W191" s="773"/>
      <c r="X191" s="768"/>
      <c r="Y191" s="768"/>
      <c r="Z191" s="768"/>
    </row>
    <row r="192" spans="1:26" s="75" customFormat="1" ht="12" customHeight="1" outlineLevel="1" x14ac:dyDescent="0.25">
      <c r="A192" s="238"/>
      <c r="B192" s="239"/>
      <c r="C192" s="249"/>
      <c r="D192" s="249"/>
      <c r="E192" s="249"/>
      <c r="F192" s="257"/>
      <c r="G192" s="261" t="str">
        <f t="shared" si="4"/>
        <v>z</v>
      </c>
      <c r="H192" s="693">
        <v>5.0000000000000001E-4</v>
      </c>
      <c r="I192" s="691">
        <v>3.0000000000000001E-3</v>
      </c>
      <c r="J192" s="691">
        <v>3.0000000000000001E-3</v>
      </c>
      <c r="K192" s="691">
        <v>3.0000000000000001E-3</v>
      </c>
      <c r="L192" s="691">
        <v>3.0000000000000001E-3</v>
      </c>
      <c r="N192" s="57"/>
      <c r="O192" s="57"/>
      <c r="P192" s="262"/>
      <c r="Q192" s="262"/>
      <c r="R192" s="262"/>
      <c r="S192" s="262"/>
      <c r="T192" s="262"/>
      <c r="U192" s="262"/>
      <c r="V192" s="260"/>
      <c r="W192" s="248"/>
      <c r="X192" s="240"/>
      <c r="Y192" s="240"/>
      <c r="Z192" s="240"/>
    </row>
    <row r="193" spans="1:26" s="765" customFormat="1" ht="12" customHeight="1" outlineLevel="1" x14ac:dyDescent="0.25">
      <c r="A193" s="769"/>
      <c r="B193" s="766"/>
      <c r="C193" s="778"/>
      <c r="D193" s="778"/>
      <c r="E193" s="778"/>
      <c r="F193" s="782"/>
      <c r="G193" s="779" t="str">
        <f t="shared" si="4"/>
        <v>zd</v>
      </c>
      <c r="H193" s="693">
        <v>5.0000000000000001E-4</v>
      </c>
      <c r="I193" s="691">
        <v>3.0000000000000001E-3</v>
      </c>
      <c r="J193" s="691">
        <v>3.0000000000000001E-3</v>
      </c>
      <c r="K193" s="691">
        <v>3.0000000000000001E-3</v>
      </c>
      <c r="L193" s="691">
        <v>3.0000000000000001E-3</v>
      </c>
      <c r="N193" s="57"/>
      <c r="O193" s="57"/>
      <c r="P193" s="262"/>
      <c r="Q193" s="262"/>
      <c r="R193" s="262"/>
      <c r="S193" s="262"/>
      <c r="T193" s="262"/>
      <c r="U193" s="262"/>
      <c r="V193" s="774"/>
      <c r="W193" s="773"/>
      <c r="X193" s="768"/>
      <c r="Y193" s="768"/>
      <c r="Z193" s="768"/>
    </row>
    <row r="194" spans="1:26" s="75" customFormat="1" ht="12" customHeight="1" outlineLevel="1" x14ac:dyDescent="0.25">
      <c r="A194" s="238"/>
      <c r="B194" s="239"/>
      <c r="C194" s="249"/>
      <c r="D194" s="249"/>
      <c r="E194" s="249"/>
      <c r="F194" s="257"/>
      <c r="G194" s="261" t="str">
        <f t="shared" si="4"/>
        <v>r</v>
      </c>
      <c r="H194" s="693">
        <v>5.0000000000000001E-4</v>
      </c>
      <c r="I194" s="691">
        <v>3.0000000000000001E-3</v>
      </c>
      <c r="J194" s="691">
        <v>3.0000000000000001E-3</v>
      </c>
      <c r="K194" s="691">
        <v>3.0000000000000001E-3</v>
      </c>
      <c r="L194" s="691">
        <v>3.0000000000000001E-3</v>
      </c>
      <c r="N194" s="57"/>
      <c r="O194" s="57"/>
      <c r="P194" s="262"/>
      <c r="Q194" s="262"/>
      <c r="R194" s="262"/>
      <c r="S194" s="262"/>
      <c r="T194" s="262"/>
      <c r="U194" s="262"/>
      <c r="V194" s="260"/>
      <c r="W194" s="248"/>
      <c r="X194" s="240"/>
      <c r="Y194" s="240"/>
      <c r="Z194" s="240"/>
    </row>
    <row r="195" spans="1:26" s="765" customFormat="1" ht="12" customHeight="1" outlineLevel="1" x14ac:dyDescent="0.25">
      <c r="A195" s="769"/>
      <c r="B195" s="766"/>
      <c r="C195" s="778"/>
      <c r="D195" s="778"/>
      <c r="E195" s="778"/>
      <c r="F195" s="782"/>
      <c r="G195" s="779" t="str">
        <f t="shared" si="4"/>
        <v>rd</v>
      </c>
      <c r="H195" s="693">
        <v>5.0000000000000001E-4</v>
      </c>
      <c r="I195" s="691">
        <v>3.0000000000000001E-3</v>
      </c>
      <c r="J195" s="691">
        <v>3.0000000000000001E-3</v>
      </c>
      <c r="K195" s="691">
        <v>3.0000000000000001E-3</v>
      </c>
      <c r="L195" s="691">
        <v>3.0000000000000001E-3</v>
      </c>
      <c r="N195" s="57"/>
      <c r="O195" s="57"/>
      <c r="P195" s="262"/>
      <c r="Q195" s="262"/>
      <c r="R195" s="262"/>
      <c r="S195" s="262"/>
      <c r="T195" s="262"/>
      <c r="U195" s="262"/>
      <c r="V195" s="774"/>
      <c r="W195" s="773"/>
      <c r="X195" s="768"/>
      <c r="Y195" s="768"/>
      <c r="Z195" s="768"/>
    </row>
    <row r="196" spans="1:26" s="75" customFormat="1" ht="12" customHeight="1" outlineLevel="1" x14ac:dyDescent="0.25">
      <c r="A196" s="238"/>
      <c r="B196" s="239"/>
      <c r="C196" s="249"/>
      <c r="D196" s="249"/>
      <c r="E196" s="249"/>
      <c r="F196" s="257"/>
      <c r="G196" s="261" t="str">
        <f t="shared" si="4"/>
        <v>l</v>
      </c>
      <c r="H196" s="693">
        <v>5.0000000000000001E-4</v>
      </c>
      <c r="I196" s="691">
        <v>3.0000000000000001E-3</v>
      </c>
      <c r="J196" s="691">
        <v>3.0000000000000001E-3</v>
      </c>
      <c r="K196" s="691">
        <v>3.0000000000000001E-3</v>
      </c>
      <c r="L196" s="691">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3">
        <v>5.0000000000000001E-4</v>
      </c>
      <c r="I197" s="691">
        <v>3.0000000000000001E-3</v>
      </c>
      <c r="J197" s="691">
        <v>3.0000000000000001E-3</v>
      </c>
      <c r="K197" s="691">
        <v>3.0000000000000001E-3</v>
      </c>
      <c r="L197" s="691">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3">
        <v>5.0000000000000001E-4</v>
      </c>
      <c r="I198" s="691">
        <v>3.0000000000000001E-3</v>
      </c>
      <c r="J198" s="691">
        <v>3.0000000000000001E-3</v>
      </c>
      <c r="K198" s="691">
        <v>3.0000000000000001E-3</v>
      </c>
      <c r="L198" s="691">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3">
        <v>5.0000000000000001E-4</v>
      </c>
      <c r="I199" s="691">
        <v>3.0000000000000001E-3</v>
      </c>
      <c r="J199" s="691">
        <v>3.0000000000000001E-3</v>
      </c>
      <c r="K199" s="691">
        <v>3.0000000000000001E-3</v>
      </c>
      <c r="L199" s="691">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3">
        <v>5.0000000000000001E-4</v>
      </c>
      <c r="I200" s="691">
        <v>3.0000000000000001E-3</v>
      </c>
      <c r="J200" s="691">
        <v>3.0000000000000001E-3</v>
      </c>
      <c r="K200" s="691">
        <v>3.0000000000000001E-3</v>
      </c>
      <c r="L200" s="691">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367</v>
      </c>
      <c r="H203" s="261"/>
      <c r="I203" s="695"/>
      <c r="J203" s="696"/>
      <c r="K203" s="696"/>
      <c r="L203" s="696"/>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8" t="s">
        <v>79</v>
      </c>
      <c r="I204" s="699" t="s">
        <v>76</v>
      </c>
      <c r="J204" s="699" t="s">
        <v>369</v>
      </c>
      <c r="K204" s="700" t="s">
        <v>370</v>
      </c>
      <c r="M204" s="694"/>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92">
        <v>0.05</v>
      </c>
      <c r="I205" s="692">
        <v>0.04</v>
      </c>
      <c r="J205" s="692">
        <v>0.1</v>
      </c>
      <c r="K205" s="697">
        <f t="shared" ref="K205:K218" si="6">1-SUM(H205:J205)</f>
        <v>0.81</v>
      </c>
      <c r="M205" s="57"/>
      <c r="N205" s="57"/>
      <c r="O205" s="57"/>
      <c r="P205" s="262"/>
      <c r="Q205" s="262"/>
      <c r="R205" s="262"/>
      <c r="S205" s="262"/>
      <c r="T205" s="262"/>
      <c r="U205" s="262"/>
      <c r="V205" s="260"/>
      <c r="W205" s="248"/>
      <c r="X205" s="240"/>
      <c r="Y205" s="240"/>
      <c r="Z205" s="240"/>
    </row>
    <row r="206" spans="1:26" s="765" customFormat="1" ht="12" customHeight="1" outlineLevel="1" x14ac:dyDescent="0.25">
      <c r="A206" s="769"/>
      <c r="B206" s="766"/>
      <c r="C206" s="778"/>
      <c r="D206" s="778"/>
      <c r="E206" s="778"/>
      <c r="F206" s="782"/>
      <c r="G206" s="779" t="str">
        <f t="shared" si="5"/>
        <v>wd</v>
      </c>
      <c r="H206" s="692">
        <v>0.05</v>
      </c>
      <c r="I206" s="692">
        <v>0.04</v>
      </c>
      <c r="J206" s="692">
        <v>0.1</v>
      </c>
      <c r="K206" s="697">
        <f t="shared" ref="K206" si="7">1-SUM(H206:J206)</f>
        <v>0.81</v>
      </c>
      <c r="M206" s="57"/>
      <c r="N206" s="57"/>
      <c r="O206" s="57"/>
      <c r="P206" s="262"/>
      <c r="Q206" s="262"/>
      <c r="R206" s="262"/>
      <c r="S206" s="262"/>
      <c r="T206" s="262"/>
      <c r="U206" s="262"/>
      <c r="V206" s="774"/>
      <c r="W206" s="773"/>
      <c r="X206" s="768"/>
      <c r="Y206" s="768"/>
      <c r="Z206" s="768"/>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65" customFormat="1" ht="12" customHeight="1" outlineLevel="1" x14ac:dyDescent="0.25">
      <c r="A208" s="769"/>
      <c r="B208" s="766"/>
      <c r="C208" s="778"/>
      <c r="D208" s="778"/>
      <c r="E208" s="778"/>
      <c r="F208" s="782"/>
      <c r="G208" s="779" t="str">
        <f t="shared" si="5"/>
        <v>bd</v>
      </c>
      <c r="H208" s="399">
        <v>0.05</v>
      </c>
      <c r="I208" s="399">
        <v>0.04</v>
      </c>
      <c r="J208" s="399">
        <v>0.1</v>
      </c>
      <c r="K208" s="400">
        <f t="shared" ref="K208" si="8">1-SUM(H208:J208)</f>
        <v>0.81</v>
      </c>
      <c r="M208" s="57"/>
      <c r="N208" s="57"/>
      <c r="O208" s="57"/>
      <c r="P208" s="262"/>
      <c r="Q208" s="262"/>
      <c r="R208" s="262"/>
      <c r="S208" s="262"/>
      <c r="T208" s="262"/>
      <c r="U208" s="262"/>
      <c r="V208" s="774"/>
      <c r="W208" s="773"/>
      <c r="X208" s="768"/>
      <c r="Y208" s="768"/>
      <c r="Z208" s="768"/>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65" customFormat="1" ht="12" customHeight="1" outlineLevel="1" x14ac:dyDescent="0.25">
      <c r="A210" s="769"/>
      <c r="B210" s="766"/>
      <c r="C210" s="778"/>
      <c r="D210" s="778"/>
      <c r="E210" s="778"/>
      <c r="F210" s="782"/>
      <c r="G210" s="779" t="str">
        <f t="shared" si="5"/>
        <v>od</v>
      </c>
      <c r="H210" s="399">
        <v>0.05</v>
      </c>
      <c r="I210" s="399">
        <v>0.04</v>
      </c>
      <c r="J210" s="399">
        <v>0.1</v>
      </c>
      <c r="K210" s="400">
        <f t="shared" ref="K210" si="9">1-SUM(H210:J210)</f>
        <v>0.81</v>
      </c>
      <c r="M210" s="57"/>
      <c r="N210" s="57"/>
      <c r="O210" s="57"/>
      <c r="P210" s="262"/>
      <c r="Q210" s="262"/>
      <c r="R210" s="262"/>
      <c r="S210" s="262"/>
      <c r="T210" s="262"/>
      <c r="U210" s="262"/>
      <c r="V210" s="774"/>
      <c r="W210" s="773"/>
      <c r="X210" s="768"/>
      <c r="Y210" s="768"/>
      <c r="Z210" s="768"/>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65" customFormat="1" ht="12" customHeight="1" outlineLevel="1" x14ac:dyDescent="0.25">
      <c r="A212" s="769"/>
      <c r="B212" s="766"/>
      <c r="C212" s="778"/>
      <c r="D212" s="778"/>
      <c r="E212" s="778"/>
      <c r="F212" s="782"/>
      <c r="G212" s="779"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74"/>
      <c r="W212" s="773"/>
      <c r="X212" s="768"/>
      <c r="Y212" s="768"/>
      <c r="Z212" s="768"/>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65" customFormat="1" ht="12" customHeight="1" outlineLevel="1" x14ac:dyDescent="0.25">
      <c r="A214" s="769"/>
      <c r="B214" s="766"/>
      <c r="C214" s="778"/>
      <c r="D214" s="778"/>
      <c r="E214" s="778"/>
      <c r="F214" s="782"/>
      <c r="G214" s="779" t="str">
        <f t="shared" si="5"/>
        <v>zd</v>
      </c>
      <c r="H214" s="399">
        <v>0.01</v>
      </c>
      <c r="I214" s="399">
        <v>0.03</v>
      </c>
      <c r="J214" s="399">
        <v>0.1</v>
      </c>
      <c r="K214" s="400">
        <f t="shared" ref="K214" si="11">1-SUM(H214:J214)</f>
        <v>0.86</v>
      </c>
      <c r="M214" s="57"/>
      <c r="N214" s="57"/>
      <c r="O214" s="57"/>
      <c r="P214" s="262"/>
      <c r="Q214" s="262"/>
      <c r="R214" s="262"/>
      <c r="S214" s="262"/>
      <c r="T214" s="262"/>
      <c r="U214" s="262"/>
      <c r="V214" s="774"/>
      <c r="W214" s="773"/>
      <c r="X214" s="768"/>
      <c r="Y214" s="768"/>
      <c r="Z214" s="768"/>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65" customFormat="1" ht="12" customHeight="1" outlineLevel="1" x14ac:dyDescent="0.25">
      <c r="A216" s="769"/>
      <c r="B216" s="766"/>
      <c r="C216" s="778"/>
      <c r="D216" s="778"/>
      <c r="E216" s="778"/>
      <c r="F216" s="782"/>
      <c r="G216" s="779" t="str">
        <f t="shared" si="5"/>
        <v>rd</v>
      </c>
      <c r="H216" s="399">
        <v>0.01</v>
      </c>
      <c r="I216" s="399">
        <v>0.03</v>
      </c>
      <c r="J216" s="399">
        <v>0.1</v>
      </c>
      <c r="K216" s="400">
        <f t="shared" ref="K216" si="12">1-SUM(H216:J216)</f>
        <v>0.86</v>
      </c>
      <c r="M216" s="57"/>
      <c r="N216" s="57"/>
      <c r="O216" s="57"/>
      <c r="P216" s="262"/>
      <c r="Q216" s="262"/>
      <c r="R216" s="262"/>
      <c r="S216" s="262"/>
      <c r="T216" s="262"/>
      <c r="U216" s="262"/>
      <c r="V216" s="774"/>
      <c r="W216" s="773"/>
      <c r="X216" s="768"/>
      <c r="Y216" s="768"/>
      <c r="Z216" s="768"/>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368</v>
      </c>
      <c r="H226" s="261"/>
      <c r="I226" s="199"/>
      <c r="J226" s="57"/>
      <c r="K226" s="57"/>
      <c r="L226" s="57"/>
      <c r="M226" s="57"/>
      <c r="N226" s="57"/>
      <c r="O226" s="57"/>
      <c r="P226" s="262"/>
      <c r="Q226" s="262"/>
      <c r="R226" s="262"/>
      <c r="S226" s="262"/>
      <c r="T226" s="262"/>
      <c r="U226" s="262"/>
      <c r="V226" s="260"/>
      <c r="W226" s="248"/>
      <c r="X226" s="240"/>
      <c r="Y226" s="240"/>
      <c r="Z226" s="240"/>
    </row>
    <row r="227" spans="1:26" s="765" customFormat="1" ht="12" customHeight="1" outlineLevel="1" x14ac:dyDescent="0.25">
      <c r="A227" s="769"/>
      <c r="B227" s="766"/>
      <c r="C227" s="778"/>
      <c r="D227" s="778"/>
      <c r="E227" s="778"/>
      <c r="F227" s="782"/>
      <c r="G227" s="779"/>
      <c r="I227" s="783" t="s">
        <v>1084</v>
      </c>
      <c r="J227" s="939">
        <v>0</v>
      </c>
      <c r="K227" s="57"/>
      <c r="L227" s="938"/>
      <c r="M227" s="57"/>
      <c r="N227" s="57"/>
      <c r="O227" s="57"/>
      <c r="P227" s="262"/>
      <c r="Q227" s="262"/>
      <c r="R227" s="262"/>
      <c r="S227" s="262"/>
      <c r="T227" s="262"/>
      <c r="U227" s="262"/>
      <c r="V227" s="774"/>
      <c r="W227" s="773"/>
      <c r="X227" s="768"/>
      <c r="Y227" s="768"/>
      <c r="Z227" s="768"/>
    </row>
    <row r="228" spans="1:26" s="765" customFormat="1" ht="12" customHeight="1" outlineLevel="1" x14ac:dyDescent="0.25">
      <c r="A228" s="769"/>
      <c r="B228" s="766"/>
      <c r="C228" s="778"/>
      <c r="D228" s="778"/>
      <c r="E228" s="778"/>
      <c r="F228" s="782"/>
      <c r="G228" s="779"/>
      <c r="H228" s="783"/>
      <c r="I228" s="199"/>
      <c r="J228" s="57"/>
      <c r="K228" s="57"/>
      <c r="L228" s="938"/>
      <c r="M228" s="57"/>
      <c r="N228" s="57"/>
      <c r="O228" s="57"/>
      <c r="P228" s="262"/>
      <c r="Q228" s="262"/>
      <c r="R228" s="262"/>
      <c r="S228" s="262"/>
      <c r="T228" s="262"/>
      <c r="U228" s="262"/>
      <c r="V228" s="774"/>
      <c r="W228" s="773"/>
      <c r="X228" s="768"/>
      <c r="Y228" s="768"/>
      <c r="Z228" s="768"/>
    </row>
    <row r="229" spans="1:26" s="75" customFormat="1" ht="12" customHeight="1" outlineLevel="1" x14ac:dyDescent="0.25">
      <c r="A229" s="238"/>
      <c r="B229" s="239"/>
      <c r="C229" s="249"/>
      <c r="D229" s="249"/>
      <c r="E229" s="249"/>
      <c r="F229" s="257"/>
      <c r="G229" s="261"/>
      <c r="H229" s="288" t="s">
        <v>79</v>
      </c>
      <c r="I229" s="401" t="s">
        <v>76</v>
      </c>
      <c r="J229" s="401" t="s">
        <v>369</v>
      </c>
      <c r="K229" s="401" t="s">
        <v>370</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65" customFormat="1" ht="12" customHeight="1" outlineLevel="1" x14ac:dyDescent="0.25">
      <c r="A231" s="769"/>
      <c r="B231" s="766"/>
      <c r="C231" s="778"/>
      <c r="D231" s="778"/>
      <c r="E231" s="778"/>
      <c r="F231" s="782"/>
      <c r="G231" s="779" t="str">
        <f t="shared" si="14"/>
        <v>wd</v>
      </c>
      <c r="H231" s="399">
        <v>80</v>
      </c>
      <c r="I231" s="399">
        <v>51</v>
      </c>
      <c r="J231" s="399">
        <v>45</v>
      </c>
      <c r="K231" s="399">
        <v>30</v>
      </c>
      <c r="M231" s="57"/>
      <c r="N231" s="57"/>
      <c r="O231" s="57"/>
      <c r="P231" s="262"/>
      <c r="Q231" s="262"/>
      <c r="R231" s="262"/>
      <c r="S231" s="262"/>
      <c r="T231" s="262"/>
      <c r="U231" s="262"/>
      <c r="V231" s="774"/>
      <c r="W231" s="773"/>
      <c r="X231" s="768"/>
      <c r="Y231" s="768"/>
      <c r="Z231" s="768"/>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65" customFormat="1" ht="12" customHeight="1" outlineLevel="1" x14ac:dyDescent="0.25">
      <c r="A233" s="769"/>
      <c r="B233" s="766"/>
      <c r="C233" s="778"/>
      <c r="D233" s="778"/>
      <c r="E233" s="778"/>
      <c r="F233" s="782"/>
      <c r="G233" s="779" t="str">
        <f t="shared" si="14"/>
        <v>bd</v>
      </c>
      <c r="H233" s="399">
        <v>80</v>
      </c>
      <c r="I233" s="399">
        <v>51</v>
      </c>
      <c r="J233" s="399">
        <v>45</v>
      </c>
      <c r="K233" s="399">
        <v>30</v>
      </c>
      <c r="M233" s="57"/>
      <c r="N233" s="57"/>
      <c r="O233" s="57"/>
      <c r="P233" s="262"/>
      <c r="Q233" s="262"/>
      <c r="R233" s="262"/>
      <c r="S233" s="262"/>
      <c r="T233" s="262"/>
      <c r="U233" s="262"/>
      <c r="V233" s="774"/>
      <c r="W233" s="773"/>
      <c r="X233" s="768"/>
      <c r="Y233" s="768"/>
      <c r="Z233" s="768"/>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65" customFormat="1" ht="12" customHeight="1" outlineLevel="1" x14ac:dyDescent="0.25">
      <c r="A235" s="769"/>
      <c r="B235" s="766"/>
      <c r="C235" s="778"/>
      <c r="D235" s="778"/>
      <c r="E235" s="778"/>
      <c r="F235" s="782"/>
      <c r="G235" s="779" t="str">
        <f t="shared" si="14"/>
        <v>od</v>
      </c>
      <c r="H235" s="399">
        <v>80</v>
      </c>
      <c r="I235" s="399">
        <v>51</v>
      </c>
      <c r="J235" s="399">
        <v>45</v>
      </c>
      <c r="K235" s="399">
        <v>30</v>
      </c>
      <c r="M235" s="57"/>
      <c r="N235" s="57"/>
      <c r="O235" s="57"/>
      <c r="P235" s="262"/>
      <c r="Q235" s="262"/>
      <c r="R235" s="262"/>
      <c r="S235" s="262"/>
      <c r="T235" s="262"/>
      <c r="U235" s="262"/>
      <c r="V235" s="774"/>
      <c r="W235" s="773"/>
      <c r="X235" s="768"/>
      <c r="Y235" s="768"/>
      <c r="Z235" s="768"/>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65" customFormat="1" ht="12" customHeight="1" outlineLevel="1" x14ac:dyDescent="0.25">
      <c r="A237" s="769"/>
      <c r="B237" s="766"/>
      <c r="C237" s="778"/>
      <c r="D237" s="778"/>
      <c r="E237" s="778"/>
      <c r="F237" s="782"/>
      <c r="G237" s="779" t="str">
        <f t="shared" si="14"/>
        <v>of</v>
      </c>
      <c r="H237" s="399">
        <v>80</v>
      </c>
      <c r="I237" s="399">
        <v>51</v>
      </c>
      <c r="J237" s="399">
        <v>45</v>
      </c>
      <c r="K237" s="399">
        <v>30</v>
      </c>
      <c r="M237" s="57"/>
      <c r="N237" s="57"/>
      <c r="O237" s="57"/>
      <c r="P237" s="262"/>
      <c r="Q237" s="262"/>
      <c r="R237" s="262"/>
      <c r="S237" s="262"/>
      <c r="T237" s="262"/>
      <c r="U237" s="262"/>
      <c r="V237" s="774"/>
      <c r="W237" s="773"/>
      <c r="X237" s="768"/>
      <c r="Y237" s="768"/>
      <c r="Z237" s="768"/>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65" customFormat="1" ht="12" customHeight="1" outlineLevel="1" x14ac:dyDescent="0.25">
      <c r="A239" s="769"/>
      <c r="B239" s="766"/>
      <c r="C239" s="778"/>
      <c r="D239" s="778"/>
      <c r="E239" s="778"/>
      <c r="F239" s="782"/>
      <c r="G239" s="779" t="str">
        <f t="shared" si="14"/>
        <v>zd</v>
      </c>
      <c r="H239" s="399">
        <v>89</v>
      </c>
      <c r="I239" s="399">
        <v>68</v>
      </c>
      <c r="J239" s="399">
        <v>46</v>
      </c>
      <c r="K239" s="399">
        <v>33</v>
      </c>
      <c r="M239" s="57"/>
      <c r="N239" s="57"/>
      <c r="O239" s="57"/>
      <c r="P239" s="262"/>
      <c r="Q239" s="262"/>
      <c r="R239" s="262"/>
      <c r="S239" s="262"/>
      <c r="T239" s="262"/>
      <c r="U239" s="262"/>
      <c r="V239" s="774"/>
      <c r="W239" s="773"/>
      <c r="X239" s="768"/>
      <c r="Y239" s="768"/>
      <c r="Z239" s="768"/>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65" customFormat="1" ht="12" customHeight="1" outlineLevel="1" x14ac:dyDescent="0.25">
      <c r="A241" s="769"/>
      <c r="B241" s="766"/>
      <c r="C241" s="778"/>
      <c r="D241" s="778"/>
      <c r="E241" s="778"/>
      <c r="F241" s="782"/>
      <c r="G241" s="779" t="str">
        <f t="shared" si="14"/>
        <v>rd</v>
      </c>
      <c r="H241" s="399">
        <v>89</v>
      </c>
      <c r="I241" s="399">
        <v>68</v>
      </c>
      <c r="J241" s="399">
        <v>46</v>
      </c>
      <c r="K241" s="399">
        <v>33</v>
      </c>
      <c r="M241" s="57"/>
      <c r="N241" s="57"/>
      <c r="O241" s="57"/>
      <c r="P241" s="262"/>
      <c r="Q241" s="262"/>
      <c r="R241" s="262"/>
      <c r="S241" s="262"/>
      <c r="T241" s="262"/>
      <c r="U241" s="262"/>
      <c r="V241" s="774"/>
      <c r="W241" s="773"/>
      <c r="X241" s="768"/>
      <c r="Y241" s="768"/>
      <c r="Z241" s="768"/>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9" bestFit="1" customWidth="1"/>
    <col min="2" max="16384" width="8.85546875" style="69"/>
  </cols>
  <sheetData>
    <row r="2" spans="1:2" x14ac:dyDescent="0.25">
      <c r="A2" s="71" t="s">
        <v>104</v>
      </c>
      <c r="B2" s="338">
        <v>1500000</v>
      </c>
    </row>
    <row r="4" spans="1:2" x14ac:dyDescent="0.25">
      <c r="A4" s="69" t="s">
        <v>458</v>
      </c>
      <c r="B4" s="408">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462</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463</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936</v>
      </c>
      <c r="H16" s="54"/>
      <c r="I16" s="741" t="s">
        <v>464</v>
      </c>
      <c r="K16" s="741" t="s">
        <v>1038</v>
      </c>
      <c r="L16" s="54"/>
      <c r="M16" s="741" t="s">
        <v>942</v>
      </c>
      <c r="N16" s="54"/>
      <c r="O16" s="741" t="s">
        <v>943</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465</v>
      </c>
      <c r="H17" s="54"/>
      <c r="I17" s="54" t="s">
        <v>465</v>
      </c>
      <c r="J17" s="226"/>
      <c r="K17" s="54" t="s">
        <v>1039</v>
      </c>
      <c r="L17" s="54"/>
      <c r="M17" s="54" t="s">
        <v>941</v>
      </c>
      <c r="N17" s="54"/>
      <c r="O17" s="54" t="s">
        <v>944</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332</vt:i4>
      </vt:variant>
    </vt:vector>
  </HeadingPairs>
  <TitlesOfParts>
    <vt:vector size="347"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General!i_season_id_date_z</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2021-09-09T00:12:19Z</dcterms:modified>
</cp:coreProperties>
</file>