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Models\AFO\"/>
    </mc:Choice>
  </mc:AlternateContent>
  <xr:revisionPtr revIDLastSave="0" documentId="13_ncr:1_{0A6276BC-995C-4E18-AADB-A1A959829EEC}" xr6:coauthVersionLast="45" xr6:coauthVersionMax="47" xr10:uidLastSave="{00000000-0000-0000-0000-000000000000}"/>
  <bookViews>
    <workbookView xWindow="-28920" yWindow="-120" windowWidth="29040" windowHeight="15840" tabRatio="678"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re_dvp_types_f1" localSheetId="1">Stock!$J$313:$L$313</definedName>
    <definedName name="i_d_pos">Stock!$I$47</definedName>
    <definedName name="i_density_n0" localSheetId="2">StructuralSA!$K$83</definedName>
    <definedName name="i_density_n1" localSheetId="2">StructuralSA!$M$83:$M$90</definedName>
    <definedName name="i_density_n3" localSheetId="2">StructuralSA!$Q$83:$Q$90</definedName>
    <definedName name="i_dvp_mask_f1">StructuralSA!$N$44:$O$44</definedName>
    <definedName name="i_dvp_mask_f3">StructuralSA!$J$53:$L$53</definedName>
    <definedName name="i_e0_pos">Stock!$I$48</definedName>
    <definedName name="i_e1_pos">Stock!$I$49</definedName>
    <definedName name="i_feedsupply_itn_max">Stock!$I$72</definedName>
    <definedName name="i_fixed_dvp_mask_f1">Stock!$J$314:$L$314</definedName>
    <definedName name="i_fixed_fvp_mask_dams">Stock!$J$312:$L$312</definedName>
    <definedName name="i_fvp_mask_dams">StructuralSA!$N$43:$O$43</definedName>
    <definedName name="i_fvp_mask_offs">StructuralSA!$J$52:$L$52</definedName>
    <definedName name="i_fvp4_date_i">StructuralSA!$O$45:$O$47</definedName>
    <definedName name="i_i_pos">Stock!$I$50</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StructuralSA!$I$150</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StructuralSA!$L$77</definedName>
    <definedName name="i_n1_matrix_len">StructuralSA!$L$79</definedName>
    <definedName name="i_n2_len">StructuralSA!$L$77</definedName>
    <definedName name="i_n3_len">StructuralSA!$P$77</definedName>
    <definedName name="i_n3_matrix_len">StructuralSA!$P$79</definedName>
    <definedName name="i_numbers_min_b1">Stock!$L$156:$V$156</definedName>
    <definedName name="i_nut_spread_n0" localSheetId="2">StructuralSA!$J$83</definedName>
    <definedName name="i_nut_spread_n1" localSheetId="2">StructuralSA!$L$83:$L$90</definedName>
    <definedName name="i_nut_spread_n3" localSheetId="2">StructuralSA!$P$83:$P$90</definedName>
    <definedName name="i_nv_lower_p6">StructuralSA!$J$153:$S$153</definedName>
    <definedName name="i_nv_upper_p6">StructuralSA!$J$154:$S$154</definedName>
    <definedName name="i_p_pos">Stock!$I$55</definedName>
    <definedName name="i_prejoin_offset">Stock!$I$66</definedName>
    <definedName name="i_progeny_w2_len">StructuralSA!$O$75</definedName>
    <definedName name="i_sim_periods_year">Stock!$I$62</definedName>
    <definedName name="i_transfer_exists_tg1">Stock!$K$119:$N$121</definedName>
    <definedName name="i_w_pos">Stock!$I$56</definedName>
    <definedName name="i_w_start_len1">StructuralSA!$L$76</definedName>
    <definedName name="i_w_start_len3">StructuralSA!$P$76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rev_create" localSheetId="2">StructuralSA!$I$116</definedName>
    <definedName name="rev_number" localSheetId="2">StructuralSA!$I$118</definedName>
    <definedName name="rev_trait_inc" localSheetId="2">StructuralSA!$I$122:$I$129</definedName>
    <definedName name="rev_trait_name" localSheetId="2">StructuralSA!$H$122:$H$129</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13" i="12" l="1"/>
  <c r="C155" i="25" l="1"/>
  <c r="C145" i="25"/>
  <c r="C80" i="25"/>
  <c r="C79" i="25"/>
  <c r="C78" i="25"/>
  <c r="C77" i="25"/>
  <c r="C76" i="25"/>
  <c r="C75" i="25"/>
  <c r="C74" i="25"/>
  <c r="C92" i="25"/>
  <c r="C91" i="25"/>
  <c r="C119" i="25"/>
  <c r="C118" i="25"/>
  <c r="C117" i="25"/>
  <c r="C116" i="25"/>
  <c r="C115" i="25"/>
  <c r="C154" i="25"/>
  <c r="C153" i="25"/>
  <c r="C152" i="25"/>
  <c r="C151" i="25"/>
  <c r="C150" i="25"/>
  <c r="C149" i="25"/>
  <c r="C161" i="25"/>
  <c r="C160" i="25"/>
  <c r="C159" i="25"/>
  <c r="C158" i="25"/>
  <c r="C157" i="25"/>
  <c r="C156" i="25"/>
  <c r="C146" i="25"/>
  <c r="C144" i="25"/>
  <c r="C143" i="25"/>
  <c r="C142" i="25"/>
  <c r="C139" i="25"/>
  <c r="C138" i="25"/>
  <c r="C137" i="25"/>
  <c r="C129" i="25"/>
  <c r="C128" i="25"/>
  <c r="C127" i="25"/>
  <c r="C136" i="25"/>
  <c r="C135" i="25"/>
  <c r="C134" i="25"/>
  <c r="C133" i="25"/>
  <c r="C132" i="25"/>
  <c r="C131" i="25"/>
  <c r="C130" i="25"/>
  <c r="C126" i="25"/>
  <c r="C125" i="25"/>
  <c r="C124" i="25"/>
  <c r="C123" i="25"/>
  <c r="C122" i="25"/>
  <c r="C121" i="25"/>
  <c r="C120" i="25"/>
  <c r="C112" i="25"/>
  <c r="C111" i="25"/>
  <c r="C110" i="25"/>
  <c r="C109" i="25"/>
  <c r="C106" i="25"/>
  <c r="C105" i="25"/>
  <c r="C104" i="25"/>
  <c r="H141" i="25"/>
  <c r="C64" i="12"/>
  <c r="C63" i="12"/>
  <c r="C62" i="12"/>
  <c r="C60" i="12"/>
  <c r="C61" i="12"/>
  <c r="C83" i="25"/>
  <c r="C37" i="12"/>
  <c r="C36" i="12"/>
  <c r="C35" i="12"/>
  <c r="C34" i="12"/>
  <c r="C46" i="25"/>
  <c r="L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0" i="25"/>
  <c r="C147" i="25" s="1"/>
  <c r="H108" i="25"/>
  <c r="C113" i="25" l="1"/>
  <c r="C148"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P78" i="25"/>
  <c r="P75" i="25" s="1"/>
  <c r="L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62" i="24"/>
  <c r="C61" i="24"/>
  <c r="C60" i="24"/>
  <c r="C59" i="24"/>
  <c r="C58" i="24"/>
  <c r="C41" i="24"/>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s="1"/>
  <c r="C4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K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2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6"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0" authorId="1" shapeId="0" xr:uid="{B39EFDC6-7ABB-4808-93B1-2819F2755236}">
      <text>
        <r>
          <rPr>
            <b/>
            <sz val="9"/>
            <color indexed="81"/>
            <rFont val="Tahoma"/>
            <family val="2"/>
          </rPr>
          <t>John:</t>
        </r>
        <r>
          <rPr>
            <sz val="9"/>
            <color indexed="81"/>
            <rFont val="Tahoma"/>
            <family val="2"/>
          </rPr>
          <t xml:space="preserve">
</t>
        </r>
      </text>
    </comment>
    <comment ref="H153"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4"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<sst xmlns="http://schemas.openxmlformats.org/spreadsheetml/2006/main" count="577" uniqueCount="311">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</sst>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80</xdr:row>
      <xdr:rowOff>0</xdr:rowOff>
    </xdr:from>
    <xdr:to>
      <xdr:col>24</xdr:col>
      <xdr:colOff>180975</xdr:colOff>
      <xdr:row>91</xdr:row>
      <xdr:rowOff>38100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1391900" y="1354455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69"/>
  <sheetViews>
    <sheetView tabSelected="1" topLeftCell="A6" workbookViewId="0">
      <pane xSplit="9" ySplit="10" topLeftCell="J40" activePane="bottomRight" state="frozen"/>
      <selection activeCell="A6" sqref="A6"/>
      <selection pane="topRight" activeCell="J6" sqref="J6"/>
      <selection pane="bottomLeft" activeCell="A21" sqref="A21"/>
      <selection pane="bottomRight" activeCell="N49" sqref="N49"/>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9.7109375" style="140" customWidth="1"/>
    <col min="10"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304</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44371.659649305599</v>
      </c>
      <c r="J13" s="185" t="s">
        <v>302</v>
      </c>
      <c r="K13" s="186"/>
      <c r="L13" s="186"/>
      <c r="M13" s="186"/>
      <c r="N13" s="186"/>
      <c r="O13" s="186"/>
      <c r="P13" s="186"/>
      <c r="Q13" s="186"/>
      <c r="R13" s="186"/>
      <c r="S13" s="186"/>
      <c r="T13" s="187"/>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44371.660335300898</v>
      </c>
      <c r="J14" s="188" t="s">
        <v>303</v>
      </c>
      <c r="K14" s="189"/>
      <c r="L14" s="189"/>
      <c r="M14" s="189"/>
      <c r="N14" s="189"/>
      <c r="O14" s="189"/>
      <c r="P14" s="189"/>
      <c r="Q14" s="189"/>
      <c r="R14" s="189"/>
      <c r="S14" s="189"/>
      <c r="T14" s="189"/>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INT(MAX($C$41:$C$57))+1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1"/>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6" si="1">INT($C$31)+2</f>
        <v>3</v>
      </c>
      <c r="D42" s="4"/>
      <c r="E42" s="5"/>
      <c r="F42" s="5"/>
      <c r="G42" s="4"/>
      <c r="H42" s="2" t="s">
        <v>165</v>
      </c>
      <c r="I42" s="101" t="s">
        <v>166</v>
      </c>
      <c r="J42" s="101" t="s">
        <v>167</v>
      </c>
      <c r="K42" s="101" t="s">
        <v>168</v>
      </c>
      <c r="L42" s="14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2"/>
      <c r="J43" s="142"/>
      <c r="K43" s="142"/>
      <c r="L43" s="14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169</v>
      </c>
      <c r="I44" s="101" t="s">
        <v>170</v>
      </c>
      <c r="J44" s="101" t="s">
        <v>171</v>
      </c>
      <c r="K44" s="142"/>
      <c r="L44" s="14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2"/>
      <c r="J45" s="142"/>
      <c r="K45" s="142"/>
      <c r="L45" s="14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172</v>
      </c>
      <c r="I46" s="101" t="s">
        <v>177</v>
      </c>
      <c r="J46" s="101" t="s">
        <v>178</v>
      </c>
      <c r="K46" s="101" t="s">
        <v>179</v>
      </c>
      <c r="L46" s="142"/>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173</v>
      </c>
      <c r="I47" s="101" t="b">
        <v>1</v>
      </c>
      <c r="J47" s="101" t="b">
        <v>0</v>
      </c>
      <c r="K47" s="101" t="b">
        <v>0</v>
      </c>
      <c r="L47" s="14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174</v>
      </c>
      <c r="I48" s="101" t="s">
        <v>180</v>
      </c>
      <c r="J48" s="101" t="s">
        <v>181</v>
      </c>
      <c r="K48" s="142"/>
      <c r="L48" s="142"/>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175</v>
      </c>
      <c r="I49" s="101" t="s">
        <v>182</v>
      </c>
      <c r="J49" s="101" t="s">
        <v>183</v>
      </c>
      <c r="K49" s="101" t="s">
        <v>269</v>
      </c>
      <c r="L49" s="101" t="s">
        <v>184</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176</v>
      </c>
      <c r="I50" s="101" t="s">
        <v>185</v>
      </c>
      <c r="J50" s="101" t="s">
        <v>186</v>
      </c>
      <c r="K50" s="101" t="s">
        <v>187</v>
      </c>
      <c r="L50" s="14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188</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189</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c r="I56" s="2"/>
      <c r="J56" s="2"/>
      <c r="K56" s="2"/>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82"/>
      <c r="AR56" s="1"/>
      <c r="AS56" s="1"/>
      <c r="AT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t="s">
        <v>3</v>
      </c>
      <c r="Y57" s="16"/>
      <c r="Z57" s="1"/>
      <c r="AA57" s="1"/>
      <c r="AB57" s="1"/>
    </row>
    <row r="58" spans="1:46" ht="5.0999999999999996" customHeight="1" outlineLevel="2" x14ac:dyDescent="0.25">
      <c r="A58" s="1"/>
      <c r="B58" s="33"/>
      <c r="C58" s="73">
        <f>INT($C$31)+2.005</f>
        <v>3.0049999999999999</v>
      </c>
      <c r="D58" s="4"/>
      <c r="E58" s="4"/>
      <c r="F58" s="4"/>
      <c r="G58" s="4"/>
      <c r="H58" s="4"/>
      <c r="I58" s="4"/>
      <c r="J58" s="4"/>
      <c r="K58" s="4"/>
      <c r="L58" s="4"/>
      <c r="M58" s="4"/>
      <c r="N58" s="4"/>
      <c r="O58" s="4"/>
      <c r="P58" s="4"/>
      <c r="Q58" s="4"/>
      <c r="R58" s="4"/>
      <c r="S58" s="4"/>
      <c r="T58" s="4"/>
      <c r="U58" s="4"/>
      <c r="V58" s="4"/>
      <c r="W58" s="4"/>
      <c r="X58" s="4"/>
      <c r="Y58" s="16"/>
      <c r="Z58" s="1"/>
      <c r="AA58" s="1"/>
      <c r="AB58" s="1"/>
    </row>
    <row r="59" spans="1:46" ht="5.0999999999999996" customHeight="1" outlineLevel="1" x14ac:dyDescent="0.25">
      <c r="A59" s="1"/>
      <c r="B59" s="35"/>
      <c r="C59" s="76">
        <f>INT($C$31)+1.005</f>
        <v>2.0049999999999999</v>
      </c>
      <c r="D59" s="17"/>
      <c r="E59" s="17"/>
      <c r="F59" s="17"/>
      <c r="G59" s="17"/>
      <c r="H59" s="17"/>
      <c r="I59" s="17"/>
      <c r="J59" s="17"/>
      <c r="K59" s="17"/>
      <c r="L59" s="17"/>
      <c r="M59" s="17"/>
      <c r="N59" s="17"/>
      <c r="O59" s="17"/>
      <c r="P59" s="17"/>
      <c r="Q59" s="17"/>
      <c r="R59" s="17"/>
      <c r="S59" s="17"/>
      <c r="T59" s="17"/>
      <c r="U59" s="17"/>
      <c r="V59" s="17"/>
      <c r="W59" s="17"/>
      <c r="X59" s="17"/>
      <c r="Y59" s="18" t="s">
        <v>1</v>
      </c>
      <c r="Z59" s="1"/>
      <c r="AA59" s="1"/>
      <c r="AB59" s="1"/>
    </row>
    <row r="60" spans="1:46" ht="5.0999999999999996" customHeight="1" x14ac:dyDescent="0.25">
      <c r="A60" s="1"/>
      <c r="B60" s="19"/>
      <c r="C60" s="77">
        <f>INT($C$31)+0.005</f>
        <v>1.0049999999999999</v>
      </c>
      <c r="D60" s="19"/>
      <c r="E60" s="19"/>
      <c r="F60" s="19"/>
      <c r="G60" s="19"/>
      <c r="H60" s="19"/>
      <c r="I60" s="19"/>
      <c r="J60" s="19"/>
      <c r="K60" s="19"/>
      <c r="L60" s="19"/>
      <c r="M60" s="19"/>
      <c r="N60" s="19"/>
      <c r="O60" s="19"/>
      <c r="P60" s="19"/>
      <c r="Q60" s="19"/>
      <c r="R60" s="19"/>
      <c r="S60" s="19"/>
      <c r="T60" s="19"/>
      <c r="U60" s="19"/>
      <c r="V60" s="19"/>
      <c r="W60" s="19"/>
      <c r="X60" s="19"/>
      <c r="Y60" s="19"/>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outlineLevel="2" x14ac:dyDescent="0.25">
      <c r="A62" s="1"/>
      <c r="B62" s="1"/>
      <c r="C62" s="73">
        <f>INT($C$31)+2</f>
        <v>3</v>
      </c>
      <c r="D62" s="1"/>
      <c r="E62" s="1"/>
      <c r="F62" s="1"/>
      <c r="G62" s="1"/>
      <c r="H62" s="1"/>
      <c r="I62" s="1"/>
      <c r="J62" s="1"/>
      <c r="K62" s="1"/>
      <c r="L62" s="1"/>
      <c r="M62" s="1"/>
      <c r="N62" s="1"/>
      <c r="O62" s="1"/>
      <c r="P62" s="1"/>
      <c r="Q62" s="1"/>
      <c r="R62" s="1"/>
      <c r="S62" s="1"/>
      <c r="T62" s="1"/>
      <c r="U62" s="1"/>
      <c r="V62" s="1"/>
      <c r="W62" s="1"/>
      <c r="X62" s="1"/>
      <c r="Y62" s="1"/>
      <c r="Z62" s="1"/>
      <c r="AA62" s="1"/>
      <c r="AB62" s="1"/>
    </row>
    <row r="63" spans="1:46" x14ac:dyDescent="0.25">
      <c r="A63" s="1"/>
      <c r="B63" s="1"/>
      <c r="C63" s="66"/>
      <c r="D63" s="1"/>
      <c r="E63" s="1"/>
      <c r="F63" s="1"/>
      <c r="G63" s="1"/>
      <c r="H63" s="1"/>
      <c r="I63" s="1"/>
      <c r="J63" s="1"/>
      <c r="K63" s="1"/>
      <c r="L63" s="1"/>
      <c r="M63" s="1"/>
      <c r="N63" s="1"/>
      <c r="O63" s="1"/>
      <c r="P63" s="1"/>
      <c r="Q63" s="1"/>
      <c r="R63" s="1"/>
      <c r="S63" s="1"/>
      <c r="T63" s="1"/>
      <c r="U63" s="1"/>
      <c r="V63" s="1"/>
      <c r="W63" s="1"/>
      <c r="X63" s="1"/>
      <c r="Y63" s="1"/>
      <c r="Z63" s="1"/>
      <c r="AA63" s="1"/>
      <c r="AB63" s="1"/>
    </row>
    <row r="64" spans="1:46" x14ac:dyDescent="0.25">
      <c r="A64" s="1"/>
      <c r="B64" s="1"/>
      <c r="C64" s="66"/>
      <c r="D64" s="1"/>
      <c r="E64" s="1"/>
      <c r="F64" s="1"/>
      <c r="G64" s="1"/>
      <c r="H64" s="1"/>
      <c r="I64" s="1"/>
      <c r="J64" s="1"/>
      <c r="K64" s="1"/>
      <c r="L64" s="1"/>
      <c r="M64" s="1"/>
      <c r="N64" s="1"/>
      <c r="O64" s="1"/>
      <c r="P64" s="1"/>
      <c r="Q64" s="1"/>
      <c r="R64" s="1"/>
      <c r="S64" s="1"/>
      <c r="T64" s="1"/>
      <c r="U64" s="1"/>
      <c r="V64" s="1"/>
      <c r="W64" s="1"/>
      <c r="X64" s="1"/>
      <c r="Y64" s="1"/>
      <c r="Z64" s="1"/>
      <c r="AA64" s="1"/>
      <c r="AB64" s="1"/>
    </row>
    <row r="65" spans="1:28" x14ac:dyDescent="0.25">
      <c r="A65" s="1"/>
      <c r="B65" s="1"/>
      <c r="C65" s="66"/>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25">
      <c r="A66" s="1"/>
      <c r="B66" s="1"/>
      <c r="C66" s="66"/>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25">
      <c r="A67" s="1"/>
      <c r="B67" s="1"/>
      <c r="C67" s="66"/>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25">
      <c r="A68" s="1"/>
      <c r="B68" s="1"/>
      <c r="C68" s="66"/>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5">
      <c r="C69"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opLeftCell="A6" workbookViewId="0">
      <pane xSplit="9" ySplit="10" topLeftCell="J301" activePane="bottomRight" state="frozen"/>
      <selection activeCell="A6" sqref="A6"/>
      <selection pane="topRight" activeCell="J6" sqref="J6"/>
      <selection pane="bottomLeft" activeCell="A16" sqref="A16"/>
      <selection pane="bottomRight" activeCell="J13" sqref="J13:T13"/>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304</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44311.756953009302</v>
      </c>
      <c r="J13" s="185" t="s">
        <v>310</v>
      </c>
      <c r="K13" s="186"/>
      <c r="L13" s="186"/>
      <c r="M13" s="186"/>
      <c r="N13" s="186"/>
      <c r="O13" s="186"/>
      <c r="P13" s="186"/>
      <c r="Q13" s="186"/>
      <c r="R13" s="186"/>
      <c r="S13" s="186"/>
      <c r="T13" s="187"/>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44355.378988657401</v>
      </c>
      <c r="J14" s="188" t="s">
        <v>284</v>
      </c>
      <c r="K14" s="189"/>
      <c r="L14" s="189"/>
      <c r="M14" s="189"/>
      <c r="N14" s="189"/>
      <c r="O14" s="189"/>
      <c r="P14" s="189"/>
      <c r="Q14" s="189"/>
      <c r="R14" s="189"/>
      <c r="S14" s="189"/>
      <c r="T14" s="189"/>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2" t="s">
        <v>296</v>
      </c>
      <c r="I42" s="36" t="s">
        <v>276</v>
      </c>
      <c r="J42" s="2" t="s">
        <v>280</v>
      </c>
      <c r="K42" s="2"/>
      <c r="L42" s="2"/>
      <c r="M42" s="2"/>
      <c r="N42" s="2"/>
      <c r="O42" s="2"/>
      <c r="P42" s="2"/>
      <c r="Q42" s="2"/>
      <c r="R42" s="2"/>
      <c r="S42" s="2"/>
      <c r="T42" s="2"/>
      <c r="U42" s="2"/>
      <c r="V42" s="2"/>
      <c r="W42" s="2"/>
      <c r="X42" s="4"/>
      <c r="Y42" s="16"/>
      <c r="Z42" s="1"/>
      <c r="AA42" s="1"/>
      <c r="AB42" s="1"/>
    </row>
    <row r="43" spans="1:28" s="140" customFormat="1" outlineLevel="3" x14ac:dyDescent="0.25">
      <c r="A43" s="1"/>
      <c r="B43" s="33"/>
      <c r="C43" s="73">
        <f t="shared" ref="C43:C55" si="1">INT($C$31)+3</f>
        <v>4</v>
      </c>
      <c r="D43" s="4"/>
      <c r="E43" s="5"/>
      <c r="F43" s="5"/>
      <c r="G43" s="4"/>
      <c r="H43" s="113" t="s">
        <v>195</v>
      </c>
      <c r="I43" s="31">
        <v>-6</v>
      </c>
      <c r="J43" s="2"/>
      <c r="K43" s="2"/>
      <c r="L43" s="2"/>
      <c r="M43" s="2"/>
      <c r="N43" s="2"/>
      <c r="O43" s="2"/>
      <c r="P43" s="2"/>
      <c r="Q43" s="2"/>
      <c r="R43" s="2"/>
      <c r="S43" s="2"/>
      <c r="T43" s="2"/>
      <c r="U43" s="2"/>
      <c r="V43" s="2"/>
      <c r="W43" s="2"/>
      <c r="X43" s="4"/>
      <c r="Y43" s="16"/>
      <c r="Z43" s="1"/>
      <c r="AA43" s="1"/>
      <c r="AB43" s="1"/>
    </row>
    <row r="44" spans="1:28" s="140" customFormat="1" outlineLevel="3" x14ac:dyDescent="0.25">
      <c r="A44" s="1"/>
      <c r="B44" s="33"/>
      <c r="C44" s="73">
        <f t="shared" si="1"/>
        <v>4</v>
      </c>
      <c r="D44" s="4"/>
      <c r="E44" s="5"/>
      <c r="F44" s="5"/>
      <c r="G44" s="4"/>
      <c r="H44" s="113" t="s">
        <v>194</v>
      </c>
      <c r="I44" s="31">
        <v>-14</v>
      </c>
      <c r="J44" s="2"/>
      <c r="K44" s="2"/>
      <c r="L44" s="2"/>
      <c r="M44" s="2"/>
      <c r="N44" s="2"/>
      <c r="O44" s="2"/>
      <c r="P44" s="2"/>
      <c r="Q44" s="2"/>
      <c r="R44" s="2"/>
      <c r="S44" s="2"/>
      <c r="T44" s="2"/>
      <c r="U44" s="2"/>
      <c r="V44" s="2"/>
      <c r="W44" s="2"/>
      <c r="X44" s="4"/>
      <c r="Y44" s="16"/>
      <c r="Z44" s="1"/>
      <c r="AA44" s="1"/>
      <c r="AB44" s="1"/>
    </row>
    <row r="45" spans="1:28" s="140" customFormat="1" outlineLevel="3" x14ac:dyDescent="0.25">
      <c r="A45" s="1"/>
      <c r="B45" s="33"/>
      <c r="C45" s="73">
        <f t="shared" si="1"/>
        <v>4</v>
      </c>
      <c r="D45" s="4"/>
      <c r="E45" s="5"/>
      <c r="F45" s="5"/>
      <c r="G45" s="4"/>
      <c r="H45" s="113" t="s">
        <v>193</v>
      </c>
      <c r="I45" s="31">
        <v>-4</v>
      </c>
      <c r="J45" s="2"/>
      <c r="K45" s="2"/>
      <c r="L45" s="2"/>
      <c r="M45" s="2"/>
      <c r="N45" s="2"/>
      <c r="O45" s="2"/>
      <c r="P45" s="2"/>
      <c r="Q45" s="2"/>
      <c r="R45" s="2"/>
      <c r="S45" s="2"/>
      <c r="T45" s="2"/>
      <c r="U45" s="2"/>
      <c r="V45" s="2"/>
      <c r="W45" s="2"/>
      <c r="X45" s="4"/>
      <c r="Y45" s="16"/>
      <c r="Z45" s="1"/>
      <c r="AA45" s="1"/>
      <c r="AB45" s="1"/>
    </row>
    <row r="46" spans="1:28" s="140" customFormat="1" outlineLevel="3" x14ac:dyDescent="0.25">
      <c r="A46" s="1"/>
      <c r="B46" s="33"/>
      <c r="C46" s="73">
        <f t="shared" si="1"/>
        <v>4</v>
      </c>
      <c r="D46" s="4"/>
      <c r="E46" s="5"/>
      <c r="F46" s="5"/>
      <c r="G46" s="4"/>
      <c r="H46" s="113" t="s">
        <v>192</v>
      </c>
      <c r="I46" s="31">
        <v>-12</v>
      </c>
      <c r="J46" s="2"/>
      <c r="K46" s="2"/>
      <c r="L46" s="2"/>
      <c r="M46" s="2"/>
      <c r="N46" s="2"/>
      <c r="O46" s="2"/>
      <c r="P46" s="2"/>
      <c r="Q46" s="2"/>
      <c r="R46" s="2"/>
      <c r="S46" s="2"/>
      <c r="T46" s="2"/>
      <c r="U46" s="2"/>
      <c r="V46" s="2"/>
      <c r="W46" s="2"/>
      <c r="X46" s="4"/>
      <c r="Y46" s="16"/>
      <c r="Z46" s="1"/>
      <c r="AA46" s="1"/>
      <c r="AB46" s="1"/>
    </row>
    <row r="47" spans="1:28" s="140" customFormat="1" outlineLevel="3" x14ac:dyDescent="0.25">
      <c r="A47" s="1"/>
      <c r="B47" s="33"/>
      <c r="C47" s="73">
        <f t="shared" si="1"/>
        <v>4</v>
      </c>
      <c r="D47" s="4"/>
      <c r="E47" s="5"/>
      <c r="F47" s="5"/>
      <c r="G47" s="4"/>
      <c r="H47" s="113" t="s">
        <v>196</v>
      </c>
      <c r="I47" s="31">
        <v>-7</v>
      </c>
      <c r="J47" s="2"/>
      <c r="K47" s="2"/>
      <c r="L47" s="2"/>
      <c r="M47" s="2"/>
      <c r="N47" s="2"/>
      <c r="O47" s="2"/>
      <c r="P47" s="2"/>
      <c r="Q47" s="2"/>
      <c r="R47" s="2"/>
      <c r="S47" s="2"/>
      <c r="T47" s="2"/>
      <c r="U47" s="2"/>
      <c r="V47" s="2"/>
      <c r="W47" s="2"/>
      <c r="X47" s="4"/>
      <c r="Y47" s="16"/>
      <c r="Z47" s="1"/>
      <c r="AA47" s="1"/>
      <c r="AB47" s="1"/>
    </row>
    <row r="48" spans="1:28" s="140" customFormat="1" outlineLevel="3" x14ac:dyDescent="0.25">
      <c r="A48" s="1"/>
      <c r="B48" s="33"/>
      <c r="C48" s="73">
        <f t="shared" si="1"/>
        <v>4</v>
      </c>
      <c r="D48" s="4"/>
      <c r="E48" s="5"/>
      <c r="F48" s="5"/>
      <c r="G48" s="4"/>
      <c r="H48" s="113" t="s">
        <v>190</v>
      </c>
      <c r="I48" s="31">
        <v>-5</v>
      </c>
      <c r="J48" s="2"/>
      <c r="K48" s="2"/>
      <c r="L48" s="2"/>
      <c r="M48" s="2"/>
      <c r="N48" s="2"/>
      <c r="O48" s="2"/>
      <c r="P48" s="2"/>
      <c r="Q48" s="2"/>
      <c r="R48" s="2"/>
      <c r="S48" s="2"/>
      <c r="T48" s="2"/>
      <c r="U48" s="2"/>
      <c r="V48" s="2"/>
      <c r="W48" s="2"/>
      <c r="X48" s="4"/>
      <c r="Y48" s="16"/>
      <c r="Z48" s="1"/>
      <c r="AA48" s="1"/>
      <c r="AB48" s="1"/>
    </row>
    <row r="49" spans="1:28" s="140" customFormat="1" outlineLevel="3" x14ac:dyDescent="0.25">
      <c r="A49" s="1"/>
      <c r="B49" s="33"/>
      <c r="C49" s="73">
        <f t="shared" si="1"/>
        <v>4</v>
      </c>
      <c r="D49" s="4"/>
      <c r="E49" s="5"/>
      <c r="F49" s="5"/>
      <c r="G49" s="4"/>
      <c r="H49" s="113" t="s">
        <v>191</v>
      </c>
      <c r="I49" s="31">
        <v>-13</v>
      </c>
      <c r="J49" s="2"/>
      <c r="K49" s="2"/>
      <c r="L49" s="2"/>
      <c r="M49" s="2"/>
      <c r="N49" s="2"/>
      <c r="O49" s="2"/>
      <c r="P49" s="2"/>
      <c r="Q49" s="2"/>
      <c r="R49" s="2"/>
      <c r="S49" s="2"/>
      <c r="T49" s="2"/>
      <c r="U49" s="2"/>
      <c r="V49" s="2"/>
      <c r="W49" s="2"/>
      <c r="X49" s="4"/>
      <c r="Y49" s="16"/>
      <c r="Z49" s="1"/>
      <c r="AA49" s="1"/>
      <c r="AB49" s="1"/>
    </row>
    <row r="50" spans="1:28" s="140" customFormat="1" outlineLevel="3" x14ac:dyDescent="0.25">
      <c r="A50" s="1"/>
      <c r="B50" s="33"/>
      <c r="C50" s="73">
        <f t="shared" si="1"/>
        <v>4</v>
      </c>
      <c r="D50" s="4"/>
      <c r="E50" s="5"/>
      <c r="F50" s="5"/>
      <c r="G50" s="4"/>
      <c r="H50" s="113" t="s">
        <v>197</v>
      </c>
      <c r="I50" s="31">
        <v>-8</v>
      </c>
      <c r="J50" s="2"/>
      <c r="K50" s="2"/>
      <c r="L50" s="2"/>
      <c r="M50" s="2"/>
      <c r="N50" s="2"/>
      <c r="O50" s="2"/>
      <c r="P50" s="2"/>
      <c r="Q50" s="2"/>
      <c r="R50" s="2"/>
      <c r="S50" s="2"/>
      <c r="T50" s="2"/>
      <c r="U50" s="2"/>
      <c r="V50" s="2"/>
      <c r="W50" s="2"/>
      <c r="X50" s="4"/>
      <c r="Y50" s="16"/>
      <c r="Z50" s="1"/>
      <c r="AA50" s="1"/>
      <c r="AB50" s="1"/>
    </row>
    <row r="51" spans="1:28" s="140" customFormat="1" outlineLevel="3" x14ac:dyDescent="0.25">
      <c r="A51" s="1"/>
      <c r="B51" s="33"/>
      <c r="C51" s="73">
        <f t="shared" si="1"/>
        <v>4</v>
      </c>
      <c r="D51" s="4"/>
      <c r="E51" s="5"/>
      <c r="F51" s="5"/>
      <c r="G51" s="4"/>
      <c r="H51" s="113" t="s">
        <v>277</v>
      </c>
      <c r="I51" s="31">
        <v>-17</v>
      </c>
      <c r="J51" s="2"/>
      <c r="K51" s="2"/>
      <c r="L51" s="2"/>
      <c r="M51" s="2"/>
      <c r="N51" s="2"/>
      <c r="O51" s="2"/>
      <c r="P51" s="2"/>
      <c r="Q51" s="2"/>
      <c r="R51" s="2"/>
      <c r="S51" s="2"/>
      <c r="T51" s="2"/>
      <c r="U51" s="2"/>
      <c r="V51" s="2"/>
      <c r="W51" s="2"/>
      <c r="X51" s="4"/>
      <c r="Y51" s="16"/>
      <c r="Z51" s="1"/>
      <c r="AA51" s="1"/>
      <c r="AB51" s="1"/>
    </row>
    <row r="52" spans="1:28" s="140" customFormat="1" outlineLevel="3" x14ac:dyDescent="0.25">
      <c r="A52" s="1"/>
      <c r="B52" s="33"/>
      <c r="C52" s="73">
        <f t="shared" si="1"/>
        <v>4</v>
      </c>
      <c r="D52" s="4"/>
      <c r="E52" s="5"/>
      <c r="F52" s="5"/>
      <c r="G52" s="4"/>
      <c r="H52" s="113" t="s">
        <v>278</v>
      </c>
      <c r="I52" s="31">
        <v>-18</v>
      </c>
      <c r="J52" s="2"/>
      <c r="K52" s="2"/>
      <c r="L52" s="2"/>
      <c r="M52" s="2"/>
      <c r="N52" s="2"/>
      <c r="O52" s="2"/>
      <c r="P52" s="2"/>
      <c r="Q52" s="2"/>
      <c r="R52" s="2"/>
      <c r="S52" s="2"/>
      <c r="T52" s="2"/>
      <c r="U52" s="2"/>
      <c r="V52" s="2"/>
      <c r="W52" s="2"/>
      <c r="X52" s="4"/>
      <c r="Y52" s="16"/>
      <c r="Z52" s="1"/>
      <c r="AA52" s="1"/>
      <c r="AB52" s="1"/>
    </row>
    <row r="53" spans="1:28" s="140" customFormat="1" outlineLevel="3" x14ac:dyDescent="0.25">
      <c r="A53" s="1"/>
      <c r="B53" s="33"/>
      <c r="C53" s="73">
        <f t="shared" si="1"/>
        <v>4</v>
      </c>
      <c r="D53" s="4"/>
      <c r="E53" s="5"/>
      <c r="F53" s="5"/>
      <c r="G53" s="4"/>
      <c r="H53" s="113" t="s">
        <v>279</v>
      </c>
      <c r="I53" s="31">
        <v>-17</v>
      </c>
      <c r="J53" s="2"/>
      <c r="K53" s="2"/>
      <c r="L53" s="2"/>
      <c r="M53" s="2"/>
      <c r="N53" s="2"/>
      <c r="O53" s="2"/>
      <c r="P53" s="2"/>
      <c r="Q53" s="2"/>
      <c r="R53" s="2"/>
      <c r="S53" s="2"/>
      <c r="T53" s="2"/>
      <c r="U53" s="2"/>
      <c r="V53" s="2"/>
      <c r="W53" s="2"/>
      <c r="X53" s="4"/>
      <c r="Y53" s="16"/>
      <c r="Z53" s="1"/>
      <c r="AA53" s="1"/>
      <c r="AB53" s="1"/>
    </row>
    <row r="54" spans="1:28" s="140" customFormat="1" outlineLevel="3" x14ac:dyDescent="0.25">
      <c r="A54" s="1"/>
      <c r="B54" s="33"/>
      <c r="C54" s="73">
        <f t="shared" si="1"/>
        <v>4</v>
      </c>
      <c r="D54" s="4"/>
      <c r="E54" s="5"/>
      <c r="F54" s="5"/>
      <c r="G54" s="4"/>
      <c r="H54" s="113" t="s">
        <v>201</v>
      </c>
      <c r="I54" s="31">
        <v>-11</v>
      </c>
      <c r="J54" s="2"/>
      <c r="K54" s="2"/>
      <c r="L54" s="2"/>
      <c r="M54" s="2"/>
      <c r="N54" s="2"/>
      <c r="O54" s="2"/>
      <c r="P54" s="2"/>
      <c r="Q54" s="2"/>
      <c r="R54" s="2"/>
      <c r="S54" s="2"/>
      <c r="T54" s="2"/>
      <c r="U54" s="2"/>
      <c r="V54" s="2"/>
      <c r="W54" s="2"/>
      <c r="X54" s="4"/>
      <c r="Y54" s="16"/>
      <c r="Z54" s="1"/>
      <c r="AA54" s="1"/>
      <c r="AB54" s="1"/>
    </row>
    <row r="55" spans="1:28" s="140" customFormat="1" outlineLevel="3" x14ac:dyDescent="0.25">
      <c r="A55" s="1"/>
      <c r="B55" s="33"/>
      <c r="C55" s="73">
        <f t="shared" si="1"/>
        <v>4</v>
      </c>
      <c r="D55" s="4"/>
      <c r="E55" s="5"/>
      <c r="F55" s="5"/>
      <c r="G55" s="4"/>
      <c r="H55" s="113" t="s">
        <v>200</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199</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198</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202</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203</v>
      </c>
      <c r="I59" s="31">
        <v>-9</v>
      </c>
      <c r="J59" s="2"/>
      <c r="K59" s="2"/>
      <c r="L59" s="2"/>
      <c r="M59" s="2"/>
      <c r="N59" s="2"/>
      <c r="O59" s="2"/>
      <c r="P59" s="2"/>
      <c r="Q59" s="2"/>
      <c r="R59" s="2"/>
      <c r="S59" s="2"/>
      <c r="T59" s="2"/>
      <c r="U59" s="2"/>
      <c r="V59" s="2"/>
      <c r="W59" s="2"/>
      <c r="X59" s="4"/>
      <c r="Y59" s="16"/>
      <c r="Z59" s="1"/>
      <c r="AA59" s="1"/>
      <c r="AB59" s="1"/>
    </row>
    <row r="60" spans="1:28" s="140"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295</v>
      </c>
      <c r="I61" s="36" t="s">
        <v>294</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151</v>
      </c>
      <c r="I63" s="31">
        <v>7.25</v>
      </c>
      <c r="J63" s="2" t="s">
        <v>86</v>
      </c>
      <c r="K63" s="2" t="s">
        <v>225</v>
      </c>
      <c r="L63" s="2"/>
      <c r="M63" s="2"/>
      <c r="N63" s="2"/>
      <c r="O63" s="2"/>
      <c r="P63" s="2"/>
      <c r="Q63" s="2"/>
      <c r="R63" s="2"/>
      <c r="S63" s="2"/>
      <c r="T63" s="2"/>
      <c r="U63" s="2"/>
      <c r="V63" s="2"/>
      <c r="W63" s="2"/>
      <c r="X63" s="4"/>
      <c r="Y63" s="16"/>
      <c r="Z63" s="1"/>
      <c r="AA63" s="1"/>
      <c r="AB63" s="1"/>
    </row>
    <row r="64" spans="1:28" s="139" customFormat="1" outlineLevel="3" x14ac:dyDescent="0.25">
      <c r="A64" s="1"/>
      <c r="B64" s="33"/>
      <c r="C64" s="73">
        <f t="shared" si="2"/>
        <v>4</v>
      </c>
      <c r="D64" s="4"/>
      <c r="E64" s="5"/>
      <c r="F64" s="5"/>
      <c r="G64" s="4"/>
      <c r="H64" s="2" t="s">
        <v>152</v>
      </c>
      <c r="I64" s="31">
        <v>4.25</v>
      </c>
      <c r="J64" s="2" t="s">
        <v>86</v>
      </c>
      <c r="K64" s="2" t="s">
        <v>226</v>
      </c>
      <c r="L64" s="2"/>
      <c r="M64" s="2"/>
      <c r="N64" s="2"/>
      <c r="O64" s="2"/>
      <c r="P64" s="2"/>
      <c r="Q64" s="2"/>
      <c r="R64" s="2"/>
      <c r="S64" s="2"/>
      <c r="T64" s="2"/>
      <c r="U64" s="2"/>
      <c r="V64" s="2"/>
      <c r="W64" s="2"/>
      <c r="X64" s="4"/>
      <c r="Y64" s="16"/>
      <c r="Z64" s="1"/>
      <c r="AA64" s="1"/>
      <c r="AB64" s="1"/>
    </row>
    <row r="65" spans="1:28" s="140"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0" customFormat="1" outlineLevel="2" x14ac:dyDescent="0.25">
      <c r="A66" s="1"/>
      <c r="B66" s="33"/>
      <c r="C66" s="73">
        <f>INT($C$31)+2</f>
        <v>3</v>
      </c>
      <c r="D66" s="4"/>
      <c r="E66" s="5"/>
      <c r="F66" s="5"/>
      <c r="G66" s="4"/>
      <c r="H66" s="2" t="s">
        <v>204</v>
      </c>
      <c r="I66" s="31">
        <v>8</v>
      </c>
      <c r="J66" s="2" t="s">
        <v>45</v>
      </c>
      <c r="K66" s="2"/>
      <c r="L66" s="2"/>
      <c r="M66" s="2"/>
      <c r="N66" s="2"/>
      <c r="O66" s="2"/>
      <c r="P66" s="2"/>
      <c r="Q66" s="2"/>
      <c r="R66" s="2"/>
      <c r="S66" s="2"/>
      <c r="T66" s="2"/>
      <c r="U66" s="2"/>
      <c r="V66" s="2"/>
      <c r="W66" s="2"/>
      <c r="X66" s="4"/>
      <c r="Y66" s="16"/>
      <c r="Z66" s="1"/>
      <c r="AA66" s="1"/>
      <c r="AB66" s="1"/>
    </row>
    <row r="67" spans="1:28" s="140"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153</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154</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147</v>
      </c>
      <c r="I115" s="26" t="s">
        <v>145</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148</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144</v>
      </c>
      <c r="I119" s="26" t="s">
        <v>145</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146</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3"/>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0" customFormat="1" outlineLevel="3" x14ac:dyDescent="0.25">
      <c r="A149" s="1"/>
      <c r="B149" s="33"/>
      <c r="C149" s="73">
        <f t="shared" si="4"/>
        <v>4</v>
      </c>
      <c r="D149" s="4"/>
      <c r="E149" s="5"/>
      <c r="F149" s="5"/>
      <c r="G149" s="4"/>
      <c r="H149" s="64" t="s">
        <v>227</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143</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141</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142</v>
      </c>
      <c r="I156" s="2"/>
      <c r="J156" s="2"/>
      <c r="K156" s="2"/>
      <c r="L156" s="31">
        <v>0</v>
      </c>
      <c r="M156" s="31">
        <v>0</v>
      </c>
      <c r="N156" s="31">
        <v>0</v>
      </c>
      <c r="O156" s="31">
        <v>0</v>
      </c>
      <c r="P156" s="31">
        <v>0</v>
      </c>
      <c r="Q156" s="31">
        <v>0</v>
      </c>
      <c r="R156" s="31">
        <v>0</v>
      </c>
      <c r="S156" s="31">
        <v>0</v>
      </c>
      <c r="T156" s="31">
        <v>0</v>
      </c>
      <c r="U156" s="31">
        <v>0</v>
      </c>
      <c r="V156" s="31">
        <v>0</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281</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162</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163</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283</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286</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285</v>
      </c>
      <c r="I177" s="79"/>
      <c r="J177" s="56" t="s">
        <v>164</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287</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288</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289</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290</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291</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292</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282</v>
      </c>
      <c r="I202" s="60" t="str">
        <f>"("&amp;ROWS(ia_ppk2g1_rlsb1)-2&amp;","&amp;COLUMNS(ia_ppk2g1_rlsb1)-1&amp;"): ia_ppk2_vlsb1(pointers) = input"</f>
        <v>(58,10): ia_ppk2_vlsb1(pointers) = input</v>
      </c>
      <c r="J202" s="49"/>
      <c r="K202" s="49"/>
      <c r="L202" s="150" t="s">
        <v>228</v>
      </c>
      <c r="M202" s="151" t="s">
        <v>229</v>
      </c>
      <c r="N202" s="151" t="s">
        <v>230</v>
      </c>
      <c r="O202" s="151" t="s">
        <v>231</v>
      </c>
      <c r="P202" s="151" t="s">
        <v>232</v>
      </c>
      <c r="Q202" s="151" t="s">
        <v>233</v>
      </c>
      <c r="R202" s="151" t="s">
        <v>234</v>
      </c>
      <c r="S202" s="151" t="s">
        <v>235</v>
      </c>
      <c r="T202" s="151" t="s">
        <v>236</v>
      </c>
      <c r="U202" s="151" t="s">
        <v>237</v>
      </c>
      <c r="V202" s="152" t="s">
        <v>238</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3" t="str">
        <f t="shared" ref="L203:V204" si="6">LEFT(L$202,LEN(L$202)-1)&amp;$K203</f>
        <v>NM-1</v>
      </c>
      <c r="M203" s="154" t="str">
        <f t="shared" si="6"/>
        <v>00-1</v>
      </c>
      <c r="N203" s="155" t="str">
        <f t="shared" si="6"/>
        <v>11-1</v>
      </c>
      <c r="O203" s="155" t="str">
        <f t="shared" si="6"/>
        <v>22-1</v>
      </c>
      <c r="P203" s="155" t="str">
        <f t="shared" si="6"/>
        <v>33-1</v>
      </c>
      <c r="Q203" s="155" t="str">
        <f t="shared" si="6"/>
        <v>21-1</v>
      </c>
      <c r="R203" s="155" t="str">
        <f t="shared" si="6"/>
        <v>32-1</v>
      </c>
      <c r="S203" s="155" t="str">
        <f t="shared" si="6"/>
        <v>31-1</v>
      </c>
      <c r="T203" s="155" t="str">
        <f t="shared" si="6"/>
        <v>10-1</v>
      </c>
      <c r="U203" s="155" t="str">
        <f t="shared" si="6"/>
        <v>20-1</v>
      </c>
      <c r="V203" s="156"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7" t="str">
        <f t="shared" si="6"/>
        <v>NM-2</v>
      </c>
      <c r="M204" s="158" t="str">
        <f t="shared" si="6"/>
        <v>00-2</v>
      </c>
      <c r="N204" s="159" t="str">
        <f t="shared" si="6"/>
        <v>11-2</v>
      </c>
      <c r="O204" s="159" t="str">
        <f t="shared" si="6"/>
        <v>22-2</v>
      </c>
      <c r="P204" s="159" t="str">
        <f t="shared" si="6"/>
        <v>33-2</v>
      </c>
      <c r="Q204" s="159" t="str">
        <f t="shared" si="6"/>
        <v>21-2</v>
      </c>
      <c r="R204" s="159" t="str">
        <f t="shared" si="6"/>
        <v>32-2</v>
      </c>
      <c r="S204" s="159" t="str">
        <f t="shared" si="6"/>
        <v>31-2</v>
      </c>
      <c r="T204" s="159" t="str">
        <f t="shared" si="6"/>
        <v>10-2</v>
      </c>
      <c r="U204" s="159" t="str">
        <f t="shared" si="6"/>
        <v>20-2</v>
      </c>
      <c r="V204" s="160"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215</v>
      </c>
      <c r="J206" s="54" t="s">
        <v>108</v>
      </c>
      <c r="K206" s="54" t="s">
        <v>96</v>
      </c>
      <c r="L206" s="31">
        <v>3</v>
      </c>
      <c r="M206" s="31">
        <f>i_len_l</f>
        <v>4</v>
      </c>
      <c r="N206" s="161">
        <f>i_len_s</f>
        <v>5</v>
      </c>
      <c r="O206" s="106" t="s">
        <v>140</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3">
        <f t="shared" ref="N207:V207" si="8">M207</f>
        <v>2</v>
      </c>
      <c r="O207" s="163">
        <f t="shared" si="8"/>
        <v>2</v>
      </c>
      <c r="P207" s="163">
        <f t="shared" si="8"/>
        <v>2</v>
      </c>
      <c r="Q207" s="163">
        <f t="shared" si="8"/>
        <v>2</v>
      </c>
      <c r="R207" s="163">
        <f t="shared" si="8"/>
        <v>2</v>
      </c>
      <c r="S207" s="163">
        <f t="shared" si="8"/>
        <v>2</v>
      </c>
      <c r="T207" s="163">
        <f t="shared" si="8"/>
        <v>2</v>
      </c>
      <c r="U207" s="163">
        <f t="shared" si="8"/>
        <v>2</v>
      </c>
      <c r="V207" s="163">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159</v>
      </c>
      <c r="J208" s="103" t="s">
        <v>162</v>
      </c>
      <c r="K208" s="56">
        <v>1</v>
      </c>
      <c r="L208" s="56">
        <v>0</v>
      </c>
      <c r="M208" s="166">
        <f t="shared" ref="M208:M226" si="9">M207</f>
        <v>2</v>
      </c>
      <c r="N208" s="164">
        <f t="shared" ref="N208:V208" si="10">M208</f>
        <v>2</v>
      </c>
      <c r="O208" s="164">
        <f t="shared" si="10"/>
        <v>2</v>
      </c>
      <c r="P208" s="164">
        <f t="shared" si="10"/>
        <v>2</v>
      </c>
      <c r="Q208" s="164">
        <f t="shared" si="10"/>
        <v>2</v>
      </c>
      <c r="R208" s="164">
        <f t="shared" si="10"/>
        <v>2</v>
      </c>
      <c r="S208" s="164">
        <f t="shared" si="10"/>
        <v>2</v>
      </c>
      <c r="T208" s="164">
        <f t="shared" si="10"/>
        <v>2</v>
      </c>
      <c r="U208" s="164">
        <f t="shared" si="10"/>
        <v>2</v>
      </c>
      <c r="V208" s="164">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6">
        <f t="shared" si="9"/>
        <v>2</v>
      </c>
      <c r="N209" s="164">
        <f t="shared" ref="N209:V209" si="11">M209</f>
        <v>2</v>
      </c>
      <c r="O209" s="164">
        <f t="shared" si="11"/>
        <v>2</v>
      </c>
      <c r="P209" s="164">
        <f t="shared" si="11"/>
        <v>2</v>
      </c>
      <c r="Q209" s="164">
        <f t="shared" si="11"/>
        <v>2</v>
      </c>
      <c r="R209" s="164">
        <f t="shared" si="11"/>
        <v>2</v>
      </c>
      <c r="S209" s="164">
        <f t="shared" si="11"/>
        <v>2</v>
      </c>
      <c r="T209" s="164">
        <f t="shared" si="11"/>
        <v>2</v>
      </c>
      <c r="U209" s="164">
        <f t="shared" si="11"/>
        <v>2</v>
      </c>
      <c r="V209" s="164">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6">
        <f t="shared" si="9"/>
        <v>2</v>
      </c>
      <c r="N210" s="164">
        <f t="shared" ref="N210:V210" si="12">M210</f>
        <v>2</v>
      </c>
      <c r="O210" s="164">
        <f t="shared" si="12"/>
        <v>2</v>
      </c>
      <c r="P210" s="164">
        <f t="shared" si="12"/>
        <v>2</v>
      </c>
      <c r="Q210" s="164">
        <f t="shared" si="12"/>
        <v>2</v>
      </c>
      <c r="R210" s="164">
        <f t="shared" si="12"/>
        <v>2</v>
      </c>
      <c r="S210" s="164">
        <f t="shared" si="12"/>
        <v>2</v>
      </c>
      <c r="T210" s="164">
        <f t="shared" si="12"/>
        <v>2</v>
      </c>
      <c r="U210" s="164">
        <f t="shared" si="12"/>
        <v>2</v>
      </c>
      <c r="V210" s="164">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7">
        <f t="shared" si="9"/>
        <v>2</v>
      </c>
      <c r="N211" s="165">
        <f t="shared" ref="N211:V211" si="13">M211</f>
        <v>2</v>
      </c>
      <c r="O211" s="165">
        <f t="shared" si="13"/>
        <v>2</v>
      </c>
      <c r="P211" s="165">
        <f t="shared" si="13"/>
        <v>2</v>
      </c>
      <c r="Q211" s="165">
        <f t="shared" si="13"/>
        <v>2</v>
      </c>
      <c r="R211" s="165">
        <f t="shared" si="13"/>
        <v>2</v>
      </c>
      <c r="S211" s="165">
        <f t="shared" si="13"/>
        <v>2</v>
      </c>
      <c r="T211" s="165">
        <f t="shared" si="13"/>
        <v>2</v>
      </c>
      <c r="U211" s="165">
        <f t="shared" si="13"/>
        <v>2</v>
      </c>
      <c r="V211" s="165">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8">
        <f t="shared" si="9"/>
        <v>2</v>
      </c>
      <c r="N212" s="163">
        <f t="shared" ref="N212:V212" si="14">M212</f>
        <v>2</v>
      </c>
      <c r="O212" s="163">
        <f t="shared" si="14"/>
        <v>2</v>
      </c>
      <c r="P212" s="163">
        <f t="shared" si="14"/>
        <v>2</v>
      </c>
      <c r="Q212" s="163">
        <f t="shared" si="14"/>
        <v>2</v>
      </c>
      <c r="R212" s="163">
        <f t="shared" si="14"/>
        <v>2</v>
      </c>
      <c r="S212" s="163">
        <f t="shared" si="14"/>
        <v>2</v>
      </c>
      <c r="T212" s="163">
        <f t="shared" si="14"/>
        <v>2</v>
      </c>
      <c r="U212" s="163">
        <f t="shared" si="14"/>
        <v>2</v>
      </c>
      <c r="V212" s="163">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163</v>
      </c>
      <c r="K213" s="56">
        <v>1</v>
      </c>
      <c r="L213" s="56">
        <v>0</v>
      </c>
      <c r="M213" s="166">
        <f t="shared" si="9"/>
        <v>2</v>
      </c>
      <c r="N213" s="164">
        <f t="shared" ref="N213:V213" si="15">M213</f>
        <v>2</v>
      </c>
      <c r="O213" s="164">
        <f t="shared" si="15"/>
        <v>2</v>
      </c>
      <c r="P213" s="164">
        <f t="shared" si="15"/>
        <v>2</v>
      </c>
      <c r="Q213" s="164">
        <f t="shared" si="15"/>
        <v>2</v>
      </c>
      <c r="R213" s="164">
        <f t="shared" si="15"/>
        <v>2</v>
      </c>
      <c r="S213" s="164">
        <f t="shared" si="15"/>
        <v>2</v>
      </c>
      <c r="T213" s="164">
        <f t="shared" si="15"/>
        <v>2</v>
      </c>
      <c r="U213" s="164">
        <f t="shared" si="15"/>
        <v>2</v>
      </c>
      <c r="V213" s="164">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6">
        <f t="shared" si="9"/>
        <v>2</v>
      </c>
      <c r="N214" s="164">
        <f t="shared" ref="N214:V214" si="16">M214</f>
        <v>2</v>
      </c>
      <c r="O214" s="164">
        <f t="shared" si="16"/>
        <v>2</v>
      </c>
      <c r="P214" s="164">
        <f t="shared" si="16"/>
        <v>2</v>
      </c>
      <c r="Q214" s="164">
        <f t="shared" si="16"/>
        <v>2</v>
      </c>
      <c r="R214" s="164">
        <f t="shared" si="16"/>
        <v>2</v>
      </c>
      <c r="S214" s="164">
        <f t="shared" si="16"/>
        <v>2</v>
      </c>
      <c r="T214" s="164">
        <f t="shared" si="16"/>
        <v>2</v>
      </c>
      <c r="U214" s="164">
        <f t="shared" si="16"/>
        <v>2</v>
      </c>
      <c r="V214" s="164">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6">
        <f t="shared" si="9"/>
        <v>2</v>
      </c>
      <c r="N215" s="164">
        <f t="shared" ref="N215:V215" si="17">M215</f>
        <v>2</v>
      </c>
      <c r="O215" s="164">
        <f t="shared" si="17"/>
        <v>2</v>
      </c>
      <c r="P215" s="164">
        <f t="shared" si="17"/>
        <v>2</v>
      </c>
      <c r="Q215" s="164">
        <f t="shared" si="17"/>
        <v>2</v>
      </c>
      <c r="R215" s="164">
        <f t="shared" si="17"/>
        <v>2</v>
      </c>
      <c r="S215" s="164">
        <f t="shared" si="17"/>
        <v>2</v>
      </c>
      <c r="T215" s="164">
        <f t="shared" si="17"/>
        <v>2</v>
      </c>
      <c r="U215" s="164">
        <f t="shared" si="17"/>
        <v>2</v>
      </c>
      <c r="V215" s="164">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7">
        <f t="shared" si="9"/>
        <v>2</v>
      </c>
      <c r="N216" s="165">
        <f t="shared" ref="N216:V216" si="18">M216</f>
        <v>2</v>
      </c>
      <c r="O216" s="165">
        <f t="shared" si="18"/>
        <v>2</v>
      </c>
      <c r="P216" s="165">
        <f t="shared" si="18"/>
        <v>2</v>
      </c>
      <c r="Q216" s="165">
        <f t="shared" si="18"/>
        <v>2</v>
      </c>
      <c r="R216" s="165">
        <f t="shared" si="18"/>
        <v>2</v>
      </c>
      <c r="S216" s="165">
        <f t="shared" si="18"/>
        <v>2</v>
      </c>
      <c r="T216" s="165">
        <f t="shared" si="18"/>
        <v>2</v>
      </c>
      <c r="U216" s="165">
        <f t="shared" si="18"/>
        <v>2</v>
      </c>
      <c r="V216" s="165">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8">
        <f t="shared" si="9"/>
        <v>2</v>
      </c>
      <c r="N217" s="163">
        <f t="shared" ref="N217:V217" si="19">M217</f>
        <v>2</v>
      </c>
      <c r="O217" s="163">
        <f t="shared" si="19"/>
        <v>2</v>
      </c>
      <c r="P217" s="163">
        <f t="shared" si="19"/>
        <v>2</v>
      </c>
      <c r="Q217" s="163">
        <f t="shared" si="19"/>
        <v>2</v>
      </c>
      <c r="R217" s="163">
        <f t="shared" si="19"/>
        <v>2</v>
      </c>
      <c r="S217" s="163">
        <f t="shared" si="19"/>
        <v>2</v>
      </c>
      <c r="T217" s="163">
        <f t="shared" si="19"/>
        <v>2</v>
      </c>
      <c r="U217" s="163">
        <f t="shared" si="19"/>
        <v>2</v>
      </c>
      <c r="V217" s="163">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6">
        <f t="shared" si="9"/>
        <v>2</v>
      </c>
      <c r="N218" s="164">
        <f t="shared" ref="N218:V218" si="20">M218</f>
        <v>2</v>
      </c>
      <c r="O218" s="164">
        <f t="shared" si="20"/>
        <v>2</v>
      </c>
      <c r="P218" s="164">
        <f t="shared" si="20"/>
        <v>2</v>
      </c>
      <c r="Q218" s="164">
        <f t="shared" si="20"/>
        <v>2</v>
      </c>
      <c r="R218" s="164">
        <f t="shared" si="20"/>
        <v>2</v>
      </c>
      <c r="S218" s="164">
        <f t="shared" si="20"/>
        <v>2</v>
      </c>
      <c r="T218" s="164">
        <f t="shared" si="20"/>
        <v>2</v>
      </c>
      <c r="U218" s="164">
        <f t="shared" si="20"/>
        <v>2</v>
      </c>
      <c r="V218" s="164">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6">
        <f t="shared" si="9"/>
        <v>2</v>
      </c>
      <c r="N219" s="164">
        <f t="shared" ref="N219:V219" si="21">M219</f>
        <v>2</v>
      </c>
      <c r="O219" s="164">
        <f t="shared" si="21"/>
        <v>2</v>
      </c>
      <c r="P219" s="164">
        <f t="shared" si="21"/>
        <v>2</v>
      </c>
      <c r="Q219" s="164">
        <f t="shared" si="21"/>
        <v>2</v>
      </c>
      <c r="R219" s="164">
        <f t="shared" si="21"/>
        <v>2</v>
      </c>
      <c r="S219" s="164">
        <f t="shared" si="21"/>
        <v>2</v>
      </c>
      <c r="T219" s="164">
        <f t="shared" si="21"/>
        <v>2</v>
      </c>
      <c r="U219" s="164">
        <f t="shared" si="21"/>
        <v>2</v>
      </c>
      <c r="V219" s="164">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6">
        <f t="shared" si="9"/>
        <v>2</v>
      </c>
      <c r="N220" s="164">
        <f t="shared" ref="N220:V220" si="22">M220</f>
        <v>2</v>
      </c>
      <c r="O220" s="164">
        <f t="shared" si="22"/>
        <v>2</v>
      </c>
      <c r="P220" s="164">
        <f t="shared" si="22"/>
        <v>2</v>
      </c>
      <c r="Q220" s="164">
        <f t="shared" si="22"/>
        <v>2</v>
      </c>
      <c r="R220" s="164">
        <f t="shared" si="22"/>
        <v>2</v>
      </c>
      <c r="S220" s="164">
        <f t="shared" si="22"/>
        <v>2</v>
      </c>
      <c r="T220" s="164">
        <f t="shared" si="22"/>
        <v>2</v>
      </c>
      <c r="U220" s="164">
        <f t="shared" si="22"/>
        <v>2</v>
      </c>
      <c r="V220" s="164">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7">
        <f t="shared" si="9"/>
        <v>2</v>
      </c>
      <c r="N221" s="165">
        <f t="shared" ref="N221:V221" si="23">M221</f>
        <v>2</v>
      </c>
      <c r="O221" s="165">
        <f t="shared" si="23"/>
        <v>2</v>
      </c>
      <c r="P221" s="165">
        <f t="shared" si="23"/>
        <v>2</v>
      </c>
      <c r="Q221" s="165">
        <f t="shared" si="23"/>
        <v>2</v>
      </c>
      <c r="R221" s="165">
        <f t="shared" si="23"/>
        <v>2</v>
      </c>
      <c r="S221" s="165">
        <f t="shared" si="23"/>
        <v>2</v>
      </c>
      <c r="T221" s="165">
        <f t="shared" si="23"/>
        <v>2</v>
      </c>
      <c r="U221" s="165">
        <f t="shared" si="23"/>
        <v>2</v>
      </c>
      <c r="V221" s="165">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8">
        <f t="shared" si="9"/>
        <v>2</v>
      </c>
      <c r="N222" s="163">
        <f t="shared" ref="N222:V222" si="24">M222</f>
        <v>2</v>
      </c>
      <c r="O222" s="163">
        <f t="shared" si="24"/>
        <v>2</v>
      </c>
      <c r="P222" s="163">
        <f t="shared" si="24"/>
        <v>2</v>
      </c>
      <c r="Q222" s="163">
        <f t="shared" si="24"/>
        <v>2</v>
      </c>
      <c r="R222" s="163">
        <f t="shared" si="24"/>
        <v>2</v>
      </c>
      <c r="S222" s="163">
        <f t="shared" si="24"/>
        <v>2</v>
      </c>
      <c r="T222" s="163">
        <f t="shared" si="24"/>
        <v>2</v>
      </c>
      <c r="U222" s="163">
        <f t="shared" si="24"/>
        <v>2</v>
      </c>
      <c r="V222" s="163">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164</v>
      </c>
      <c r="K223" s="56">
        <v>1</v>
      </c>
      <c r="L223" s="56">
        <v>0</v>
      </c>
      <c r="M223" s="166">
        <f t="shared" si="9"/>
        <v>2</v>
      </c>
      <c r="N223" s="164">
        <f t="shared" ref="N223:V223" si="25">M223</f>
        <v>2</v>
      </c>
      <c r="O223" s="164">
        <f t="shared" si="25"/>
        <v>2</v>
      </c>
      <c r="P223" s="164">
        <f t="shared" si="25"/>
        <v>2</v>
      </c>
      <c r="Q223" s="164">
        <f t="shared" si="25"/>
        <v>2</v>
      </c>
      <c r="R223" s="164">
        <f t="shared" si="25"/>
        <v>2</v>
      </c>
      <c r="S223" s="164">
        <f t="shared" si="25"/>
        <v>2</v>
      </c>
      <c r="T223" s="164">
        <f t="shared" si="25"/>
        <v>2</v>
      </c>
      <c r="U223" s="164">
        <f t="shared" si="25"/>
        <v>2</v>
      </c>
      <c r="V223" s="164">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6">
        <f t="shared" si="9"/>
        <v>2</v>
      </c>
      <c r="N224" s="164">
        <f t="shared" ref="N224:V224" si="26">M224</f>
        <v>2</v>
      </c>
      <c r="O224" s="164">
        <f t="shared" si="26"/>
        <v>2</v>
      </c>
      <c r="P224" s="164">
        <f t="shared" si="26"/>
        <v>2</v>
      </c>
      <c r="Q224" s="164">
        <f t="shared" si="26"/>
        <v>2</v>
      </c>
      <c r="R224" s="164">
        <f t="shared" si="26"/>
        <v>2</v>
      </c>
      <c r="S224" s="164">
        <f t="shared" si="26"/>
        <v>2</v>
      </c>
      <c r="T224" s="164">
        <f t="shared" si="26"/>
        <v>2</v>
      </c>
      <c r="U224" s="164">
        <f t="shared" si="26"/>
        <v>2</v>
      </c>
      <c r="V224" s="164">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6">
        <f t="shared" si="9"/>
        <v>2</v>
      </c>
      <c r="N225" s="164">
        <f t="shared" ref="N225:V225" si="27">M225</f>
        <v>2</v>
      </c>
      <c r="O225" s="164">
        <f t="shared" si="27"/>
        <v>2</v>
      </c>
      <c r="P225" s="164">
        <f t="shared" si="27"/>
        <v>2</v>
      </c>
      <c r="Q225" s="164">
        <f t="shared" si="27"/>
        <v>2</v>
      </c>
      <c r="R225" s="164">
        <f t="shared" si="27"/>
        <v>2</v>
      </c>
      <c r="S225" s="164">
        <f t="shared" si="27"/>
        <v>2</v>
      </c>
      <c r="T225" s="164">
        <f t="shared" si="27"/>
        <v>2</v>
      </c>
      <c r="U225" s="164">
        <f t="shared" si="27"/>
        <v>2</v>
      </c>
      <c r="V225" s="164">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7">
        <f t="shared" si="9"/>
        <v>2</v>
      </c>
      <c r="N226" s="165">
        <f t="shared" ref="N226:V226" si="28">M226</f>
        <v>2</v>
      </c>
      <c r="O226" s="165">
        <f t="shared" si="28"/>
        <v>2</v>
      </c>
      <c r="P226" s="165">
        <f t="shared" si="28"/>
        <v>2</v>
      </c>
      <c r="Q226" s="165">
        <f t="shared" si="28"/>
        <v>2</v>
      </c>
      <c r="R226" s="165">
        <f t="shared" si="28"/>
        <v>2</v>
      </c>
      <c r="S226" s="165">
        <f t="shared" si="28"/>
        <v>2</v>
      </c>
      <c r="T226" s="165">
        <f t="shared" si="28"/>
        <v>2</v>
      </c>
      <c r="U226" s="165">
        <f t="shared" si="28"/>
        <v>2</v>
      </c>
      <c r="V226" s="165">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2">
        <f t="shared" ref="N227:V227" si="29">M227</f>
        <v>2</v>
      </c>
      <c r="O227" s="162">
        <f t="shared" si="29"/>
        <v>2</v>
      </c>
      <c r="P227" s="162">
        <f t="shared" si="29"/>
        <v>2</v>
      </c>
      <c r="Q227" s="162">
        <f t="shared" si="29"/>
        <v>2</v>
      </c>
      <c r="R227" s="162">
        <f t="shared" si="29"/>
        <v>2</v>
      </c>
      <c r="S227" s="162">
        <f t="shared" si="29"/>
        <v>2</v>
      </c>
      <c r="T227" s="162">
        <f t="shared" si="29"/>
        <v>2</v>
      </c>
      <c r="U227" s="162">
        <f t="shared" si="29"/>
        <v>2</v>
      </c>
      <c r="V227" s="162">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160</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239</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0" t="str">
        <f t="shared" ref="L268:Q270" si="61">N202</f>
        <v>11-0</v>
      </c>
      <c r="M268" s="151" t="str">
        <f t="shared" si="61"/>
        <v>22-0</v>
      </c>
      <c r="N268" s="151" t="str">
        <f t="shared" si="61"/>
        <v>33-0</v>
      </c>
      <c r="O268" s="151" t="str">
        <f t="shared" si="61"/>
        <v>21-0</v>
      </c>
      <c r="P268" s="151" t="str">
        <f t="shared" si="61"/>
        <v>32-0</v>
      </c>
      <c r="Q268" s="152"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69" t="str">
        <f t="shared" si="61"/>
        <v>11-1</v>
      </c>
      <c r="M269" s="155" t="str">
        <f t="shared" si="61"/>
        <v>22-1</v>
      </c>
      <c r="N269" s="155" t="str">
        <f t="shared" si="61"/>
        <v>33-1</v>
      </c>
      <c r="O269" s="155" t="str">
        <f t="shared" si="61"/>
        <v>21-1</v>
      </c>
      <c r="P269" s="155" t="str">
        <f t="shared" si="61"/>
        <v>32-1</v>
      </c>
      <c r="Q269" s="156"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0" t="str">
        <f t="shared" si="61"/>
        <v>11-2</v>
      </c>
      <c r="M270" s="159" t="str">
        <f t="shared" si="61"/>
        <v>22-2</v>
      </c>
      <c r="N270" s="159" t="str">
        <f t="shared" si="61"/>
        <v>33-2</v>
      </c>
      <c r="O270" s="159" t="str">
        <f t="shared" si="61"/>
        <v>21-2</v>
      </c>
      <c r="P270" s="159" t="str">
        <f t="shared" si="61"/>
        <v>32-2</v>
      </c>
      <c r="Q270" s="160"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155</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156</v>
      </c>
      <c r="J274" s="103" t="s">
        <v>162</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157</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158</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161</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163</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164</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0"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0"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0"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0"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0"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0"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0"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0" customFormat="1" outlineLevel="3" x14ac:dyDescent="0.25">
      <c r="A304" s="1"/>
      <c r="B304" s="33"/>
      <c r="C304" s="73">
        <f t="shared" ref="C304" si="70">INT($C$31)+3</f>
        <v>4</v>
      </c>
      <c r="D304" s="3"/>
      <c r="E304" s="5"/>
      <c r="F304" s="5"/>
      <c r="G304" s="3"/>
      <c r="H304" s="29"/>
      <c r="I304" s="29"/>
      <c r="J304" s="147" t="s">
        <v>44</v>
      </c>
      <c r="K304" s="147"/>
      <c r="L304" s="147" t="s">
        <v>44</v>
      </c>
      <c r="M304" s="147" t="s">
        <v>44</v>
      </c>
      <c r="N304" s="147" t="s">
        <v>44</v>
      </c>
      <c r="O304" s="147" t="s">
        <v>44</v>
      </c>
      <c r="P304" s="147" t="s">
        <v>44</v>
      </c>
      <c r="Q304" s="147"/>
      <c r="R304" s="29"/>
      <c r="S304" s="29"/>
      <c r="T304" s="29"/>
      <c r="U304" s="29"/>
      <c r="V304" s="29"/>
      <c r="W304" s="29"/>
      <c r="X304" s="3"/>
      <c r="Y304" s="16"/>
      <c r="Z304" s="1"/>
      <c r="AA304" s="1"/>
      <c r="AB304" s="1"/>
    </row>
    <row r="305" spans="1:28" s="140" customFormat="1" outlineLevel="2" x14ac:dyDescent="0.25">
      <c r="A305" s="1"/>
      <c r="B305" s="33"/>
      <c r="C305" s="73">
        <f>INT($C$31)+2</f>
        <v>3</v>
      </c>
      <c r="D305" s="3"/>
      <c r="E305" s="5"/>
      <c r="F305" s="5"/>
      <c r="G305" s="3"/>
      <c r="H305" s="29"/>
      <c r="I305" s="29"/>
      <c r="J305" s="180" t="s">
        <v>212</v>
      </c>
      <c r="K305" s="180" t="s">
        <v>96</v>
      </c>
      <c r="L305" s="180" t="s">
        <v>213</v>
      </c>
      <c r="M305" s="180"/>
      <c r="N305" s="180"/>
      <c r="O305" s="180"/>
      <c r="P305" s="180"/>
      <c r="Q305" s="180"/>
      <c r="R305" s="29"/>
      <c r="S305" s="29"/>
      <c r="T305" s="29"/>
      <c r="U305" s="29"/>
      <c r="V305" s="29"/>
      <c r="W305" s="29"/>
      <c r="X305" s="3"/>
      <c r="Y305" s="16"/>
      <c r="Z305" s="1"/>
      <c r="AA305" s="1"/>
      <c r="AB305" s="1"/>
    </row>
    <row r="306" spans="1:28" s="140" customFormat="1" outlineLevel="2" x14ac:dyDescent="0.25">
      <c r="A306" s="1"/>
      <c r="B306" s="33"/>
      <c r="C306" s="73">
        <f>INT($C$31)+2</f>
        <v>3</v>
      </c>
      <c r="D306" s="3"/>
      <c r="E306" s="5"/>
      <c r="F306" s="5"/>
      <c r="G306" s="3"/>
      <c r="H306" s="29"/>
      <c r="I306" s="29"/>
      <c r="J306" s="180" t="s">
        <v>205</v>
      </c>
      <c r="K306" s="180" t="s">
        <v>206</v>
      </c>
      <c r="L306" s="180" t="s">
        <v>207</v>
      </c>
      <c r="M306" s="180"/>
      <c r="N306" s="180"/>
      <c r="O306" s="180"/>
      <c r="P306" s="180"/>
      <c r="Q306" s="180"/>
      <c r="R306" s="29"/>
      <c r="S306" s="29"/>
      <c r="T306" s="29"/>
      <c r="U306" s="29"/>
      <c r="V306" s="29"/>
      <c r="W306" s="29"/>
      <c r="X306" s="3"/>
      <c r="Y306" s="16"/>
      <c r="Z306" s="1"/>
      <c r="AA306" s="1"/>
      <c r="AB306" s="1"/>
    </row>
    <row r="307" spans="1:28" s="140" customFormat="1" ht="11.45" customHeight="1" outlineLevel="2" x14ac:dyDescent="0.25">
      <c r="A307" s="1"/>
      <c r="B307" s="33" t="s">
        <v>20</v>
      </c>
      <c r="C307" s="73">
        <f>INT($C$31)+2.01</f>
        <v>3.01</v>
      </c>
      <c r="D307" s="3"/>
      <c r="E307" s="3"/>
      <c r="F307" s="3"/>
      <c r="G307" s="3"/>
      <c r="H307" s="29"/>
      <c r="I307" s="29"/>
      <c r="J307" s="147" t="s">
        <v>44</v>
      </c>
      <c r="K307" s="147"/>
      <c r="L307" s="147" t="s">
        <v>44</v>
      </c>
      <c r="M307" s="147" t="s">
        <v>44</v>
      </c>
      <c r="N307" s="147" t="s">
        <v>44</v>
      </c>
      <c r="O307" s="147" t="s">
        <v>44</v>
      </c>
      <c r="P307" s="147" t="s">
        <v>44</v>
      </c>
      <c r="Q307" s="147" t="s">
        <v>44</v>
      </c>
      <c r="R307" s="29"/>
      <c r="S307" s="29"/>
      <c r="T307" s="29"/>
      <c r="U307" s="29"/>
      <c r="V307" s="29"/>
      <c r="W307" s="29"/>
      <c r="X307" s="3"/>
      <c r="Y307" s="16"/>
      <c r="Z307" s="1"/>
      <c r="AA307" s="1"/>
      <c r="AB307" s="1"/>
    </row>
    <row r="308" spans="1:28" s="140"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0"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0"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0" customFormat="1" outlineLevel="2" x14ac:dyDescent="0.25">
      <c r="A311" s="1"/>
      <c r="B311" s="33"/>
      <c r="C311" s="73">
        <f>INT($C$31)+2</f>
        <v>3</v>
      </c>
      <c r="D311" s="4"/>
      <c r="E311" s="5"/>
      <c r="F311" s="5"/>
      <c r="G311" s="4"/>
      <c r="H311" s="100" t="s">
        <v>216</v>
      </c>
      <c r="I311" s="2"/>
      <c r="J311" s="2"/>
      <c r="K311" s="2"/>
      <c r="L311" s="2"/>
      <c r="M311" s="2"/>
      <c r="N311" s="2"/>
      <c r="O311" s="2"/>
      <c r="P311" s="2"/>
      <c r="Q311" s="2"/>
      <c r="R311" s="2"/>
      <c r="S311" s="2"/>
      <c r="T311" s="2"/>
      <c r="U311" s="2"/>
      <c r="V311" s="2"/>
      <c r="W311" s="2"/>
      <c r="X311" s="4"/>
      <c r="Y311" s="16"/>
      <c r="Z311" s="1"/>
      <c r="AA311" s="1"/>
      <c r="AB311" s="1"/>
    </row>
    <row r="312" spans="1:28" s="140" customFormat="1" outlineLevel="3" x14ac:dyDescent="0.25">
      <c r="A312" s="1"/>
      <c r="B312" s="33"/>
      <c r="C312" s="73">
        <f>INT($C$31)+3</f>
        <v>4</v>
      </c>
      <c r="D312" s="4"/>
      <c r="E312" s="5"/>
      <c r="F312" s="5"/>
      <c r="G312" s="4"/>
      <c r="H312" s="2" t="s">
        <v>307</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0" customFormat="1" outlineLevel="3" x14ac:dyDescent="0.25">
      <c r="A313" s="1"/>
      <c r="B313" s="33"/>
      <c r="C313" s="73">
        <f t="shared" ref="C313:C320" si="71">INT($C$31)+3</f>
        <v>4</v>
      </c>
      <c r="D313" s="4"/>
      <c r="E313" s="5"/>
      <c r="F313" s="5"/>
      <c r="G313" s="4"/>
      <c r="H313" s="2" t="s">
        <v>275</v>
      </c>
      <c r="I313" s="2"/>
      <c r="J313" s="121">
        <v>0</v>
      </c>
      <c r="K313" s="121">
        <v>1</v>
      </c>
      <c r="L313" s="121">
        <v>2</v>
      </c>
      <c r="M313" s="2"/>
      <c r="N313" s="2"/>
      <c r="O313" s="2"/>
      <c r="P313" s="2"/>
      <c r="Q313" s="2"/>
      <c r="R313" s="2"/>
      <c r="S313" s="2"/>
      <c r="T313" s="2"/>
      <c r="U313" s="2"/>
      <c r="V313" s="2"/>
      <c r="W313" s="2"/>
      <c r="X313" s="4"/>
      <c r="Y313" s="16"/>
      <c r="Z313" s="1"/>
      <c r="AA313" s="1"/>
      <c r="AB313" s="1"/>
    </row>
    <row r="314" spans="1:28" s="140" customFormat="1" outlineLevel="3" x14ac:dyDescent="0.25">
      <c r="A314" s="1"/>
      <c r="B314" s="33"/>
      <c r="C314" s="73">
        <f t="shared" si="71"/>
        <v>4</v>
      </c>
      <c r="D314" s="4"/>
      <c r="E314" s="5"/>
      <c r="F314" s="5"/>
      <c r="G314" s="4"/>
      <c r="H314" s="2" t="s">
        <v>308</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0"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0"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0" customFormat="1" outlineLevel="3" x14ac:dyDescent="0.25">
      <c r="A317" s="1"/>
      <c r="B317" s="33"/>
      <c r="C317" s="73">
        <f t="shared" si="71"/>
        <v>4</v>
      </c>
      <c r="D317" s="4"/>
      <c r="E317" s="5"/>
      <c r="F317" s="5"/>
      <c r="G317" s="4"/>
      <c r="H317" s="2"/>
      <c r="I317" s="145"/>
      <c r="J317" s="146" t="s">
        <v>222</v>
      </c>
      <c r="K317" s="146" t="s">
        <v>223</v>
      </c>
      <c r="L317" s="146" t="s">
        <v>224</v>
      </c>
      <c r="M317" s="2"/>
      <c r="N317" s="2"/>
      <c r="O317" s="2"/>
      <c r="P317" s="2"/>
      <c r="Q317" s="2"/>
      <c r="R317" s="2"/>
      <c r="S317" s="2"/>
      <c r="T317" s="2"/>
      <c r="U317" s="2"/>
      <c r="V317" s="2"/>
      <c r="W317" s="2"/>
      <c r="X317" s="4"/>
      <c r="Y317" s="16"/>
      <c r="Z317" s="1"/>
      <c r="AA317" s="1"/>
      <c r="AB317" s="1"/>
    </row>
    <row r="318" spans="1:28" s="140" customFormat="1" outlineLevel="3" x14ac:dyDescent="0.25">
      <c r="A318" s="1"/>
      <c r="B318" s="33"/>
      <c r="C318" s="73">
        <f t="shared" si="71"/>
        <v>4</v>
      </c>
      <c r="D318" s="4"/>
      <c r="E318" s="5"/>
      <c r="F318" s="5"/>
      <c r="G318" s="4"/>
      <c r="H318" s="2" t="s">
        <v>221</v>
      </c>
      <c r="I318" s="145"/>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0" customFormat="1" outlineLevel="3" x14ac:dyDescent="0.25">
      <c r="A319" s="1"/>
      <c r="B319" s="33"/>
      <c r="C319" s="73">
        <f t="shared" si="71"/>
        <v>4</v>
      </c>
      <c r="D319" s="4"/>
      <c r="E319" s="5"/>
      <c r="F319" s="5"/>
      <c r="G319" s="4"/>
      <c r="H319" s="2"/>
      <c r="I319" s="145"/>
      <c r="J319" s="146"/>
      <c r="K319" s="146"/>
      <c r="L319" s="146"/>
      <c r="M319" s="2"/>
      <c r="N319" s="2"/>
      <c r="O319" s="2"/>
      <c r="P319" s="2"/>
      <c r="Q319" s="2"/>
      <c r="R319" s="2"/>
      <c r="S319" s="2"/>
      <c r="T319" s="2"/>
      <c r="U319" s="2"/>
      <c r="V319" s="2"/>
      <c r="W319" s="2"/>
      <c r="X319" s="4"/>
      <c r="Y319" s="16"/>
      <c r="Z319" s="1"/>
      <c r="AA319" s="1"/>
      <c r="AB319" s="1"/>
    </row>
    <row r="320" spans="1:28" s="140" customFormat="1" outlineLevel="3" x14ac:dyDescent="0.25">
      <c r="A320" s="1"/>
      <c r="B320" s="33"/>
      <c r="C320" s="73">
        <f t="shared" si="71"/>
        <v>4</v>
      </c>
      <c r="D320" s="4"/>
      <c r="E320" s="5"/>
      <c r="F320" s="5"/>
      <c r="G320" s="4"/>
      <c r="H320" s="2"/>
      <c r="I320" s="145"/>
      <c r="J320" s="146"/>
      <c r="K320" s="146"/>
      <c r="L320" s="146"/>
      <c r="M320" s="2"/>
      <c r="N320" s="2"/>
      <c r="O320" s="2"/>
      <c r="P320" s="2"/>
      <c r="Q320" s="2"/>
      <c r="R320" s="2"/>
      <c r="S320" s="2"/>
      <c r="T320" s="2"/>
      <c r="U320" s="2"/>
      <c r="V320" s="2"/>
      <c r="W320" s="2"/>
      <c r="X320" s="4"/>
      <c r="Y320" s="16"/>
      <c r="Z320" s="1"/>
      <c r="AA320" s="1"/>
      <c r="AB320" s="1"/>
    </row>
    <row r="321" spans="1:28" s="140"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0"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0"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0"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0"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0"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8"/>
  <sheetViews>
    <sheetView topLeftCell="A6" zoomScale="80" zoomScaleNormal="80" workbookViewId="0">
      <pane xSplit="9" ySplit="10" topLeftCell="J16"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style="140" customWidth="1"/>
    <col min="2" max="2" width="2.7109375" style="140" customWidth="1"/>
    <col min="3" max="3" width="4.7109375" style="140" customWidth="1" outlineLevel="2"/>
    <col min="4" max="4" width="1.7109375" style="140" customWidth="1"/>
    <col min="5" max="6" width="9.7109375" style="140" customWidth="1" outlineLevel="1"/>
    <col min="7" max="7" width="1.7109375" style="140" customWidth="1" outlineLevel="1"/>
    <col min="8" max="8" width="37.28515625" style="140" bestFit="1" customWidth="1"/>
    <col min="9" max="9" width="10" style="140" customWidth="1"/>
    <col min="10" max="14" width="10.85546875" style="140" customWidth="1"/>
    <col min="15" max="15" width="12.140625" style="140" bestFit="1" customWidth="1"/>
    <col min="16" max="23" width="10.85546875" style="140" customWidth="1"/>
    <col min="24" max="24" width="1.7109375" style="140" customWidth="1"/>
    <col min="25" max="26" width="4.7109375" style="140" customWidth="1"/>
    <col min="27" max="27" width="8.7109375" style="140"/>
    <col min="28" max="28" width="46.140625" style="140" customWidth="1"/>
    <col min="29" max="16384" width="8.7109375" style="140"/>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304</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49">
        <v>44377.656706597198</v>
      </c>
      <c r="J13" s="185" t="s">
        <v>309</v>
      </c>
      <c r="K13" s="186"/>
      <c r="L13" s="186"/>
      <c r="M13" s="186"/>
      <c r="N13" s="186"/>
      <c r="O13" s="186"/>
      <c r="P13" s="186"/>
      <c r="Q13" s="186"/>
      <c r="R13" s="186"/>
      <c r="S13" s="186"/>
      <c r="T13" s="187"/>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8">
        <v>44336.775273148101</v>
      </c>
      <c r="J14" s="188" t="s">
        <v>306</v>
      </c>
      <c r="K14" s="189"/>
      <c r="L14" s="189"/>
      <c r="M14" s="189"/>
      <c r="N14" s="189"/>
      <c r="O14" s="189"/>
      <c r="P14" s="189"/>
      <c r="Q14" s="189"/>
      <c r="R14" s="189"/>
      <c r="S14" s="189"/>
      <c r="T14" s="189"/>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7" t="s">
        <v>44</v>
      </c>
      <c r="K35" s="147"/>
      <c r="L35" s="147" t="s">
        <v>44</v>
      </c>
      <c r="M35" s="147"/>
      <c r="N35" s="29"/>
      <c r="O35" s="29"/>
      <c r="P35" s="147" t="s">
        <v>44</v>
      </c>
      <c r="Q35" s="147"/>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0"/>
      <c r="N36" s="180" t="s">
        <v>97</v>
      </c>
      <c r="O36" s="180" t="s">
        <v>214</v>
      </c>
      <c r="P36" s="180"/>
      <c r="Q36" s="180"/>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0"/>
      <c r="N37" s="180" t="s">
        <v>208</v>
      </c>
      <c r="O37" s="180" t="s">
        <v>211</v>
      </c>
      <c r="P37" s="180"/>
      <c r="Q37" s="180"/>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7"/>
      <c r="N38" s="29"/>
      <c r="O38" s="29"/>
      <c r="P38" s="147" t="s">
        <v>44</v>
      </c>
      <c r="Q38" s="147"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216</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307</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308</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272</v>
      </c>
      <c r="I45" s="2"/>
      <c r="J45" s="2"/>
      <c r="K45" s="2"/>
      <c r="L45" s="2"/>
      <c r="M45" s="2"/>
      <c r="N45" s="2"/>
      <c r="O45" s="144">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273</v>
      </c>
      <c r="I46" s="2"/>
      <c r="J46" s="2"/>
      <c r="K46" s="2"/>
      <c r="L46" s="2"/>
      <c r="M46" s="2"/>
      <c r="N46" s="2"/>
      <c r="O46" s="144">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274</v>
      </c>
      <c r="I47" s="2"/>
      <c r="J47" s="2"/>
      <c r="K47" s="2"/>
      <c r="L47" s="2"/>
      <c r="M47" s="2"/>
      <c r="N47" s="2"/>
      <c r="O47" s="144">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217</v>
      </c>
      <c r="I50" s="2"/>
      <c r="J50" s="2" t="s">
        <v>218</v>
      </c>
      <c r="K50" s="2" t="s">
        <v>219</v>
      </c>
      <c r="L50" s="2" t="s">
        <v>220</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205</v>
      </c>
      <c r="K51" s="2" t="s">
        <v>206</v>
      </c>
      <c r="L51" s="2" t="s">
        <v>207</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209</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210</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1"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7" t="s">
        <v>44</v>
      </c>
      <c r="K68" s="147"/>
      <c r="L68" s="147" t="s">
        <v>44</v>
      </c>
      <c r="M68" s="147"/>
      <c r="N68" s="29"/>
      <c r="O68" s="29"/>
      <c r="P68" s="147" t="s">
        <v>44</v>
      </c>
      <c r="Q68" s="147"/>
      <c r="R68" s="29"/>
      <c r="S68" s="29"/>
      <c r="T68" s="29"/>
      <c r="U68" s="29"/>
      <c r="V68" s="29"/>
      <c r="W68" s="29"/>
      <c r="X68" s="3"/>
      <c r="Y68" s="16"/>
      <c r="Z68" s="1"/>
      <c r="AA68" s="1"/>
      <c r="AB68" s="1"/>
    </row>
    <row r="69" spans="1:28" outlineLevel="2" x14ac:dyDescent="0.25">
      <c r="A69" s="1"/>
      <c r="B69" s="33"/>
      <c r="C69" s="73">
        <f>INT($C$64)+2</f>
        <v>3</v>
      </c>
      <c r="D69" s="3"/>
      <c r="E69" s="5"/>
      <c r="F69" s="5"/>
      <c r="G69" s="3"/>
      <c r="H69" s="29"/>
      <c r="I69" s="29"/>
      <c r="J69" s="147" t="s">
        <v>44</v>
      </c>
      <c r="K69" s="147"/>
      <c r="L69" s="147" t="s">
        <v>44</v>
      </c>
      <c r="M69" s="147"/>
      <c r="N69" s="29"/>
      <c r="O69" s="29"/>
      <c r="P69" s="147" t="s">
        <v>44</v>
      </c>
      <c r="Q69" s="147"/>
      <c r="R69" s="29"/>
      <c r="S69" s="29"/>
      <c r="T69" s="29"/>
      <c r="U69" s="29"/>
      <c r="V69" s="29"/>
      <c r="W69" s="29"/>
      <c r="X69" s="3"/>
      <c r="Y69" s="16"/>
      <c r="Z69" s="1"/>
      <c r="AA69" s="1"/>
      <c r="AB69" s="1"/>
    </row>
    <row r="70" spans="1:28" ht="30" outlineLevel="2" x14ac:dyDescent="0.25">
      <c r="A70" s="1"/>
      <c r="B70" s="33"/>
      <c r="C70" s="73">
        <f>INT($C$64)+2</f>
        <v>3</v>
      </c>
      <c r="D70" s="3"/>
      <c r="E70" s="5"/>
      <c r="F70" s="5"/>
      <c r="G70" s="3"/>
      <c r="H70" s="29"/>
      <c r="I70" s="29"/>
      <c r="J70" s="147" t="s">
        <v>72</v>
      </c>
      <c r="K70" s="147"/>
      <c r="L70" s="147" t="s">
        <v>73</v>
      </c>
      <c r="M70" s="147"/>
      <c r="N70" s="29" t="s">
        <v>106</v>
      </c>
      <c r="O70" s="29" t="s">
        <v>149</v>
      </c>
      <c r="P70" s="147" t="s">
        <v>75</v>
      </c>
      <c r="Q70" s="147"/>
      <c r="R70" s="29"/>
      <c r="S70" s="29"/>
      <c r="T70" s="29"/>
      <c r="U70" s="29"/>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7" t="s">
        <v>44</v>
      </c>
      <c r="K71" s="147"/>
      <c r="L71" s="147" t="s">
        <v>44</v>
      </c>
      <c r="M71" s="147"/>
      <c r="N71" s="29"/>
      <c r="O71" s="29"/>
      <c r="P71" s="147" t="s">
        <v>44</v>
      </c>
      <c r="Q71" s="147"/>
      <c r="R71" s="29"/>
      <c r="S71" s="29"/>
      <c r="T71" s="29"/>
      <c r="U71" s="29"/>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121">
        <f>i_w_start_len1*i_n1_len^L78</f>
        <v>81</v>
      </c>
      <c r="M75" s="2"/>
      <c r="N75" s="116" t="s">
        <v>150</v>
      </c>
      <c r="O75" s="31">
        <v>10</v>
      </c>
      <c r="P75" s="121">
        <f>i_w_start_len3*i_n3_len^P78</f>
        <v>81</v>
      </c>
      <c r="Q75" s="2"/>
      <c r="R75" s="2"/>
      <c r="S75" s="2"/>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31">
        <v>3</v>
      </c>
      <c r="M76" s="2"/>
      <c r="N76" s="2"/>
      <c r="O76" s="2"/>
      <c r="P76" s="31">
        <v>3</v>
      </c>
      <c r="Q76" s="2"/>
      <c r="R76" s="2"/>
      <c r="S76" s="2"/>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115"/>
      <c r="L77" s="31">
        <v>3</v>
      </c>
      <c r="M77" s="115"/>
      <c r="N77" s="2"/>
      <c r="O77" s="2"/>
      <c r="P77" s="31">
        <v>3</v>
      </c>
      <c r="Q77" s="115"/>
      <c r="R77" s="190" t="s">
        <v>139</v>
      </c>
      <c r="S77" s="191"/>
      <c r="T77" s="191"/>
      <c r="U77" s="191"/>
      <c r="V77" s="191"/>
      <c r="W77" s="192"/>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121">
        <f>COUNTIF(i_fixed_fvp_mask_dams,TRUE)+COUNTIF(i_fvp_mask_dams,TRUE)</f>
        <v>3</v>
      </c>
      <c r="M78" s="2"/>
      <c r="N78" s="2"/>
      <c r="O78" s="2"/>
      <c r="P78" s="121">
        <f>COUNTIF(J52:L52,TRUE)</f>
        <v>3</v>
      </c>
      <c r="Q78" s="115"/>
      <c r="R78" s="193"/>
      <c r="S78" s="194"/>
      <c r="T78" s="194"/>
      <c r="U78" s="194"/>
      <c r="V78" s="194"/>
      <c r="W78" s="195"/>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31">
        <v>1</v>
      </c>
      <c r="M79" s="2"/>
      <c r="N79" s="2"/>
      <c r="O79" s="2"/>
      <c r="P79" s="31">
        <v>1</v>
      </c>
      <c r="Q79" s="2"/>
      <c r="R79" s="196"/>
      <c r="S79" s="197"/>
      <c r="T79" s="197"/>
      <c r="U79" s="197"/>
      <c r="V79" s="197"/>
      <c r="W79" s="198"/>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2" t="s">
        <v>242</v>
      </c>
      <c r="I82" s="2"/>
      <c r="J82" s="2" t="s">
        <v>240</v>
      </c>
      <c r="K82" s="2" t="s">
        <v>241</v>
      </c>
      <c r="L82" s="2" t="s">
        <v>240</v>
      </c>
      <c r="M82" s="2" t="s">
        <v>241</v>
      </c>
      <c r="N82" s="2"/>
      <c r="O82" s="2"/>
      <c r="P82" s="2" t="s">
        <v>240</v>
      </c>
      <c r="Q82" s="2" t="s">
        <v>241</v>
      </c>
      <c r="R82" s="2"/>
      <c r="S82" s="2"/>
      <c r="T82" s="2"/>
      <c r="U82" s="2"/>
      <c r="V82" s="2"/>
      <c r="W82" s="2"/>
      <c r="X82" s="4"/>
      <c r="Y82" s="16"/>
      <c r="Z82" s="1"/>
      <c r="AA82" s="1"/>
      <c r="AB82" s="1"/>
    </row>
    <row r="83" spans="1:28" outlineLevel="3" x14ac:dyDescent="0.25">
      <c r="A83" s="1"/>
      <c r="B83" s="33"/>
      <c r="C83" s="73">
        <f>INT($C$64)+3</f>
        <v>4</v>
      </c>
      <c r="D83" s="4"/>
      <c r="E83" s="5">
        <v>0</v>
      </c>
      <c r="F83" s="5"/>
      <c r="G83" s="4"/>
      <c r="H83" s="175" t="s">
        <v>243</v>
      </c>
      <c r="I83" s="2"/>
      <c r="J83" s="173">
        <v>0</v>
      </c>
      <c r="K83" s="31">
        <v>1</v>
      </c>
      <c r="L83" s="31">
        <v>0</v>
      </c>
      <c r="M83" s="31">
        <v>1</v>
      </c>
      <c r="N83" s="2"/>
      <c r="O83" s="172"/>
      <c r="P83" s="31">
        <v>0</v>
      </c>
      <c r="Q83" s="173">
        <v>1</v>
      </c>
      <c r="R83" s="2"/>
      <c r="S83" s="2"/>
      <c r="T83" s="2"/>
      <c r="U83" s="2"/>
      <c r="V83" s="2"/>
      <c r="W83" s="2"/>
      <c r="X83" s="4"/>
      <c r="Y83" s="16"/>
      <c r="Z83" s="1"/>
      <c r="AA83" s="1"/>
      <c r="AB83" s="1"/>
    </row>
    <row r="84" spans="1:28" outlineLevel="3" x14ac:dyDescent="0.25">
      <c r="A84" s="1"/>
      <c r="B84" s="33"/>
      <c r="C84" s="73">
        <f>INT($C$64)+3</f>
        <v>4</v>
      </c>
      <c r="D84" s="4"/>
      <c r="E84" s="5">
        <v>1</v>
      </c>
      <c r="F84" s="5"/>
      <c r="G84" s="4"/>
      <c r="H84" s="175" t="s">
        <v>244</v>
      </c>
      <c r="I84" s="2"/>
      <c r="J84" s="172"/>
      <c r="K84" s="172"/>
      <c r="L84" s="31">
        <v>1</v>
      </c>
      <c r="M84" s="31">
        <v>1</v>
      </c>
      <c r="N84" s="2"/>
      <c r="O84" s="172"/>
      <c r="P84" s="31">
        <v>1</v>
      </c>
      <c r="Q84" s="173">
        <v>1</v>
      </c>
      <c r="R84" s="2"/>
      <c r="S84" s="2"/>
      <c r="T84" s="2"/>
      <c r="U84" s="2"/>
      <c r="V84" s="2"/>
      <c r="W84" s="2"/>
      <c r="X84" s="4"/>
      <c r="Y84" s="16"/>
      <c r="Z84" s="1"/>
      <c r="AA84" s="1"/>
      <c r="AB84" s="1"/>
    </row>
    <row r="85" spans="1:28" outlineLevel="3" x14ac:dyDescent="0.25">
      <c r="A85" s="1"/>
      <c r="B85" s="33"/>
      <c r="C85" s="73">
        <f>INT($C$64)+3</f>
        <v>4</v>
      </c>
      <c r="D85" s="4"/>
      <c r="E85" s="5">
        <v>2</v>
      </c>
      <c r="F85" s="5"/>
      <c r="G85" s="4"/>
      <c r="H85" s="175" t="s">
        <v>245</v>
      </c>
      <c r="I85" s="2"/>
      <c r="J85" s="172"/>
      <c r="K85" s="172"/>
      <c r="L85" s="31">
        <v>-1</v>
      </c>
      <c r="M85" s="31">
        <v>1</v>
      </c>
      <c r="N85" s="2"/>
      <c r="O85" s="172"/>
      <c r="P85" s="31">
        <v>-1</v>
      </c>
      <c r="Q85" s="173">
        <v>1</v>
      </c>
      <c r="R85" s="2"/>
      <c r="S85" s="2"/>
      <c r="T85" s="2"/>
      <c r="U85" s="2"/>
      <c r="V85" s="2"/>
      <c r="W85" s="2"/>
      <c r="X85" s="4"/>
      <c r="Y85" s="16"/>
      <c r="Z85" s="1"/>
      <c r="AA85" s="1"/>
      <c r="AB85" s="1"/>
    </row>
    <row r="86" spans="1:28" outlineLevel="3" x14ac:dyDescent="0.25">
      <c r="A86" s="1"/>
      <c r="B86" s="33"/>
      <c r="C86" s="73">
        <f>INT(C$64+3)</f>
        <v>4</v>
      </c>
      <c r="D86" s="4"/>
      <c r="E86" s="5">
        <v>3</v>
      </c>
      <c r="F86" s="5"/>
      <c r="G86" s="4"/>
      <c r="H86" s="175" t="s">
        <v>246</v>
      </c>
      <c r="I86" s="2"/>
      <c r="J86" s="172"/>
      <c r="K86" s="172"/>
      <c r="L86" s="31">
        <v>0.5</v>
      </c>
      <c r="M86" s="31">
        <v>1</v>
      </c>
      <c r="N86" s="2"/>
      <c r="O86" s="2"/>
      <c r="P86" s="31">
        <v>0.33300000000000002</v>
      </c>
      <c r="Q86" s="31">
        <v>1</v>
      </c>
      <c r="R86" s="2"/>
      <c r="S86" s="2"/>
      <c r="T86" s="2"/>
      <c r="U86" s="2"/>
      <c r="V86" s="2"/>
      <c r="W86" s="2"/>
      <c r="X86" s="4"/>
      <c r="Y86" s="16"/>
      <c r="Z86" s="1"/>
      <c r="AA86" s="1"/>
      <c r="AB86" s="1"/>
    </row>
    <row r="87" spans="1:28" outlineLevel="3" x14ac:dyDescent="0.25">
      <c r="A87" s="1"/>
      <c r="B87" s="33"/>
      <c r="C87" s="73">
        <f t="shared" ref="C87:C90" si="2">INT(C$64+3)</f>
        <v>4</v>
      </c>
      <c r="D87" s="4"/>
      <c r="E87" s="5">
        <v>4</v>
      </c>
      <c r="F87" s="5"/>
      <c r="G87" s="4"/>
      <c r="H87" s="175" t="s">
        <v>247</v>
      </c>
      <c r="I87" s="2"/>
      <c r="J87" s="172"/>
      <c r="K87" s="172"/>
      <c r="L87" s="31">
        <v>-0.5</v>
      </c>
      <c r="M87" s="31">
        <v>1</v>
      </c>
      <c r="N87" s="2"/>
      <c r="O87" s="2"/>
      <c r="P87" s="31">
        <v>0.66600000000000004</v>
      </c>
      <c r="Q87" s="31">
        <v>1</v>
      </c>
      <c r="R87" s="2"/>
      <c r="S87" s="2"/>
      <c r="T87" s="2"/>
      <c r="U87" s="2"/>
      <c r="V87" s="2"/>
      <c r="W87" s="2"/>
      <c r="X87" s="4"/>
      <c r="Y87" s="16"/>
      <c r="Z87" s="1"/>
      <c r="AA87" s="1"/>
      <c r="AB87" s="1"/>
    </row>
    <row r="88" spans="1:28" outlineLevel="3" x14ac:dyDescent="0.25">
      <c r="A88" s="1"/>
      <c r="B88" s="33"/>
      <c r="C88" s="73">
        <f t="shared" si="2"/>
        <v>4</v>
      </c>
      <c r="D88" s="4"/>
      <c r="E88" s="5">
        <v>5</v>
      </c>
      <c r="F88" s="5"/>
      <c r="G88" s="4"/>
      <c r="H88" s="175" t="s">
        <v>248</v>
      </c>
      <c r="I88" s="2"/>
      <c r="J88" s="172"/>
      <c r="K88" s="172"/>
      <c r="L88" s="31">
        <v>0.2</v>
      </c>
      <c r="M88" s="31">
        <v>1</v>
      </c>
      <c r="N88" s="2"/>
      <c r="O88" s="2"/>
      <c r="P88" s="31">
        <v>-0.5</v>
      </c>
      <c r="Q88" s="31">
        <v>1</v>
      </c>
      <c r="R88" s="2"/>
      <c r="S88" s="2"/>
      <c r="T88" s="2"/>
      <c r="U88" s="2"/>
      <c r="V88" s="2"/>
      <c r="W88" s="2"/>
      <c r="X88" s="4"/>
      <c r="Y88" s="16"/>
      <c r="Z88" s="1"/>
      <c r="AA88" s="1"/>
      <c r="AB88" s="1"/>
    </row>
    <row r="89" spans="1:28" outlineLevel="3" x14ac:dyDescent="0.25">
      <c r="A89" s="1"/>
      <c r="B89" s="33"/>
      <c r="C89" s="73">
        <f t="shared" si="2"/>
        <v>4</v>
      </c>
      <c r="D89" s="4"/>
      <c r="E89" s="5">
        <v>6</v>
      </c>
      <c r="F89" s="5"/>
      <c r="G89" s="4"/>
      <c r="H89" s="175" t="s">
        <v>249</v>
      </c>
      <c r="I89" s="2"/>
      <c r="J89" s="172"/>
      <c r="K89" s="172"/>
      <c r="L89" s="31">
        <v>-0.2</v>
      </c>
      <c r="M89" s="31">
        <v>1</v>
      </c>
      <c r="N89" s="2"/>
      <c r="O89" s="2"/>
      <c r="P89" s="31">
        <v>3.9</v>
      </c>
      <c r="Q89" s="31">
        <v>300</v>
      </c>
      <c r="R89" s="2"/>
      <c r="S89" s="2"/>
      <c r="T89" s="2"/>
      <c r="U89" s="2"/>
      <c r="V89" s="2"/>
      <c r="W89" s="2"/>
      <c r="X89" s="4"/>
      <c r="Y89" s="16"/>
      <c r="Z89" s="1"/>
      <c r="AA89" s="1"/>
      <c r="AB89" s="1"/>
    </row>
    <row r="90" spans="1:28" outlineLevel="3" x14ac:dyDescent="0.25">
      <c r="A90" s="1"/>
      <c r="B90" s="33"/>
      <c r="C90" s="73">
        <f t="shared" si="2"/>
        <v>4</v>
      </c>
      <c r="D90" s="4"/>
      <c r="E90" s="5">
        <v>7</v>
      </c>
      <c r="F90" s="5"/>
      <c r="G90" s="4"/>
      <c r="H90" s="175" t="s">
        <v>250</v>
      </c>
      <c r="I90" s="2"/>
      <c r="J90" s="172"/>
      <c r="K90" s="172"/>
      <c r="L90" s="31">
        <v>0.1</v>
      </c>
      <c r="M90" s="31">
        <v>1</v>
      </c>
      <c r="N90" s="2"/>
      <c r="O90" s="2"/>
      <c r="P90" s="31">
        <v>3.5</v>
      </c>
      <c r="Q90" s="31">
        <v>100</v>
      </c>
      <c r="R90" s="2"/>
      <c r="S90" s="2"/>
      <c r="T90" s="2"/>
      <c r="U90" s="2"/>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4"/>
      <c r="I92" s="174"/>
      <c r="J92" s="174"/>
      <c r="K92" s="174"/>
      <c r="L92" s="174"/>
      <c r="M92" s="174"/>
      <c r="N92" s="174"/>
      <c r="O92" s="174"/>
      <c r="P92" s="174"/>
      <c r="Q92" s="174"/>
      <c r="R92" s="174"/>
      <c r="S92" s="174"/>
      <c r="T92" s="174"/>
      <c r="U92" s="174"/>
      <c r="V92" s="174"/>
      <c r="W92" s="174"/>
      <c r="X92" s="4"/>
      <c r="Y92" s="16"/>
      <c r="Z92" s="1"/>
      <c r="AA92" s="1"/>
      <c r="AB92" s="1"/>
    </row>
    <row r="93" spans="1:28" outlineLevel="2" x14ac:dyDescent="0.25">
      <c r="A93" s="1"/>
      <c r="B93" s="33"/>
      <c r="C93" s="73">
        <f>INT($C$64)+2</f>
        <v>3</v>
      </c>
      <c r="D93" s="4"/>
      <c r="E93" s="5"/>
      <c r="F93" s="5"/>
      <c r="G93" s="4"/>
      <c r="H93" s="2" t="s">
        <v>251</v>
      </c>
      <c r="I93" s="2"/>
      <c r="J93" s="100" t="s">
        <v>72</v>
      </c>
      <c r="K93" s="100"/>
      <c r="L93" s="100"/>
      <c r="M93" s="100"/>
      <c r="N93" s="2"/>
      <c r="O93" s="100" t="s">
        <v>73</v>
      </c>
      <c r="P93" s="2"/>
      <c r="Q93" s="2"/>
      <c r="R93" s="2"/>
      <c r="S93" s="2"/>
      <c r="T93" s="100" t="s">
        <v>75</v>
      </c>
      <c r="U93" s="2"/>
      <c r="V93" s="2"/>
      <c r="W93" s="2"/>
      <c r="X93" s="4"/>
      <c r="Y93" s="16"/>
      <c r="Z93" s="1"/>
      <c r="AA93" s="1"/>
      <c r="AB93" s="1"/>
    </row>
    <row r="94" spans="1:28" outlineLevel="3" x14ac:dyDescent="0.25">
      <c r="A94" s="1"/>
      <c r="B94" s="33"/>
      <c r="C94" s="73">
        <f>INT($C$64)+3</f>
        <v>4</v>
      </c>
      <c r="D94" s="4"/>
      <c r="E94" s="5"/>
      <c r="F94" s="5"/>
      <c r="G94" s="4"/>
      <c r="H94" s="2"/>
      <c r="I94" s="2"/>
      <c r="J94" s="100" t="s">
        <v>252</v>
      </c>
      <c r="K94" s="100" t="s">
        <v>253</v>
      </c>
      <c r="L94" s="100" t="s">
        <v>254</v>
      </c>
      <c r="M94" s="100" t="s">
        <v>255</v>
      </c>
      <c r="N94" s="2"/>
      <c r="O94" s="100" t="s">
        <v>252</v>
      </c>
      <c r="P94" s="100" t="s">
        <v>253</v>
      </c>
      <c r="Q94" s="100" t="s">
        <v>254</v>
      </c>
      <c r="R94" s="100" t="s">
        <v>255</v>
      </c>
      <c r="S94" s="2"/>
      <c r="T94" s="100" t="s">
        <v>252</v>
      </c>
      <c r="U94" s="100" t="s">
        <v>253</v>
      </c>
      <c r="V94" s="100" t="s">
        <v>254</v>
      </c>
      <c r="W94" s="100" t="s">
        <v>255</v>
      </c>
      <c r="X94" s="4"/>
      <c r="Y94" s="16"/>
      <c r="Z94" s="1"/>
      <c r="AA94" s="1"/>
      <c r="AB94" s="1"/>
    </row>
    <row r="95" spans="1:28" outlineLevel="3" x14ac:dyDescent="0.25">
      <c r="A95" s="1"/>
      <c r="B95" s="33"/>
      <c r="C95" s="73">
        <f t="shared" ref="C95:C98" si="3">INT($C$64)+3</f>
        <v>4</v>
      </c>
      <c r="D95" s="4"/>
      <c r="E95" s="5">
        <v>0</v>
      </c>
      <c r="F95" s="5"/>
      <c r="G95" s="4"/>
      <c r="H95" s="175" t="s">
        <v>256</v>
      </c>
      <c r="I95" s="2"/>
      <c r="J95" s="176">
        <v>0</v>
      </c>
      <c r="K95" s="177">
        <v>0</v>
      </c>
      <c r="L95" s="177">
        <v>0</v>
      </c>
      <c r="M95" s="177">
        <v>0</v>
      </c>
      <c r="N95" s="2"/>
      <c r="O95" s="177">
        <v>0</v>
      </c>
      <c r="P95" s="177">
        <v>0</v>
      </c>
      <c r="Q95" s="177">
        <v>0</v>
      </c>
      <c r="R95" s="177">
        <v>0</v>
      </c>
      <c r="S95" s="2"/>
      <c r="T95" s="177">
        <v>0</v>
      </c>
      <c r="U95" s="177">
        <v>0</v>
      </c>
      <c r="V95" s="177">
        <v>0</v>
      </c>
      <c r="W95" s="177">
        <v>0</v>
      </c>
      <c r="X95" s="4"/>
      <c r="Y95" s="16"/>
      <c r="Z95" s="1"/>
      <c r="AA95" s="1"/>
      <c r="AB95" s="1"/>
    </row>
    <row r="96" spans="1:28" outlineLevel="3" x14ac:dyDescent="0.25">
      <c r="A96" s="1"/>
      <c r="B96" s="33"/>
      <c r="C96" s="73">
        <f t="shared" si="3"/>
        <v>4</v>
      </c>
      <c r="D96" s="4"/>
      <c r="E96" s="5">
        <v>1</v>
      </c>
      <c r="F96" s="5"/>
      <c r="G96" s="4"/>
      <c r="H96" s="175" t="s">
        <v>257</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5" t="s">
        <v>258</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8"/>
      <c r="I98" s="179"/>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INT(MAX($C$115:$C$132))+1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1" t="str">
        <f>COUNTIFS($B$1:$B108, "«")&amp;" REV trait info"</f>
        <v>4 REV trait info</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7" t="s">
        <v>44</v>
      </c>
      <c r="K112" s="147"/>
      <c r="L112" s="147" t="s">
        <v>44</v>
      </c>
      <c r="M112" s="147"/>
      <c r="N112" s="29"/>
      <c r="O112" s="29"/>
      <c r="P112" s="147" t="s">
        <v>44</v>
      </c>
      <c r="Q112" s="147"/>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259</v>
      </c>
      <c r="I116" s="31" t="b">
        <v>0</v>
      </c>
      <c r="J116" s="36"/>
      <c r="K116" s="36"/>
      <c r="L116" s="36"/>
      <c r="M116" s="36"/>
      <c r="N116" s="36"/>
      <c r="O116" s="36"/>
      <c r="P116" s="36"/>
      <c r="Q116" s="36"/>
      <c r="R116" s="2"/>
      <c r="S116" s="2"/>
      <c r="T116" s="2"/>
      <c r="U116" s="2"/>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36"/>
      <c r="M117" s="36"/>
      <c r="N117" s="36"/>
      <c r="O117" s="36"/>
      <c r="P117" s="36"/>
      <c r="Q117" s="36"/>
      <c r="R117" s="2"/>
      <c r="S117" s="2"/>
      <c r="T117" s="2"/>
      <c r="U117" s="2"/>
      <c r="V117" s="2"/>
      <c r="W117" s="2"/>
      <c r="X117" s="4"/>
      <c r="Y117" s="16"/>
      <c r="Z117" s="1"/>
      <c r="AA117" s="1"/>
      <c r="AB117" s="1"/>
    </row>
    <row r="118" spans="1:28" outlineLevel="2" x14ac:dyDescent="0.25">
      <c r="A118" s="1"/>
      <c r="B118" s="33"/>
      <c r="C118" s="73">
        <f>INT($C$108)+2</f>
        <v>3</v>
      </c>
      <c r="D118" s="4"/>
      <c r="E118" s="5"/>
      <c r="F118" s="5"/>
      <c r="G118" s="4"/>
      <c r="H118" s="26" t="s">
        <v>260</v>
      </c>
      <c r="I118" s="31">
        <v>0</v>
      </c>
      <c r="J118" s="36"/>
      <c r="K118" s="36"/>
      <c r="L118" s="36"/>
      <c r="M118" s="36"/>
      <c r="N118" s="36"/>
      <c r="O118" s="36"/>
      <c r="P118" s="36"/>
      <c r="Q118" s="36"/>
      <c r="R118" s="2"/>
      <c r="S118" s="2"/>
      <c r="T118" s="2"/>
      <c r="U118" s="2"/>
      <c r="V118" s="2"/>
      <c r="W118" s="2"/>
      <c r="X118" s="4"/>
      <c r="Y118" s="16"/>
      <c r="Z118" s="1"/>
      <c r="AA118" s="1"/>
      <c r="AB118" s="1"/>
    </row>
    <row r="119" spans="1:28" ht="5.0999999999999996" customHeight="1" outlineLevel="3" x14ac:dyDescent="0.25">
      <c r="A119" s="1"/>
      <c r="B119" s="33"/>
      <c r="C119" s="73">
        <f>INT($C$108)+3.005</f>
        <v>4.0049999999999999</v>
      </c>
      <c r="D119" s="4"/>
      <c r="E119" s="4"/>
      <c r="F119" s="4"/>
      <c r="G119" s="4"/>
      <c r="H119" s="83"/>
      <c r="I119" s="83"/>
      <c r="J119" s="83"/>
      <c r="K119" s="83"/>
      <c r="L119" s="83"/>
      <c r="M119" s="83"/>
      <c r="N119" s="83"/>
      <c r="O119" s="83"/>
      <c r="P119" s="83"/>
      <c r="Q119" s="83"/>
      <c r="R119" s="83"/>
      <c r="S119" s="83"/>
      <c r="T119" s="83"/>
      <c r="U119" s="83"/>
      <c r="V119" s="83"/>
      <c r="W119" s="83"/>
      <c r="X119" s="4" t="s">
        <v>3</v>
      </c>
      <c r="Y119" s="16"/>
      <c r="Z119" s="1"/>
      <c r="AA119" s="1"/>
      <c r="AB119" s="1"/>
    </row>
    <row r="120" spans="1:28" ht="5.0999999999999996" customHeight="1" outlineLevel="2" x14ac:dyDescent="0.25">
      <c r="A120" s="1"/>
      <c r="B120" s="33"/>
      <c r="C120" s="73">
        <f>INT($C$108)+2.005</f>
        <v>3.0049999999999999</v>
      </c>
      <c r="D120" s="4" t="s">
        <v>2</v>
      </c>
      <c r="E120" s="4"/>
      <c r="F120" s="4"/>
      <c r="G120" s="4"/>
      <c r="H120" s="58"/>
      <c r="I120" s="58"/>
      <c r="J120" s="58"/>
      <c r="K120" s="58"/>
      <c r="L120" s="58"/>
      <c r="M120" s="58"/>
      <c r="N120" s="58"/>
      <c r="O120" s="58"/>
      <c r="P120" s="58"/>
      <c r="Q120" s="58"/>
      <c r="R120" s="58"/>
      <c r="S120" s="58"/>
      <c r="T120" s="58"/>
      <c r="U120" s="58"/>
      <c r="V120" s="58"/>
      <c r="W120" s="58"/>
      <c r="X120" s="4"/>
      <c r="Y120" s="16"/>
      <c r="Z120" s="1"/>
      <c r="AA120" s="1"/>
      <c r="AB120" s="1"/>
    </row>
    <row r="121" spans="1:28" outlineLevel="2" x14ac:dyDescent="0.25">
      <c r="A121" s="1"/>
      <c r="B121" s="33"/>
      <c r="C121" s="73">
        <f>INT($C$108)+2</f>
        <v>3</v>
      </c>
      <c r="D121" s="4"/>
      <c r="E121" s="5"/>
      <c r="F121" s="5"/>
      <c r="G121" s="4"/>
      <c r="H121" s="64" t="s">
        <v>262</v>
      </c>
      <c r="I121" s="64" t="s">
        <v>261</v>
      </c>
      <c r="J121" s="2"/>
      <c r="K121" s="2"/>
      <c r="L121" s="2"/>
      <c r="M121" s="2"/>
      <c r="N121" s="2"/>
      <c r="O121" s="2"/>
      <c r="P121" s="2"/>
      <c r="Q121" s="2"/>
      <c r="R121" s="2"/>
      <c r="S121" s="2"/>
      <c r="T121" s="2"/>
      <c r="U121" s="2"/>
      <c r="V121" s="2"/>
      <c r="W121" s="2"/>
      <c r="X121" s="4"/>
      <c r="Y121" s="16"/>
      <c r="Z121" s="1"/>
      <c r="AA121" s="1"/>
      <c r="AB121" s="1"/>
    </row>
    <row r="122" spans="1:28" outlineLevel="3" collapsed="1" x14ac:dyDescent="0.25">
      <c r="A122" s="1"/>
      <c r="B122" s="33"/>
      <c r="C122" s="73">
        <f>INT($C$108)+3</f>
        <v>4</v>
      </c>
      <c r="D122" s="4"/>
      <c r="E122" s="5">
        <v>0</v>
      </c>
      <c r="F122" s="5"/>
      <c r="G122" s="4"/>
      <c r="H122" s="31" t="s">
        <v>263</v>
      </c>
      <c r="I122" s="31" t="b">
        <v>0</v>
      </c>
      <c r="J122" s="172"/>
      <c r="K122" s="172"/>
      <c r="L122" s="172"/>
      <c r="M122" s="172"/>
      <c r="N122" s="172"/>
      <c r="O122" s="172"/>
      <c r="P122" s="172"/>
      <c r="Q122" s="172"/>
      <c r="R122" s="172"/>
      <c r="S122" s="2"/>
      <c r="T122" s="2"/>
      <c r="U122" s="2"/>
      <c r="V122" s="2"/>
      <c r="W122" s="2"/>
      <c r="X122" s="4"/>
      <c r="Y122" s="16"/>
      <c r="Z122" s="1"/>
      <c r="AA122" s="1"/>
      <c r="AB122" s="1"/>
    </row>
    <row r="123" spans="1:28" outlineLevel="3" x14ac:dyDescent="0.25">
      <c r="A123" s="1"/>
      <c r="B123" s="33"/>
      <c r="C123" s="73">
        <f>INT($C$108)+3</f>
        <v>4</v>
      </c>
      <c r="D123" s="4"/>
      <c r="E123" s="5">
        <v>1</v>
      </c>
      <c r="F123" s="5"/>
      <c r="G123" s="4"/>
      <c r="H123" s="31" t="s">
        <v>264</v>
      </c>
      <c r="I123" s="31" t="b">
        <v>0</v>
      </c>
      <c r="J123" s="172"/>
      <c r="K123" s="172"/>
      <c r="L123" s="172"/>
      <c r="M123" s="172"/>
      <c r="N123" s="172"/>
      <c r="O123" s="172"/>
      <c r="P123" s="172"/>
      <c r="Q123" s="172"/>
      <c r="R123" s="172"/>
      <c r="S123" s="2"/>
      <c r="T123" s="2"/>
      <c r="U123" s="2"/>
      <c r="V123" s="2"/>
      <c r="W123" s="2"/>
      <c r="X123" s="4"/>
      <c r="Y123" s="16"/>
      <c r="Z123" s="1"/>
      <c r="AA123" s="1"/>
      <c r="AB123" s="1"/>
    </row>
    <row r="124" spans="1:28" outlineLevel="3" x14ac:dyDescent="0.25">
      <c r="A124" s="1"/>
      <c r="B124" s="33"/>
      <c r="C124" s="73">
        <f>INT($C$108)+3</f>
        <v>4</v>
      </c>
      <c r="D124" s="4"/>
      <c r="E124" s="5">
        <v>2</v>
      </c>
      <c r="F124" s="5"/>
      <c r="G124" s="4"/>
      <c r="H124" s="31" t="s">
        <v>265</v>
      </c>
      <c r="I124" s="31" t="b">
        <v>0</v>
      </c>
      <c r="J124" s="172"/>
      <c r="K124" s="172"/>
      <c r="L124" s="172"/>
      <c r="M124" s="172"/>
      <c r="N124" s="172"/>
      <c r="O124" s="172"/>
      <c r="P124" s="172"/>
      <c r="Q124" s="172"/>
      <c r="R124" s="172"/>
      <c r="S124" s="2"/>
      <c r="T124" s="2"/>
      <c r="U124" s="2"/>
      <c r="V124" s="2"/>
      <c r="W124" s="2"/>
      <c r="X124" s="4"/>
      <c r="Y124" s="16"/>
      <c r="Z124" s="1"/>
      <c r="AA124" s="1"/>
      <c r="AB124" s="1"/>
    </row>
    <row r="125" spans="1:28" outlineLevel="3" x14ac:dyDescent="0.25">
      <c r="A125" s="1"/>
      <c r="B125" s="33"/>
      <c r="C125" s="73">
        <f>INT(C$108+3)</f>
        <v>4</v>
      </c>
      <c r="D125" s="4"/>
      <c r="E125" s="5">
        <v>3</v>
      </c>
      <c r="F125" s="5"/>
      <c r="G125" s="4"/>
      <c r="H125" s="31" t="s">
        <v>266</v>
      </c>
      <c r="I125" s="31" t="b">
        <v>0</v>
      </c>
      <c r="J125" s="172"/>
      <c r="K125" s="172"/>
      <c r="L125" s="172"/>
      <c r="M125" s="172"/>
      <c r="N125" s="172"/>
      <c r="O125" s="172"/>
      <c r="P125" s="172"/>
      <c r="Q125" s="172"/>
      <c r="R125" s="172"/>
      <c r="S125" s="2"/>
      <c r="T125" s="2"/>
      <c r="U125" s="2"/>
      <c r="V125" s="2"/>
      <c r="W125" s="2"/>
      <c r="X125" s="4"/>
      <c r="Y125" s="16"/>
      <c r="Z125" s="1"/>
      <c r="AA125" s="1"/>
      <c r="AB125" s="1"/>
    </row>
    <row r="126" spans="1:28" outlineLevel="3" x14ac:dyDescent="0.25">
      <c r="A126" s="1"/>
      <c r="B126" s="33"/>
      <c r="C126" s="73">
        <f>INT(C$108+3)</f>
        <v>4</v>
      </c>
      <c r="D126" s="4"/>
      <c r="E126" s="5">
        <v>4</v>
      </c>
      <c r="F126" s="5"/>
      <c r="G126" s="4"/>
      <c r="H126" s="31" t="s">
        <v>267</v>
      </c>
      <c r="I126" s="31" t="b">
        <v>0</v>
      </c>
      <c r="J126" s="172"/>
      <c r="K126" s="172"/>
      <c r="L126" s="172"/>
      <c r="M126" s="172"/>
      <c r="N126" s="172"/>
      <c r="O126" s="172"/>
      <c r="P126" s="172"/>
      <c r="Q126" s="172"/>
      <c r="R126" s="172"/>
      <c r="S126" s="2"/>
      <c r="T126" s="2"/>
      <c r="U126" s="2"/>
      <c r="V126" s="2"/>
      <c r="W126" s="2"/>
      <c r="X126" s="4"/>
      <c r="Y126" s="16"/>
      <c r="Z126" s="1"/>
      <c r="AA126" s="1"/>
      <c r="AB126" s="1"/>
    </row>
    <row r="127" spans="1:28" outlineLevel="3" x14ac:dyDescent="0.25">
      <c r="A127" s="1"/>
      <c r="B127" s="33"/>
      <c r="C127" s="73">
        <f t="shared" ref="C127:C129" si="4">INT(C$108+3)</f>
        <v>4</v>
      </c>
      <c r="D127" s="4"/>
      <c r="E127" s="5">
        <v>5</v>
      </c>
      <c r="F127" s="5"/>
      <c r="G127" s="4"/>
      <c r="H127" s="31" t="s">
        <v>268</v>
      </c>
      <c r="I127" s="31" t="b">
        <v>0</v>
      </c>
      <c r="J127" s="172"/>
      <c r="K127" s="172"/>
      <c r="L127" s="172"/>
      <c r="M127" s="172"/>
      <c r="N127" s="172"/>
      <c r="O127" s="172"/>
      <c r="P127" s="172"/>
      <c r="Q127" s="172"/>
      <c r="R127" s="172"/>
      <c r="S127" s="2"/>
      <c r="T127" s="2"/>
      <c r="U127" s="2"/>
      <c r="V127" s="2"/>
      <c r="W127" s="2"/>
      <c r="X127" s="4"/>
      <c r="Y127" s="16"/>
      <c r="Z127" s="1"/>
      <c r="AA127" s="1"/>
      <c r="AB127" s="1"/>
    </row>
    <row r="128" spans="1:28" outlineLevel="3" x14ac:dyDescent="0.25">
      <c r="A128" s="1"/>
      <c r="B128" s="33"/>
      <c r="C128" s="73">
        <f t="shared" si="4"/>
        <v>4</v>
      </c>
      <c r="D128" s="4"/>
      <c r="E128" s="5">
        <v>6</v>
      </c>
      <c r="F128" s="5"/>
      <c r="G128" s="4"/>
      <c r="H128" s="31" t="s">
        <v>270</v>
      </c>
      <c r="I128" s="31" t="b">
        <v>0</v>
      </c>
      <c r="J128" s="172"/>
      <c r="K128" s="172"/>
      <c r="L128" s="172"/>
      <c r="M128" s="172"/>
      <c r="N128" s="172"/>
      <c r="O128" s="172"/>
      <c r="P128" s="172"/>
      <c r="Q128" s="172"/>
      <c r="R128" s="172"/>
      <c r="S128" s="2"/>
      <c r="T128" s="2"/>
      <c r="U128" s="2"/>
      <c r="V128" s="2"/>
      <c r="W128" s="2"/>
      <c r="X128" s="4"/>
      <c r="Y128" s="16"/>
      <c r="Z128" s="1"/>
      <c r="AA128" s="1"/>
      <c r="AB128" s="1"/>
    </row>
    <row r="129" spans="1:28" outlineLevel="3" x14ac:dyDescent="0.25">
      <c r="A129" s="1"/>
      <c r="B129" s="33"/>
      <c r="C129" s="73">
        <f t="shared" si="4"/>
        <v>4</v>
      </c>
      <c r="D129" s="4"/>
      <c r="E129" s="5">
        <v>7</v>
      </c>
      <c r="F129" s="5"/>
      <c r="G129" s="4"/>
      <c r="H129" s="31" t="s">
        <v>271</v>
      </c>
      <c r="I129" s="31" t="b">
        <v>0</v>
      </c>
      <c r="J129" s="172"/>
      <c r="K129" s="172"/>
      <c r="L129" s="172"/>
      <c r="M129" s="172"/>
      <c r="N129" s="172"/>
      <c r="O129" s="172"/>
      <c r="P129" s="172"/>
      <c r="Q129" s="172"/>
      <c r="R129" s="172"/>
      <c r="S129" s="2"/>
      <c r="T129" s="2"/>
      <c r="U129" s="2"/>
      <c r="V129" s="2"/>
      <c r="W129" s="2"/>
      <c r="X129" s="4"/>
      <c r="Y129" s="16"/>
      <c r="Z129" s="1"/>
      <c r="AA129" s="1"/>
      <c r="AB129" s="1"/>
    </row>
    <row r="130" spans="1:28" outlineLevel="3" x14ac:dyDescent="0.25">
      <c r="A130" s="1"/>
      <c r="B130" s="33"/>
      <c r="C130" s="73">
        <f>INT(C$108+3)</f>
        <v>4</v>
      </c>
      <c r="D130" s="4"/>
      <c r="E130" s="5"/>
      <c r="F130" s="5"/>
      <c r="G130" s="4"/>
      <c r="H130" s="172"/>
      <c r="I130" s="172"/>
      <c r="J130" s="172"/>
      <c r="K130" s="172"/>
      <c r="L130" s="172"/>
      <c r="M130" s="172"/>
      <c r="N130" s="172"/>
      <c r="O130" s="172"/>
      <c r="P130" s="172"/>
      <c r="Q130" s="172"/>
      <c r="R130" s="172"/>
      <c r="S130" s="2"/>
      <c r="T130" s="2"/>
      <c r="U130" s="2"/>
      <c r="V130" s="2"/>
      <c r="W130" s="2"/>
      <c r="X130" s="4"/>
      <c r="Y130" s="16"/>
      <c r="Z130" s="1"/>
      <c r="AA130" s="1"/>
      <c r="AB130" s="1"/>
    </row>
    <row r="131" spans="1:28" outlineLevel="3" x14ac:dyDescent="0.25">
      <c r="A131" s="1"/>
      <c r="B131" s="33"/>
      <c r="C131" s="73">
        <f>INT(C$108+3)</f>
        <v>4</v>
      </c>
      <c r="D131" s="4"/>
      <c r="E131" s="5"/>
      <c r="F131" s="5"/>
      <c r="G131" s="4"/>
      <c r="H131" s="172"/>
      <c r="I131" s="172"/>
      <c r="J131" s="172"/>
      <c r="K131" s="172"/>
      <c r="L131" s="172"/>
      <c r="M131" s="172"/>
      <c r="N131" s="172"/>
      <c r="O131" s="172"/>
      <c r="P131" s="172"/>
      <c r="Q131" s="172"/>
      <c r="R131" s="172"/>
      <c r="S131" s="2"/>
      <c r="T131" s="2"/>
      <c r="U131" s="2"/>
      <c r="V131" s="2"/>
      <c r="W131" s="2"/>
      <c r="X131" s="4"/>
      <c r="Y131" s="16"/>
      <c r="Z131" s="1"/>
      <c r="AA131" s="1"/>
      <c r="AB131" s="1"/>
    </row>
    <row r="132" spans="1:28" ht="5.0999999999999996" customHeight="1" outlineLevel="3" x14ac:dyDescent="0.25">
      <c r="A132" s="1"/>
      <c r="B132" s="33"/>
      <c r="C132" s="73">
        <f>INT($C$108)+3.005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25">
      <c r="A133" s="1"/>
      <c r="B133" s="33"/>
      <c r="C133" s="73">
        <f>INT($C$108)+2.005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25">
      <c r="A134" s="1"/>
      <c r="B134" s="35"/>
      <c r="C134" s="76">
        <f>INT($C$108)+1.005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x14ac:dyDescent="0.25">
      <c r="A135" s="1"/>
      <c r="B135" s="19"/>
      <c r="C135" s="77">
        <f>INT($C$108)+0.005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outlineLevel="2" x14ac:dyDescent="0.25">
      <c r="A136" s="1"/>
      <c r="B136" s="1"/>
      <c r="C136" s="73">
        <f>INT($C$108)+2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outlineLevel="2" x14ac:dyDescent="0.25">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5.0999999999999996" customHeight="1" thickBot="1" x14ac:dyDescent="0.3">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ht="5.0999999999999996" customHeight="1" outlineLevel="1" x14ac:dyDescent="0.25">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outlineLevel="4" x14ac:dyDescent="0.25">
      <c r="A140" s="1"/>
      <c r="B140" s="33"/>
      <c r="C140" s="73">
        <f>INT(MAX($C$149:$C$157))+1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ht="18.75" x14ac:dyDescent="0.25">
      <c r="A141" s="1"/>
      <c r="B141" s="33"/>
      <c r="C141" s="73">
        <v>1.02</v>
      </c>
      <c r="D141" s="21"/>
      <c r="E141" s="24" t="s">
        <v>6</v>
      </c>
      <c r="F141" s="25"/>
      <c r="G141" s="12"/>
      <c r="H141" s="171" t="str">
        <f>COUNTIFS($B$1:$B141, "«")&amp;" Feed Pool definitions"</f>
        <v>5 Feed Pool definitions</v>
      </c>
      <c r="I141" s="6"/>
      <c r="J141" s="6"/>
      <c r="K141" s="6"/>
      <c r="L141" s="6"/>
      <c r="M141" s="6"/>
      <c r="N141" s="6"/>
      <c r="O141" s="6"/>
      <c r="P141" s="6"/>
      <c r="Q141" s="6"/>
      <c r="R141" s="6"/>
      <c r="S141" s="6"/>
      <c r="T141" s="6"/>
      <c r="U141" s="6"/>
      <c r="V141" s="6"/>
      <c r="W141" s="6"/>
      <c r="X141" s="10"/>
      <c r="Y141" s="16"/>
      <c r="Z141" s="1"/>
      <c r="AA141" s="1"/>
      <c r="AB141" s="1"/>
    </row>
    <row r="142" spans="1:28" ht="18.75" outlineLevel="1" x14ac:dyDescent="0.25">
      <c r="A142" s="1"/>
      <c r="B142" s="33"/>
      <c r="C142" s="73">
        <f>INT($C$141)+1.02</f>
        <v>2.02</v>
      </c>
      <c r="D142" s="21"/>
      <c r="E142" s="24" t="s">
        <v>10</v>
      </c>
      <c r="F142" s="28">
        <v>1</v>
      </c>
      <c r="G142" s="13"/>
      <c r="H142" s="8" t="s">
        <v>301</v>
      </c>
      <c r="I142" s="7"/>
      <c r="J142" s="7"/>
      <c r="K142" s="7"/>
      <c r="L142" s="7"/>
      <c r="M142" s="7"/>
      <c r="N142" s="7"/>
      <c r="O142" s="7"/>
      <c r="P142" s="7"/>
      <c r="Q142" s="7"/>
      <c r="R142" s="7"/>
      <c r="S142" s="7"/>
      <c r="T142" s="7"/>
      <c r="U142" s="7"/>
      <c r="V142" s="7"/>
      <c r="W142" s="7"/>
      <c r="X142" s="11"/>
      <c r="Y142" s="16"/>
      <c r="Z142" s="1"/>
      <c r="AA142" s="1"/>
      <c r="AB142" s="1"/>
    </row>
    <row r="143" spans="1:28" ht="5.0999999999999996" customHeight="1" outlineLevel="2" x14ac:dyDescent="0.25">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outlineLevel="2" x14ac:dyDescent="0.25">
      <c r="A144" s="1"/>
      <c r="B144" s="33"/>
      <c r="C144" s="73">
        <f>INT($C$141)+2</f>
        <v>3</v>
      </c>
      <c r="D144" s="3"/>
      <c r="E144" s="5"/>
      <c r="F144" s="5"/>
      <c r="G144" s="3"/>
      <c r="H144" s="29"/>
      <c r="I144" s="29"/>
      <c r="J144" s="65" t="s">
        <v>299</v>
      </c>
      <c r="K144" s="65"/>
      <c r="L144" s="65"/>
      <c r="M144" s="65"/>
      <c r="N144" s="65"/>
      <c r="O144" s="65"/>
      <c r="P144" s="65"/>
      <c r="Q144" s="65"/>
      <c r="R144" s="65"/>
      <c r="S144" s="65"/>
      <c r="T144" s="29"/>
      <c r="U144" s="29"/>
      <c r="V144" s="29"/>
      <c r="W144" s="29"/>
      <c r="X144" s="3"/>
      <c r="Y144" s="16"/>
      <c r="Z144" s="1"/>
      <c r="AA144" s="1"/>
      <c r="AB144" s="1"/>
    </row>
    <row r="145" spans="1:28" outlineLevel="2" x14ac:dyDescent="0.25">
      <c r="A145" s="1"/>
      <c r="B145" s="33"/>
      <c r="C145" s="73">
        <f>INT($C$141)+2</f>
        <v>3</v>
      </c>
      <c r="D145" s="3"/>
      <c r="E145" s="5"/>
      <c r="F145" s="5"/>
      <c r="G145" s="3"/>
      <c r="H145" s="29"/>
      <c r="I145" s="29"/>
      <c r="J145" s="29">
        <v>0</v>
      </c>
      <c r="K145" s="29">
        <v>1</v>
      </c>
      <c r="L145" s="29">
        <v>2</v>
      </c>
      <c r="M145" s="29">
        <v>3</v>
      </c>
      <c r="N145" s="29">
        <v>4</v>
      </c>
      <c r="O145" s="29">
        <v>5</v>
      </c>
      <c r="P145" s="29">
        <v>6</v>
      </c>
      <c r="Q145" s="29">
        <v>7</v>
      </c>
      <c r="R145" s="29">
        <v>8</v>
      </c>
      <c r="S145" s="29">
        <v>9</v>
      </c>
      <c r="T145" s="29"/>
      <c r="U145" s="29"/>
      <c r="V145" s="29"/>
      <c r="W145" s="29"/>
      <c r="X145" s="3"/>
      <c r="Y145" s="16"/>
      <c r="Z145" s="1"/>
      <c r="AA145" s="1"/>
      <c r="AB145" s="1"/>
    </row>
    <row r="146" spans="1:28" ht="9.75" customHeight="1" outlineLevel="2" x14ac:dyDescent="0.25">
      <c r="A146" s="1"/>
      <c r="B146" s="33" t="s">
        <v>20</v>
      </c>
      <c r="C146" s="73">
        <f>INT($C$141)+2.01</f>
        <v>3.01</v>
      </c>
      <c r="D146" s="3"/>
      <c r="E146" s="3"/>
      <c r="F146" s="3"/>
      <c r="G146" s="3"/>
      <c r="H146" s="29"/>
      <c r="I146" s="29"/>
      <c r="J146" s="29"/>
      <c r="K146" s="29"/>
      <c r="L146" s="29"/>
      <c r="M146" s="29"/>
      <c r="N146" s="29"/>
      <c r="O146" s="29"/>
      <c r="P146" s="29"/>
      <c r="Q146" s="29"/>
      <c r="R146" s="29"/>
      <c r="S146" s="29"/>
      <c r="T146" s="29"/>
      <c r="U146" s="29"/>
      <c r="V146" s="29"/>
      <c r="W146" s="29"/>
      <c r="X146" s="3"/>
      <c r="Y146" s="16"/>
      <c r="Z146" s="1"/>
      <c r="AA146" s="1"/>
      <c r="AB146" s="1"/>
    </row>
    <row r="147" spans="1:28" outlineLevel="4" x14ac:dyDescent="0.25">
      <c r="A147" s="1"/>
      <c r="B147" s="33"/>
      <c r="C147" s="73">
        <f>C$140</f>
        <v>5</v>
      </c>
      <c r="D147" s="4"/>
      <c r="E147" s="5"/>
      <c r="F147" s="5"/>
      <c r="G147" s="4"/>
      <c r="H147" s="5"/>
      <c r="I147" s="5"/>
      <c r="J147" s="5"/>
      <c r="K147" s="5"/>
      <c r="L147" s="5"/>
      <c r="M147" s="5"/>
      <c r="N147" s="5"/>
      <c r="O147" s="5"/>
      <c r="P147" s="5"/>
      <c r="Q147" s="5"/>
      <c r="R147" s="5"/>
      <c r="S147" s="5"/>
      <c r="T147" s="5"/>
      <c r="U147" s="5"/>
      <c r="V147" s="5"/>
      <c r="W147" s="5"/>
      <c r="X147" s="4"/>
      <c r="Y147" s="16"/>
      <c r="Z147" s="1"/>
      <c r="AA147" s="1"/>
      <c r="AB147" s="1"/>
    </row>
    <row r="148" spans="1:28" outlineLevel="4" x14ac:dyDescent="0.25">
      <c r="A148" s="1"/>
      <c r="B148" s="33" t="s">
        <v>19</v>
      </c>
      <c r="C148" s="73">
        <f>C$140</f>
        <v>5</v>
      </c>
      <c r="D148" s="4" t="s">
        <v>44</v>
      </c>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ht="5.0999999999999996" customHeight="1" outlineLevel="2" x14ac:dyDescent="0.25">
      <c r="A149" s="1"/>
      <c r="B149" s="33"/>
      <c r="C149" s="73">
        <f>INT($C$141)+2.005</f>
        <v>3.0049999999999999</v>
      </c>
      <c r="D149" s="4" t="s">
        <v>2</v>
      </c>
      <c r="E149" s="4"/>
      <c r="F149" s="4"/>
      <c r="G149" s="4"/>
      <c r="H149" s="58"/>
      <c r="I149" s="58"/>
      <c r="J149" s="58"/>
      <c r="K149" s="58"/>
      <c r="L149" s="58"/>
      <c r="M149" s="58"/>
      <c r="N149" s="58"/>
      <c r="O149" s="58"/>
      <c r="P149" s="58"/>
      <c r="Q149" s="58"/>
      <c r="R149" s="58"/>
      <c r="S149" s="58"/>
      <c r="T149" s="58"/>
      <c r="U149" s="58"/>
      <c r="V149" s="58"/>
      <c r="W149" s="58"/>
      <c r="X149" s="4"/>
      <c r="Y149" s="16"/>
      <c r="Z149" s="1"/>
      <c r="AA149" s="1"/>
      <c r="AB149" s="1"/>
    </row>
    <row r="150" spans="1:28" outlineLevel="2" x14ac:dyDescent="0.25">
      <c r="A150" s="1"/>
      <c r="B150" s="33"/>
      <c r="C150" s="73">
        <f>INT($C$141)+2</f>
        <v>3</v>
      </c>
      <c r="D150" s="4"/>
      <c r="E150" s="5"/>
      <c r="F150" s="5"/>
      <c r="G150" s="4"/>
      <c r="H150" s="64" t="s">
        <v>293</v>
      </c>
      <c r="I150" s="31">
        <v>4</v>
      </c>
      <c r="J150" s="183" t="s">
        <v>297</v>
      </c>
      <c r="K150" s="2"/>
      <c r="L150" s="2"/>
      <c r="M150" s="2"/>
      <c r="N150" s="2"/>
      <c r="O150" s="2"/>
      <c r="P150" s="2"/>
      <c r="Q150" s="2"/>
      <c r="R150" s="2"/>
      <c r="S150" s="2"/>
      <c r="T150" s="2"/>
      <c r="U150" s="2"/>
      <c r="V150" s="2"/>
      <c r="W150" s="2"/>
      <c r="X150" s="4"/>
      <c r="Y150" s="16"/>
      <c r="Z150" s="1"/>
      <c r="AA150" s="1"/>
      <c r="AB150" s="1"/>
    </row>
    <row r="151" spans="1:28" outlineLevel="3" x14ac:dyDescent="0.25">
      <c r="A151" s="1"/>
      <c r="B151" s="33"/>
      <c r="C151" s="73">
        <f>INT($C$141)+3</f>
        <v>4</v>
      </c>
      <c r="D151" s="4"/>
      <c r="E151" s="5"/>
      <c r="F151" s="5"/>
      <c r="G151" s="4"/>
      <c r="H151" s="181"/>
      <c r="I151" s="2"/>
      <c r="J151" s="2"/>
      <c r="K151" s="2"/>
      <c r="L151" s="2"/>
      <c r="M151" s="2"/>
      <c r="N151" s="2"/>
      <c r="O151" s="2"/>
      <c r="P151" s="2"/>
      <c r="Q151" s="2"/>
      <c r="R151" s="2"/>
      <c r="S151" s="2"/>
      <c r="T151" s="2"/>
      <c r="U151" s="2"/>
      <c r="V151" s="2"/>
      <c r="W151" s="2"/>
      <c r="X151" s="4"/>
      <c r="Y151" s="16"/>
      <c r="Z151" s="1"/>
      <c r="AA151" s="1"/>
      <c r="AB151" s="1"/>
    </row>
    <row r="152" spans="1:28" outlineLevel="2" x14ac:dyDescent="0.25">
      <c r="A152" s="1"/>
      <c r="B152" s="33"/>
      <c r="C152" s="73">
        <f>INT($C$141)+2</f>
        <v>3</v>
      </c>
      <c r="D152" s="4"/>
      <c r="E152" s="5"/>
      <c r="F152" s="5"/>
      <c r="G152" s="4"/>
      <c r="H152" s="64" t="s">
        <v>298</v>
      </c>
      <c r="I152" s="2"/>
      <c r="J152" s="2"/>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INT($C$141)+3</f>
        <v>4</v>
      </c>
      <c r="D153" s="4"/>
      <c r="E153" s="5"/>
      <c r="F153" s="5"/>
      <c r="G153" s="4"/>
      <c r="H153" s="184" t="s">
        <v>305</v>
      </c>
      <c r="I153" s="2"/>
      <c r="J153" s="31">
        <v>3</v>
      </c>
      <c r="K153" s="31">
        <v>4</v>
      </c>
      <c r="L153" s="31">
        <v>6</v>
      </c>
      <c r="M153" s="31">
        <v>8</v>
      </c>
      <c r="N153" s="31">
        <v>9</v>
      </c>
      <c r="O153" s="31">
        <v>6</v>
      </c>
      <c r="P153" s="31">
        <v>5</v>
      </c>
      <c r="Q153" s="31">
        <v>4</v>
      </c>
      <c r="R153" s="31">
        <v>3.5</v>
      </c>
      <c r="S153" s="31">
        <v>3</v>
      </c>
      <c r="T153" s="2"/>
      <c r="U153" s="2"/>
      <c r="V153" s="2"/>
      <c r="W153" s="2"/>
      <c r="X153" s="4"/>
      <c r="Y153" s="16"/>
      <c r="Z153" s="1"/>
      <c r="AA153" s="1"/>
      <c r="AB153" s="1"/>
    </row>
    <row r="154" spans="1:28" outlineLevel="3" collapsed="1" x14ac:dyDescent="0.25">
      <c r="A154" s="1"/>
      <c r="B154" s="33"/>
      <c r="C154" s="73">
        <f>INT($C$141)+3</f>
        <v>4</v>
      </c>
      <c r="D154" s="4"/>
      <c r="E154" s="5"/>
      <c r="F154" s="5"/>
      <c r="G154" s="4"/>
      <c r="H154" s="184" t="s">
        <v>300</v>
      </c>
      <c r="I154" s="2"/>
      <c r="J154" s="31">
        <v>13.3</v>
      </c>
      <c r="K154" s="31">
        <v>13.3</v>
      </c>
      <c r="L154" s="31">
        <v>13.3</v>
      </c>
      <c r="M154" s="31">
        <v>13.3</v>
      </c>
      <c r="N154" s="31">
        <v>13.3</v>
      </c>
      <c r="O154" s="31">
        <v>13.3</v>
      </c>
      <c r="P154" s="31">
        <v>13.3</v>
      </c>
      <c r="Q154" s="31">
        <v>13.3</v>
      </c>
      <c r="R154" s="31">
        <v>13.3</v>
      </c>
      <c r="S154" s="31">
        <v>13.3</v>
      </c>
      <c r="T154" s="2"/>
      <c r="U154" s="2"/>
      <c r="V154" s="2"/>
      <c r="W154" s="2"/>
      <c r="X154" s="4"/>
      <c r="Y154" s="16"/>
      <c r="Z154" s="1"/>
      <c r="AA154" s="1"/>
      <c r="AB154" s="1"/>
    </row>
    <row r="155" spans="1:28" outlineLevel="3" x14ac:dyDescent="0.25">
      <c r="A155" s="1"/>
      <c r="B155" s="33"/>
      <c r="C155" s="73">
        <f>INT(C$141+3)</f>
        <v>4</v>
      </c>
      <c r="D155" s="4"/>
      <c r="E155" s="5"/>
      <c r="F155" s="5"/>
      <c r="G155" s="4"/>
      <c r="H155" s="172"/>
      <c r="I155" s="172"/>
      <c r="J155" s="172"/>
      <c r="K155" s="172"/>
      <c r="L155" s="172"/>
      <c r="M155" s="172"/>
      <c r="N155" s="172"/>
      <c r="O155" s="172"/>
      <c r="P155" s="172"/>
      <c r="Q155" s="172"/>
      <c r="R155" s="172"/>
      <c r="S155" s="172"/>
      <c r="T155" s="2"/>
      <c r="U155" s="2"/>
      <c r="V155" s="2"/>
      <c r="W155" s="2"/>
      <c r="X155" s="4"/>
      <c r="Y155" s="16"/>
      <c r="Z155" s="1"/>
      <c r="AA155" s="1"/>
      <c r="AB155" s="1"/>
    </row>
    <row r="156" spans="1:28" outlineLevel="3" x14ac:dyDescent="0.25">
      <c r="A156" s="1"/>
      <c r="B156" s="33"/>
      <c r="C156" s="73">
        <f>INT(C$141+3)</f>
        <v>4</v>
      </c>
      <c r="D156" s="4"/>
      <c r="E156" s="5"/>
      <c r="F156" s="5"/>
      <c r="G156" s="4"/>
      <c r="H156" s="172"/>
      <c r="I156" s="172"/>
      <c r="J156" s="172"/>
      <c r="K156" s="172"/>
      <c r="L156" s="172"/>
      <c r="M156" s="172"/>
      <c r="N156" s="172"/>
      <c r="O156" s="172"/>
      <c r="P156" s="172"/>
      <c r="Q156" s="172"/>
      <c r="R156" s="172"/>
      <c r="S156" s="2"/>
      <c r="T156" s="2"/>
      <c r="U156" s="2"/>
      <c r="V156" s="2"/>
      <c r="W156" s="2"/>
      <c r="X156" s="4"/>
      <c r="Y156" s="16"/>
      <c r="Z156" s="1"/>
      <c r="AA156" s="1"/>
      <c r="AB156" s="1"/>
    </row>
    <row r="157" spans="1:28" ht="5.0999999999999996" customHeight="1" outlineLevel="3" x14ac:dyDescent="0.25">
      <c r="A157" s="1"/>
      <c r="B157" s="33"/>
      <c r="C157" s="73">
        <f>INT($C$141)+3.005</f>
        <v>4.0049999999999999</v>
      </c>
      <c r="D157" s="4"/>
      <c r="E157" s="4"/>
      <c r="F157" s="4"/>
      <c r="G157" s="4"/>
      <c r="H157" s="4"/>
      <c r="I157" s="4"/>
      <c r="J157" s="4"/>
      <c r="K157" s="4"/>
      <c r="L157" s="4"/>
      <c r="M157" s="4"/>
      <c r="N157" s="4"/>
      <c r="O157" s="4"/>
      <c r="P157" s="4"/>
      <c r="Q157" s="4"/>
      <c r="R157" s="4"/>
      <c r="S157" s="4"/>
      <c r="T157" s="4"/>
      <c r="U157" s="4"/>
      <c r="V157" s="4"/>
      <c r="W157" s="4"/>
      <c r="X157" s="4" t="s">
        <v>3</v>
      </c>
      <c r="Y157" s="16"/>
      <c r="Z157" s="1"/>
      <c r="AA157" s="1"/>
      <c r="AB157" s="1"/>
    </row>
    <row r="158" spans="1:28" ht="5.0999999999999996" customHeight="1" outlineLevel="2" x14ac:dyDescent="0.25">
      <c r="A158" s="1"/>
      <c r="B158" s="33"/>
      <c r="C158" s="73">
        <f>INT($C$141)+2.005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ht="5.0999999999999996" customHeight="1" outlineLevel="1" x14ac:dyDescent="0.25">
      <c r="A159" s="1"/>
      <c r="B159" s="35"/>
      <c r="C159" s="76">
        <f>INT($C$141)+1.005</f>
        <v>2.0049999999999999</v>
      </c>
      <c r="D159" s="17"/>
      <c r="E159" s="17"/>
      <c r="F159" s="17"/>
      <c r="G159" s="17"/>
      <c r="H159" s="17"/>
      <c r="I159" s="17"/>
      <c r="J159" s="17"/>
      <c r="K159" s="17"/>
      <c r="L159" s="17"/>
      <c r="M159" s="17"/>
      <c r="N159" s="17"/>
      <c r="O159" s="17"/>
      <c r="P159" s="17"/>
      <c r="Q159" s="17"/>
      <c r="R159" s="17"/>
      <c r="S159" s="17"/>
      <c r="T159" s="17"/>
      <c r="U159" s="17"/>
      <c r="V159" s="17"/>
      <c r="W159" s="17"/>
      <c r="X159" s="17"/>
      <c r="Y159" s="18" t="s">
        <v>1</v>
      </c>
      <c r="Z159" s="1"/>
      <c r="AA159" s="1"/>
      <c r="AB159" s="1"/>
    </row>
    <row r="160" spans="1:28" ht="5.0999999999999996" customHeight="1" x14ac:dyDescent="0.25">
      <c r="A160" s="1"/>
      <c r="B160" s="19"/>
      <c r="C160" s="77">
        <f>INT($C$141)+0.005</f>
        <v>1.0049999999999999</v>
      </c>
      <c r="D160" s="19"/>
      <c r="E160" s="19"/>
      <c r="F160" s="19"/>
      <c r="G160" s="19"/>
      <c r="H160" s="19"/>
      <c r="I160" s="19"/>
      <c r="J160" s="19"/>
      <c r="K160" s="19"/>
      <c r="L160" s="19"/>
      <c r="M160" s="19"/>
      <c r="N160" s="19"/>
      <c r="O160" s="19"/>
      <c r="P160" s="19"/>
      <c r="Q160" s="19"/>
      <c r="R160" s="19"/>
      <c r="S160" s="19"/>
      <c r="T160" s="19"/>
      <c r="U160" s="19"/>
      <c r="V160" s="19"/>
      <c r="W160" s="19"/>
      <c r="X160" s="19"/>
      <c r="Y160" s="19"/>
      <c r="Z160" s="1"/>
      <c r="AA160" s="1"/>
      <c r="AB160" s="1"/>
    </row>
    <row r="161" spans="1:28" outlineLevel="2" x14ac:dyDescent="0.25">
      <c r="A161" s="1"/>
      <c r="B161" s="1"/>
      <c r="C161" s="73">
        <f>INT($C$141)+2</f>
        <v>3</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5">
      <c r="A162" s="1"/>
      <c r="B162" s="1"/>
      <c r="C162" s="66"/>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C168" s="72" t="s">
        <v>4</v>
      </c>
    </row>
  </sheetData>
  <mergeCells count="3">
    <mergeCell ref="J13:T13"/>
    <mergeCell ref="J14:T14"/>
    <mergeCell ref="R77:W79"/>
  </mergeCells>
  <phoneticPr fontId="14" type="noConversion"/>
  <conditionalFormatting sqref="J95:M97">
    <cfRule type="expression" dxfId="2" priority="1">
      <formula>($E95&gt;=$J$76)</formula>
    </cfRule>
  </conditionalFormatting>
  <conditionalFormatting sqref="O95:R97">
    <cfRule type="expression" dxfId="1" priority="2">
      <formula>($E95&gt;=$L$76)</formula>
    </cfRule>
  </conditionalFormatting>
  <conditionalFormatting sqref="T95:W97">
    <cfRule type="expression" dxfId="0" priority="86">
      <formula>($E95&gt;=$P$76)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9" t="s">
        <v>22</v>
      </c>
      <c r="K18" s="199"/>
      <c r="L18" s="199"/>
      <c r="M18" s="199"/>
      <c r="N18" s="199"/>
      <c r="O18" s="199"/>
      <c r="P18" s="199"/>
      <c r="Q18" s="199"/>
      <c r="R18" s="199"/>
      <c r="S18" s="199"/>
      <c r="T18" s="199"/>
      <c r="U18" s="199"/>
      <c r="V18" s="199"/>
      <c r="W18" s="199"/>
      <c r="X18" s="199"/>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0"/>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123</vt:i4>
      </vt:variant>
    </vt:vector>
  </HeadingPairs>
  <TitlesOfParts>
    <vt:vector size="127" baseType="lpstr">
      <vt:lpstr>General</vt:lpstr>
      <vt:lpstr>Stock</vt:lpstr>
      <vt:lpstr>StructuralSA</vt:lpstr>
      <vt:lpstr>Admin</vt:lpstr>
      <vt:lpstr>a_nfoet_b1</vt:lpstr>
      <vt:lpstr>a_nyatf_b1</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Stock!i_core_dvp_types_f1</vt:lpstr>
      <vt:lpstr>i_d_pos</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i_fixed_fvp_mask_dams</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2021-09-09T00:48:37Z</dcterms:modified>
</cp:coreProperties>
</file>