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E0CED7C-A2FB-49B4-B545-65E1795CB1FA}" xr6:coauthVersionLast="45" xr6:coauthVersionMax="47" xr10:uidLastSave="{00000000-0000-0000-0000-000000000000}"/>
  <bookViews>
    <workbookView xWindow="28680" yWindow="-120" windowWidth="29040" windowHeight="1584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apital_limit" localSheetId="14">Finance!$B$2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6" i="11" l="1"/>
  <c r="K34" i="11"/>
  <c r="V680" i="18" l="1"/>
  <c r="AP74" i="18"/>
  <c r="AP73" i="18"/>
  <c r="AP72" i="18"/>
  <c r="AP71" i="18"/>
  <c r="AP70" i="18"/>
  <c r="AP69" i="18"/>
  <c r="AP68" i="18"/>
  <c r="AP67" i="18"/>
  <c r="AP66" i="18"/>
  <c r="AP65" i="18"/>
  <c r="AO65" i="18"/>
  <c r="G487" i="1" l="1"/>
  <c r="G437" i="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Q905" i="27"/>
  <c r="Q915" i="27" s="1"/>
  <c r="Q925" i="27" s="1"/>
  <c r="Q935" i="27" s="1"/>
  <c r="Q945" i="27" s="1"/>
  <c r="Q955" i="27" s="1"/>
  <c r="Q965" i="27" s="1"/>
  <c r="Q975" i="27" s="1"/>
  <c r="K903" i="27"/>
  <c r="K913" i="27" s="1"/>
  <c r="K923" i="27" s="1"/>
  <c r="K933" i="27" s="1"/>
  <c r="K943" i="27" s="1"/>
  <c r="K953" i="27" s="1"/>
  <c r="K963" i="27" s="1"/>
  <c r="K973"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Y292" i="27" s="1"/>
  <c r="M406" i="27"/>
  <c r="L406" i="27"/>
  <c r="K406" i="27"/>
  <c r="V406" i="27" s="1"/>
  <c r="V292" i="27" s="1"/>
  <c r="W405" i="27"/>
  <c r="W291" i="27" s="1"/>
  <c r="V405" i="27"/>
  <c r="V291" i="27" s="1"/>
  <c r="N405" i="27"/>
  <c r="Y405" i="27" s="1"/>
  <c r="Y291" i="27" s="1"/>
  <c r="M405" i="27"/>
  <c r="X405" i="27" s="1"/>
  <c r="X291" i="27" s="1"/>
  <c r="L405" i="27"/>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X390" i="27"/>
  <c r="N390" i="27"/>
  <c r="M390" i="27"/>
  <c r="L390" i="27"/>
  <c r="W390" i="27" s="1"/>
  <c r="W276" i="27" s="1"/>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Y375" i="27"/>
  <c r="X375" i="27"/>
  <c r="X261" i="27" s="1"/>
  <c r="W375" i="27"/>
  <c r="W261" i="27" s="1"/>
  <c r="N375" i="27"/>
  <c r="M375" i="27"/>
  <c r="L375" i="27"/>
  <c r="K375" i="27"/>
  <c r="V375" i="27" s="1"/>
  <c r="V261" i="27" s="1"/>
  <c r="X374" i="27"/>
  <c r="X260" i="27" s="1"/>
  <c r="W374" i="27"/>
  <c r="W260" i="27" s="1"/>
  <c r="N374" i="27"/>
  <c r="Y374" i="27" s="1"/>
  <c r="Y260" i="27" s="1"/>
  <c r="M374" i="27"/>
  <c r="L374" i="27"/>
  <c r="K374" i="27"/>
  <c r="V374" i="27" s="1"/>
  <c r="V260" i="27" s="1"/>
  <c r="W373" i="27"/>
  <c r="W259" i="27" s="1"/>
  <c r="N373" i="27"/>
  <c r="Y373" i="27" s="1"/>
  <c r="Y259" i="27" s="1"/>
  <c r="M373" i="27"/>
  <c r="X373" i="27" s="1"/>
  <c r="X259" i="27" s="1"/>
  <c r="L373" i="27"/>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Y368" i="27"/>
  <c r="Y254" i="27" s="1"/>
  <c r="X368" i="27"/>
  <c r="X254" i="27" s="1"/>
  <c r="N368" i="27"/>
  <c r="M368" i="27"/>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V365" i="27"/>
  <c r="V251" i="27" s="1"/>
  <c r="N365" i="27"/>
  <c r="Y365" i="27" s="1"/>
  <c r="Y251" i="27" s="1"/>
  <c r="M365" i="27"/>
  <c r="X365" i="27" s="1"/>
  <c r="L365" i="27"/>
  <c r="W365" i="27" s="1"/>
  <c r="W251" i="27" s="1"/>
  <c r="K365" i="27"/>
  <c r="N364" i="27"/>
  <c r="Y364" i="27" s="1"/>
  <c r="M364" i="27"/>
  <c r="X364" i="27" s="1"/>
  <c r="L364" i="27"/>
  <c r="W364" i="27" s="1"/>
  <c r="K364" i="27"/>
  <c r="K250" i="27" s="1"/>
  <c r="N363" i="27"/>
  <c r="Y363" i="27" s="1"/>
  <c r="Y249" i="27" s="1"/>
  <c r="M363" i="27"/>
  <c r="X363" i="27" s="1"/>
  <c r="L363" i="27"/>
  <c r="W363" i="27" s="1"/>
  <c r="W249" i="27" s="1"/>
  <c r="K363" i="27"/>
  <c r="V363" i="27" s="1"/>
  <c r="V249" i="27" s="1"/>
  <c r="V362" i="27"/>
  <c r="V248" i="27" s="1"/>
  <c r="N362" i="27"/>
  <c r="Y362" i="27" s="1"/>
  <c r="M362" i="27"/>
  <c r="X362" i="27" s="1"/>
  <c r="X248" i="27" s="1"/>
  <c r="L362" i="27"/>
  <c r="W362" i="27" s="1"/>
  <c r="W248"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X349" i="27"/>
  <c r="X235" i="27" s="1"/>
  <c r="N349" i="27"/>
  <c r="Y349" i="27" s="1"/>
  <c r="Y235" i="27" s="1"/>
  <c r="M349" i="27"/>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W346" i="27"/>
  <c r="W232" i="27" s="1"/>
  <c r="N346" i="27"/>
  <c r="Y346" i="27" s="1"/>
  <c r="Y232" i="27" s="1"/>
  <c r="M346" i="27"/>
  <c r="L346" i="27"/>
  <c r="K346" i="27"/>
  <c r="V346" i="27" s="1"/>
  <c r="V232" i="27" s="1"/>
  <c r="W345" i="27"/>
  <c r="W231" i="27" s="1"/>
  <c r="V345" i="27"/>
  <c r="N345" i="27"/>
  <c r="Y345" i="27" s="1"/>
  <c r="Y231" i="27" s="1"/>
  <c r="M345" i="27"/>
  <c r="X345" i="27" s="1"/>
  <c r="X231" i="27" s="1"/>
  <c r="L345" i="27"/>
  <c r="K345" i="27"/>
  <c r="V344" i="27"/>
  <c r="V230" i="27" s="1"/>
  <c r="N344" i="27"/>
  <c r="Y344" i="27" s="1"/>
  <c r="Y230" i="27" s="1"/>
  <c r="M344" i="27"/>
  <c r="M230" i="27" s="1"/>
  <c r="L344" i="27"/>
  <c r="L230" i="27" s="1"/>
  <c r="K344" i="27"/>
  <c r="N343" i="27"/>
  <c r="Y343" i="27" s="1"/>
  <c r="M343" i="27"/>
  <c r="X343" i="27" s="1"/>
  <c r="X229" i="27" s="1"/>
  <c r="L343" i="27"/>
  <c r="W343" i="27" s="1"/>
  <c r="W229" i="27" s="1"/>
  <c r="K343" i="27"/>
  <c r="V343" i="27" s="1"/>
  <c r="V229" i="27" s="1"/>
  <c r="V342" i="27"/>
  <c r="V228" i="27" s="1"/>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X326" i="27"/>
  <c r="N326" i="27"/>
  <c r="N212" i="27" s="1"/>
  <c r="M326" i="27"/>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X323" i="27"/>
  <c r="X209" i="27" s="1"/>
  <c r="N323" i="27"/>
  <c r="Y323" i="27" s="1"/>
  <c r="Y209" i="27" s="1"/>
  <c r="M323" i="27"/>
  <c r="L323" i="27"/>
  <c r="W323" i="27" s="1"/>
  <c r="W209" i="27" s="1"/>
  <c r="K323" i="27"/>
  <c r="V323" i="27" s="1"/>
  <c r="N322" i="27"/>
  <c r="Y322" i="27" s="1"/>
  <c r="Y208" i="27" s="1"/>
  <c r="M322" i="27"/>
  <c r="X322" i="27" s="1"/>
  <c r="X208" i="27" s="1"/>
  <c r="L322" i="27"/>
  <c r="W322" i="27" s="1"/>
  <c r="W208" i="27" s="1"/>
  <c r="K322" i="27"/>
  <c r="V322" i="27" s="1"/>
  <c r="Y321" i="27"/>
  <c r="Y207" i="27" s="1"/>
  <c r="N321" i="27"/>
  <c r="M321" i="27"/>
  <c r="X321" i="27" s="1"/>
  <c r="X207" i="27" s="1"/>
  <c r="L321" i="27"/>
  <c r="W321" i="27" s="1"/>
  <c r="W207" i="27" s="1"/>
  <c r="K321" i="27"/>
  <c r="V321" i="27" s="1"/>
  <c r="V207" i="27" s="1"/>
  <c r="X320" i="27"/>
  <c r="X206" i="27" s="1"/>
  <c r="W320" i="27"/>
  <c r="W206" i="27" s="1"/>
  <c r="N320" i="27"/>
  <c r="Y320" i="27" s="1"/>
  <c r="Y206" i="27" s="1"/>
  <c r="M320" i="27"/>
  <c r="L320" i="27"/>
  <c r="K320" i="27"/>
  <c r="V320" i="27" s="1"/>
  <c r="W319" i="27"/>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X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W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D626" i="27" l="1"/>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K237" i="23"/>
  <c r="K233" i="23"/>
  <c r="K229" i="23"/>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O132" i="23"/>
  <c r="O149" i="23" s="1"/>
  <c r="O124" i="23"/>
  <c r="O141" i="23" s="1"/>
  <c r="T121" i="23"/>
  <c r="T138" i="23" s="1"/>
  <c r="L121" i="23"/>
  <c r="L138" i="23" s="1"/>
  <c r="L155" i="23" s="1"/>
  <c r="P119" i="23"/>
  <c r="P136" i="23" s="1"/>
  <c r="P153" i="23" s="1"/>
  <c r="P175" i="23" s="1"/>
  <c r="R118" i="23"/>
  <c r="R135" i="23" s="1"/>
  <c r="R152" i="23" s="1"/>
  <c r="T117" i="23"/>
  <c r="T134" i="23" s="1"/>
  <c r="T151" i="23" s="1"/>
  <c r="N116" i="23"/>
  <c r="N133" i="23" s="1"/>
  <c r="N150" i="23" s="1"/>
  <c r="P115" i="23"/>
  <c r="P132" i="23" s="1"/>
  <c r="P149" i="23" s="1"/>
  <c r="R114" i="23"/>
  <c r="R131" i="23" s="1"/>
  <c r="R148" i="23" s="1"/>
  <c r="R170" i="23" s="1"/>
  <c r="R187" i="23" s="1"/>
  <c r="R204" i="23" s="1"/>
  <c r="R221" i="23" s="1"/>
  <c r="R238" i="23" s="1"/>
  <c r="L113" i="23"/>
  <c r="L130" i="23" s="1"/>
  <c r="L147" i="23" s="1"/>
  <c r="P111" i="23"/>
  <c r="P128" i="23" s="1"/>
  <c r="P145" i="23" s="1"/>
  <c r="P167" i="23" s="1"/>
  <c r="P184" i="23" s="1"/>
  <c r="P201" i="23" s="1"/>
  <c r="P218" i="23" s="1"/>
  <c r="P235" i="23" s="1"/>
  <c r="T109" i="23"/>
  <c r="T126" i="23" s="1"/>
  <c r="T143" i="23" s="1"/>
  <c r="T165" i="23" s="1"/>
  <c r="T182" i="23" s="1"/>
  <c r="T199" i="23" s="1"/>
  <c r="T216" i="23" s="1"/>
  <c r="T233" i="23" s="1"/>
  <c r="N108" i="23"/>
  <c r="N125" i="23" s="1"/>
  <c r="N142" i="23" s="1"/>
  <c r="N164" i="23" s="1"/>
  <c r="N181" i="23" s="1"/>
  <c r="R106" i="23"/>
  <c r="R123" i="23" s="1"/>
  <c r="R140" i="23" s="1"/>
  <c r="R162" i="23" s="1"/>
  <c r="R179" i="23" s="1"/>
  <c r="R196" i="23" s="1"/>
  <c r="R213" i="23" s="1"/>
  <c r="R230" i="23" s="1"/>
  <c r="L105" i="23"/>
  <c r="L122" i="23" s="1"/>
  <c r="L139" i="23" s="1"/>
  <c r="T104" i="23"/>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O98" i="23"/>
  <c r="O115"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G394" i="1"/>
  <c r="G393" i="1"/>
  <c r="G392" i="1"/>
  <c r="G391" i="1"/>
  <c r="G390" i="1"/>
  <c r="G389" i="1"/>
  <c r="G388" i="1"/>
  <c r="G386" i="1"/>
  <c r="G444" i="1"/>
  <c r="G443" i="1"/>
  <c r="G442" i="1"/>
  <c r="G441" i="1"/>
  <c r="G440" i="1"/>
  <c r="G439" i="1"/>
  <c r="G438" i="1"/>
  <c r="G436" i="1"/>
  <c r="G494" i="1"/>
  <c r="G493" i="1"/>
  <c r="G492" i="1"/>
  <c r="G491" i="1"/>
  <c r="G490" i="1"/>
  <c r="G489" i="1"/>
  <c r="G488" i="1"/>
  <c r="G486" i="1"/>
  <c r="G240" i="1"/>
  <c r="G239" i="1"/>
  <c r="G238" i="1"/>
  <c r="G237" i="1"/>
  <c r="G236" i="1"/>
  <c r="G235" i="1"/>
  <c r="G234" i="1"/>
  <c r="G232" i="1"/>
  <c r="G743" i="1"/>
  <c r="I692" i="1"/>
  <c r="G120" i="1"/>
  <c r="L120" i="1" s="1"/>
  <c r="I194" i="1"/>
  <c r="I173"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19" i="9"/>
  <c r="AD320" i="9"/>
  <c r="AD321" i="9"/>
  <c r="AD318" i="9"/>
  <c r="AD205" i="9"/>
  <c r="AD206" i="9"/>
  <c r="AD207" i="9"/>
  <c r="AD204"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U832" i="9" l="1"/>
  <c r="U772" i="9"/>
  <c r="AO94" i="18"/>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O95" i="18" l="1"/>
  <c r="K854" i="18"/>
  <c r="Y853" i="18"/>
  <c r="M854" i="18"/>
  <c r="AA853" i="18"/>
  <c r="K40" i="24"/>
  <c r="J40" i="24"/>
  <c r="AO96" i="18" l="1"/>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O97" i="18" l="1"/>
  <c r="K856" i="18"/>
  <c r="Y856" i="18" s="1"/>
  <c r="Y855" i="18"/>
  <c r="M856" i="18"/>
  <c r="AA856" i="18" s="1"/>
  <c r="AA855" i="18"/>
  <c r="G101"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79" i="9" l="1"/>
  <c r="N187" i="9"/>
  <c r="N185" i="9"/>
  <c r="N180" i="9"/>
  <c r="N188" i="9"/>
  <c r="N178" i="9"/>
  <c r="N186" i="9"/>
  <c r="N181" i="9"/>
  <c r="N182" i="9"/>
  <c r="N183" i="9"/>
  <c r="N184"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O100" i="17" l="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R114" i="22" l="1"/>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I31" i="17"/>
  <c r="X31" i="17" s="1"/>
  <c r="X23" i="17"/>
  <c r="X27" i="17"/>
  <c r="N21" i="17"/>
  <c r="N98" i="17" s="1"/>
  <c r="AC101" i="17" s="1"/>
  <c r="AB30" i="17"/>
  <c r="AB26" i="17"/>
  <c r="AB21" i="17"/>
  <c r="AB29" i="17"/>
  <c r="AB25" i="17"/>
  <c r="AB28" i="17"/>
  <c r="AB24" i="17"/>
  <c r="AB27" i="17"/>
  <c r="AB23" i="17"/>
  <c r="N115" i="22"/>
  <c r="M384" i="1"/>
  <c r="N384" i="1"/>
  <c r="O384" i="1"/>
  <c r="L384"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N100" i="18" l="1"/>
  <c r="AN102" i="18"/>
  <c r="AN99" i="18"/>
  <c r="AN101" i="18"/>
  <c r="AN98" i="18"/>
  <c r="AN97" i="18"/>
  <c r="AN104" i="18"/>
  <c r="AN96" i="18"/>
  <c r="AN103" i="18"/>
  <c r="AN95" i="18"/>
  <c r="N108" i="22"/>
  <c r="N117" i="22"/>
  <c r="L426" i="1" a="1"/>
  <c r="L426" i="1" s="1"/>
  <c r="L387" i="1" a="1"/>
  <c r="L387" i="1" s="1"/>
  <c r="L394" i="1" a="1"/>
  <c r="L394" i="1" s="1"/>
  <c r="L389" i="1" a="1"/>
  <c r="L389" i="1" s="1"/>
  <c r="L392" i="1" a="1"/>
  <c r="L392" i="1" s="1"/>
  <c r="L386" i="1" a="1"/>
  <c r="L386" i="1" s="1"/>
  <c r="L393" i="1" a="1"/>
  <c r="L393" i="1" s="1"/>
  <c r="L388" i="1" a="1"/>
  <c r="L388" i="1" s="1"/>
  <c r="L391" i="1" a="1"/>
  <c r="L391" i="1" s="1"/>
  <c r="L390" i="1" a="1"/>
  <c r="L390" i="1" s="1"/>
  <c r="N111" i="22"/>
  <c r="N114" i="22"/>
  <c r="AN164" i="18"/>
  <c r="AN156" i="18"/>
  <c r="AN163" i="18"/>
  <c r="AN155" i="18"/>
  <c r="AN162" i="18"/>
  <c r="AN161" i="18"/>
  <c r="AN157" i="18"/>
  <c r="AN160" i="18"/>
  <c r="AN158" i="18"/>
  <c r="AN159" i="18"/>
  <c r="O387" i="1" a="1"/>
  <c r="O387" i="1" s="1"/>
  <c r="O386" i="1" a="1"/>
  <c r="O386" i="1" s="1"/>
  <c r="O390" i="1" a="1"/>
  <c r="O390" i="1" s="1"/>
  <c r="O393" i="1" a="1"/>
  <c r="O393" i="1" s="1"/>
  <c r="O388" i="1" a="1"/>
  <c r="O388" i="1" s="1"/>
  <c r="O394" i="1" a="1"/>
  <c r="O394" i="1" s="1"/>
  <c r="O389" i="1" a="1"/>
  <c r="O389" i="1" s="1"/>
  <c r="O391" i="1" a="1"/>
  <c r="O391" i="1" s="1"/>
  <c r="O392" i="1" a="1"/>
  <c r="O392" i="1" s="1"/>
  <c r="N116" i="22"/>
  <c r="N110" i="22"/>
  <c r="N395" i="1" a="1"/>
  <c r="N395" i="1" s="1"/>
  <c r="N387" i="1" a="1"/>
  <c r="N387" i="1" s="1"/>
  <c r="N392" i="1" a="1"/>
  <c r="N392" i="1" s="1"/>
  <c r="N386" i="1" a="1"/>
  <c r="N386" i="1" s="1"/>
  <c r="N390" i="1" a="1"/>
  <c r="N390" i="1" s="1"/>
  <c r="N393" i="1" a="1"/>
  <c r="N393" i="1" s="1"/>
  <c r="N391" i="1" a="1"/>
  <c r="N391" i="1" s="1"/>
  <c r="N394" i="1" a="1"/>
  <c r="N394" i="1" s="1"/>
  <c r="N388" i="1" a="1"/>
  <c r="N388" i="1" s="1"/>
  <c r="N389" i="1" a="1"/>
  <c r="N389" i="1" s="1"/>
  <c r="N112" i="22"/>
  <c r="N109" i="22"/>
  <c r="AN132" i="18"/>
  <c r="AN131" i="18"/>
  <c r="AN130" i="18"/>
  <c r="AN133" i="18"/>
  <c r="AN129" i="18"/>
  <c r="AN126" i="18"/>
  <c r="AN128" i="18"/>
  <c r="AN127" i="18"/>
  <c r="AN134" i="18"/>
  <c r="AN125" i="18"/>
  <c r="M387" i="1" a="1"/>
  <c r="M387" i="1" s="1"/>
  <c r="M389" i="1" a="1"/>
  <c r="M389" i="1" s="1"/>
  <c r="M392" i="1" a="1"/>
  <c r="M392" i="1" s="1"/>
  <c r="M386" i="1" a="1"/>
  <c r="M386" i="1" s="1"/>
  <c r="M390" i="1" a="1"/>
  <c r="M390" i="1" s="1"/>
  <c r="M388" i="1" a="1"/>
  <c r="M388" i="1" s="1"/>
  <c r="M391" i="1" a="1"/>
  <c r="M391" i="1" s="1"/>
  <c r="M394" i="1" a="1"/>
  <c r="M394" i="1" s="1"/>
  <c r="M393" i="1" a="1"/>
  <c r="M393" i="1" s="1"/>
  <c r="N113" i="22"/>
  <c r="AO104" i="18"/>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7" i="1" s="1" a="1"/>
  <c r="P397"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408" i="1" a="1"/>
  <c r="P408" i="1" s="1"/>
  <c r="P401" i="1" a="1"/>
  <c r="P401" i="1" s="1"/>
  <c r="P400" i="1" a="1"/>
  <c r="P400" i="1" s="1"/>
  <c r="P399" i="1" a="1"/>
  <c r="P399" i="1" s="1"/>
  <c r="P403" i="1" a="1"/>
  <c r="P403" i="1" s="1"/>
  <c r="P422" i="1" a="1"/>
  <c r="P422" i="1" s="1"/>
  <c r="T384" i="1"/>
  <c r="P427" i="1" a="1"/>
  <c r="P427" i="1" s="1"/>
  <c r="R384" i="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P414" i="1" l="1" a="1"/>
  <c r="P414" i="1" s="1"/>
  <c r="P415" i="1" a="1"/>
  <c r="P415" i="1" s="1"/>
  <c r="P409" i="1" a="1"/>
  <c r="P409" i="1" s="1"/>
  <c r="P396" i="1" a="1"/>
  <c r="P396" i="1" s="1"/>
  <c r="T395" i="1" a="1"/>
  <c r="T395" i="1" s="1"/>
  <c r="T387" i="1" a="1"/>
  <c r="T387" i="1" s="1"/>
  <c r="T394" i="1" a="1"/>
  <c r="T394" i="1" s="1"/>
  <c r="T389" i="1" a="1"/>
  <c r="T389" i="1" s="1"/>
  <c r="T392" i="1" a="1"/>
  <c r="T392" i="1" s="1"/>
  <c r="T386" i="1" a="1"/>
  <c r="T386" i="1" s="1"/>
  <c r="T393" i="1" a="1"/>
  <c r="T393" i="1" s="1"/>
  <c r="T388" i="1" a="1"/>
  <c r="T388" i="1" s="1"/>
  <c r="T391" i="1" a="1"/>
  <c r="T391" i="1" s="1"/>
  <c r="T390" i="1" a="1"/>
  <c r="T390" i="1" s="1"/>
  <c r="R395" i="1" a="1"/>
  <c r="R395" i="1" s="1"/>
  <c r="R387" i="1" a="1"/>
  <c r="R387" i="1" s="1"/>
  <c r="R388" i="1" a="1"/>
  <c r="R388" i="1" s="1"/>
  <c r="R391" i="1" a="1"/>
  <c r="R391" i="1" s="1"/>
  <c r="R394" i="1" a="1"/>
  <c r="R394" i="1" s="1"/>
  <c r="R389" i="1" a="1"/>
  <c r="R389" i="1" s="1"/>
  <c r="R386" i="1" a="1"/>
  <c r="R386" i="1" s="1"/>
  <c r="R390" i="1" a="1"/>
  <c r="R390" i="1" s="1"/>
  <c r="R393" i="1" a="1"/>
  <c r="R393" i="1" s="1"/>
  <c r="R392" i="1" a="1"/>
  <c r="R392" i="1" s="1"/>
  <c r="P426" i="1" a="1"/>
  <c r="P426" i="1" s="1"/>
  <c r="P423" i="1" a="1"/>
  <c r="P423" i="1" s="1"/>
  <c r="P412" i="1" a="1"/>
  <c r="P412" i="1" s="1"/>
  <c r="P405" i="1" a="1"/>
  <c r="P405" i="1" s="1"/>
  <c r="P420" i="1" a="1"/>
  <c r="P420" i="1" s="1"/>
  <c r="P421" i="1" a="1"/>
  <c r="P421" i="1" s="1"/>
  <c r="P419" i="1" a="1"/>
  <c r="P419" i="1" s="1"/>
  <c r="P411" i="1" a="1"/>
  <c r="P411" i="1" s="1"/>
  <c r="P402" i="1" a="1"/>
  <c r="P402" i="1" s="1"/>
  <c r="P418" i="1" a="1"/>
  <c r="P418" i="1" s="1"/>
  <c r="P425" i="1" a="1"/>
  <c r="P425" i="1" s="1"/>
  <c r="P416" i="1" a="1"/>
  <c r="P416" i="1" s="1"/>
  <c r="P406" i="1" a="1"/>
  <c r="P406" i="1" s="1"/>
  <c r="P395" i="1" a="1"/>
  <c r="P395" i="1" s="1"/>
  <c r="P387" i="1" a="1"/>
  <c r="P387" i="1" s="1"/>
  <c r="P390" i="1" a="1"/>
  <c r="P390" i="1" s="1"/>
  <c r="P393" i="1" a="1"/>
  <c r="P393" i="1" s="1"/>
  <c r="P388" i="1" a="1"/>
  <c r="P388" i="1" s="1"/>
  <c r="P391" i="1" a="1"/>
  <c r="P391" i="1" s="1"/>
  <c r="P389" i="1" a="1"/>
  <c r="P389" i="1" s="1"/>
  <c r="P392" i="1" a="1"/>
  <c r="P392" i="1" s="1"/>
  <c r="P386" i="1" a="1"/>
  <c r="P386" i="1" s="1"/>
  <c r="P394" i="1" a="1"/>
  <c r="P394" i="1" s="1"/>
  <c r="P424" i="1" a="1"/>
  <c r="P424" i="1" s="1"/>
  <c r="P413" i="1" a="1"/>
  <c r="P413" i="1" s="1"/>
  <c r="P410" i="1" a="1"/>
  <c r="P410" i="1" s="1"/>
  <c r="P385" i="1" a="1"/>
  <c r="P385" i="1" s="1"/>
  <c r="S395" i="1" a="1"/>
  <c r="S395" i="1" s="1"/>
  <c r="S387" i="1" a="1"/>
  <c r="S387" i="1" s="1"/>
  <c r="S391" i="1" a="1"/>
  <c r="S391" i="1" s="1"/>
  <c r="S394" i="1" a="1"/>
  <c r="S394" i="1" s="1"/>
  <c r="S389" i="1" a="1"/>
  <c r="S389" i="1" s="1"/>
  <c r="S392" i="1" a="1"/>
  <c r="S392" i="1" s="1"/>
  <c r="S390" i="1" a="1"/>
  <c r="S390" i="1" s="1"/>
  <c r="S393" i="1" a="1"/>
  <c r="S393" i="1" s="1"/>
  <c r="S386" i="1" a="1"/>
  <c r="S386" i="1" s="1"/>
  <c r="S388" i="1" a="1"/>
  <c r="S388" i="1" s="1"/>
  <c r="Q395" i="1" a="1"/>
  <c r="Q395" i="1" s="1"/>
  <c r="Q387" i="1" a="1"/>
  <c r="Q387" i="1" s="1"/>
  <c r="Q393" i="1" a="1"/>
  <c r="Q393" i="1" s="1"/>
  <c r="Q388" i="1" a="1"/>
  <c r="Q388" i="1" s="1"/>
  <c r="Q391" i="1" a="1"/>
  <c r="Q391" i="1" s="1"/>
  <c r="Q394" i="1" a="1"/>
  <c r="Q394" i="1" s="1"/>
  <c r="Q392" i="1" a="1"/>
  <c r="Q392" i="1" s="1"/>
  <c r="Q386" i="1" a="1"/>
  <c r="Q386" i="1" s="1"/>
  <c r="Q390" i="1" a="1"/>
  <c r="Q390" i="1" s="1"/>
  <c r="Q389" i="1" a="1"/>
  <c r="Q389" i="1" s="1"/>
  <c r="P417" i="1" a="1"/>
  <c r="P417" i="1" s="1"/>
  <c r="P398" i="1" a="1"/>
  <c r="P398" i="1" s="1"/>
  <c r="P407" i="1" a="1"/>
  <c r="P407" i="1" s="1"/>
  <c r="P404" i="1" a="1"/>
  <c r="P404" i="1" s="1"/>
  <c r="AO105" i="18"/>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X395" i="1" l="1" a="1"/>
  <c r="X395" i="1" s="1"/>
  <c r="X387" i="1" a="1"/>
  <c r="X387" i="1" s="1"/>
  <c r="X390" i="1" a="1"/>
  <c r="X390" i="1" s="1"/>
  <c r="X393" i="1" a="1"/>
  <c r="X393" i="1" s="1"/>
  <c r="X388" i="1" a="1"/>
  <c r="X388" i="1" s="1"/>
  <c r="X391" i="1" a="1"/>
  <c r="X391" i="1" s="1"/>
  <c r="X389" i="1" a="1"/>
  <c r="X389" i="1" s="1"/>
  <c r="X392" i="1" a="1"/>
  <c r="X392" i="1" s="1"/>
  <c r="X394" i="1" a="1"/>
  <c r="X394" i="1" s="1"/>
  <c r="X386" i="1" a="1"/>
  <c r="X386" i="1" s="1"/>
  <c r="V395" i="1" a="1"/>
  <c r="V395" i="1" s="1"/>
  <c r="V387" i="1" a="1"/>
  <c r="V387" i="1" s="1"/>
  <c r="V392" i="1" a="1"/>
  <c r="V392" i="1" s="1"/>
  <c r="V386" i="1" a="1"/>
  <c r="V386" i="1" s="1"/>
  <c r="V390" i="1" a="1"/>
  <c r="V390" i="1" s="1"/>
  <c r="V393" i="1" a="1"/>
  <c r="V393" i="1" s="1"/>
  <c r="V391" i="1" a="1"/>
  <c r="V391" i="1" s="1"/>
  <c r="V394" i="1" a="1"/>
  <c r="V394" i="1" s="1"/>
  <c r="V388" i="1" a="1"/>
  <c r="V388" i="1" s="1"/>
  <c r="V389" i="1" a="1"/>
  <c r="V389" i="1" s="1"/>
  <c r="U395" i="1" a="1"/>
  <c r="U395" i="1" s="1"/>
  <c r="U387" i="1" a="1"/>
  <c r="U387" i="1" s="1"/>
  <c r="U389" i="1" a="1"/>
  <c r="U389" i="1" s="1"/>
  <c r="U392" i="1" a="1"/>
  <c r="U392" i="1" s="1"/>
  <c r="U386" i="1" a="1"/>
  <c r="U386" i="1" s="1"/>
  <c r="U390" i="1" a="1"/>
  <c r="U390" i="1" s="1"/>
  <c r="U388" i="1" a="1"/>
  <c r="U388" i="1" s="1"/>
  <c r="U391" i="1" a="1"/>
  <c r="U391" i="1" s="1"/>
  <c r="U394" i="1" a="1"/>
  <c r="U394" i="1" s="1"/>
  <c r="U393" i="1" a="1"/>
  <c r="U393" i="1" s="1"/>
  <c r="W395" i="1" a="1"/>
  <c r="W395" i="1" s="1"/>
  <c r="W387" i="1" a="1"/>
  <c r="W387" i="1" s="1"/>
  <c r="W386" i="1" a="1"/>
  <c r="W386" i="1" s="1"/>
  <c r="W390" i="1" a="1"/>
  <c r="W390" i="1" s="1"/>
  <c r="W393" i="1" a="1"/>
  <c r="W393" i="1" s="1"/>
  <c r="W388" i="1" a="1"/>
  <c r="W388" i="1" s="1"/>
  <c r="W394" i="1" a="1"/>
  <c r="W394" i="1" s="1"/>
  <c r="W389" i="1" a="1"/>
  <c r="W389" i="1" s="1"/>
  <c r="W392" i="1" a="1"/>
  <c r="W392" i="1" s="1"/>
  <c r="W391" i="1" a="1"/>
  <c r="W391" i="1" s="1"/>
  <c r="AO106" i="18"/>
  <c r="X102" i="17"/>
  <c r="I103" i="17"/>
  <c r="X103" i="17" s="1"/>
  <c r="Z384" i="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N484" i="1"/>
  <c r="M484" i="1"/>
  <c r="L484" i="1"/>
  <c r="M434" i="1"/>
  <c r="N434" i="1"/>
  <c r="O434" i="1"/>
  <c r="L434" i="1"/>
  <c r="L445" i="1" l="1" a="1"/>
  <c r="L445" i="1" s="1"/>
  <c r="L437" i="1" a="1"/>
  <c r="L437" i="1" s="1"/>
  <c r="L444" i="1" a="1"/>
  <c r="L444" i="1" s="1"/>
  <c r="L439" i="1" a="1"/>
  <c r="L439" i="1" s="1"/>
  <c r="L442" i="1" a="1"/>
  <c r="L442" i="1" s="1"/>
  <c r="L436" i="1" a="1"/>
  <c r="L436" i="1" s="1"/>
  <c r="L443" i="1" a="1"/>
  <c r="L443" i="1" s="1"/>
  <c r="L441" i="1" a="1"/>
  <c r="L441" i="1" s="1"/>
  <c r="L438" i="1" a="1"/>
  <c r="L438" i="1" s="1"/>
  <c r="L440" i="1" a="1"/>
  <c r="L440" i="1" s="1"/>
  <c r="Z395" i="1" a="1"/>
  <c r="Z395" i="1" s="1"/>
  <c r="Z387" i="1" a="1"/>
  <c r="Z387" i="1" s="1"/>
  <c r="Z388" i="1" a="1"/>
  <c r="Z388" i="1" s="1"/>
  <c r="Z391" i="1" a="1"/>
  <c r="Z391" i="1" s="1"/>
  <c r="Z394" i="1" a="1"/>
  <c r="Z394" i="1" s="1"/>
  <c r="Z389" i="1" a="1"/>
  <c r="Z389" i="1" s="1"/>
  <c r="Z386" i="1" a="1"/>
  <c r="Z386" i="1" s="1"/>
  <c r="Z390" i="1" a="1"/>
  <c r="Z390" i="1" s="1"/>
  <c r="Z393" i="1" a="1"/>
  <c r="Z393" i="1" s="1"/>
  <c r="Z392" i="1" a="1"/>
  <c r="Z392" i="1" s="1"/>
  <c r="N445" i="1" a="1"/>
  <c r="N445" i="1" s="1"/>
  <c r="N437" i="1" a="1"/>
  <c r="N437" i="1" s="1"/>
  <c r="N442" i="1" a="1"/>
  <c r="N442" i="1" s="1"/>
  <c r="N436" i="1" a="1"/>
  <c r="N436" i="1" s="1"/>
  <c r="N440" i="1" a="1"/>
  <c r="N440" i="1" s="1"/>
  <c r="N443" i="1" a="1"/>
  <c r="N443" i="1" s="1"/>
  <c r="N441" i="1" a="1"/>
  <c r="N441" i="1" s="1"/>
  <c r="N439" i="1" a="1"/>
  <c r="N439" i="1" s="1"/>
  <c r="N444" i="1" a="1"/>
  <c r="N444" i="1" s="1"/>
  <c r="N438" i="1" a="1"/>
  <c r="N438" i="1" s="1"/>
  <c r="AA395" i="1" a="1"/>
  <c r="AA395" i="1" s="1"/>
  <c r="AA387" i="1" a="1"/>
  <c r="AA387" i="1" s="1"/>
  <c r="AA391" i="1" a="1"/>
  <c r="AA391" i="1" s="1"/>
  <c r="AA394" i="1" a="1"/>
  <c r="AA394" i="1" s="1"/>
  <c r="AA389" i="1" a="1"/>
  <c r="AA389" i="1" s="1"/>
  <c r="AA392" i="1" a="1"/>
  <c r="AA392" i="1" s="1"/>
  <c r="AA390" i="1" a="1"/>
  <c r="AA390" i="1" s="1"/>
  <c r="AA393" i="1" a="1"/>
  <c r="AA393" i="1" s="1"/>
  <c r="AA386" i="1" a="1"/>
  <c r="AA386" i="1" s="1"/>
  <c r="AA388" i="1" a="1"/>
  <c r="AA388" i="1" s="1"/>
  <c r="O445" i="1" a="1"/>
  <c r="O445" i="1" s="1"/>
  <c r="O437" i="1" a="1"/>
  <c r="O437" i="1" s="1"/>
  <c r="O436" i="1" a="1"/>
  <c r="O436" i="1" s="1"/>
  <c r="O440" i="1" a="1"/>
  <c r="O440" i="1" s="1"/>
  <c r="O443" i="1" a="1"/>
  <c r="O443" i="1" s="1"/>
  <c r="O438" i="1" a="1"/>
  <c r="O438" i="1" s="1"/>
  <c r="O444" i="1" a="1"/>
  <c r="O444" i="1" s="1"/>
  <c r="O442" i="1" a="1"/>
  <c r="O442" i="1" s="1"/>
  <c r="O439" i="1" a="1"/>
  <c r="O439" i="1" s="1"/>
  <c r="O441" i="1" a="1"/>
  <c r="O441" i="1" s="1"/>
  <c r="M445" i="1" a="1"/>
  <c r="M445" i="1" s="1"/>
  <c r="M437" i="1" a="1"/>
  <c r="M437" i="1" s="1"/>
  <c r="M439" i="1" a="1"/>
  <c r="M439" i="1" s="1"/>
  <c r="M442" i="1" a="1"/>
  <c r="M442" i="1" s="1"/>
  <c r="M436" i="1" a="1"/>
  <c r="M436" i="1" s="1"/>
  <c r="M440" i="1" a="1"/>
  <c r="M440" i="1" s="1"/>
  <c r="M438" i="1" a="1"/>
  <c r="M438" i="1" s="1"/>
  <c r="M441" i="1" a="1"/>
  <c r="M441" i="1" s="1"/>
  <c r="M444" i="1" a="1"/>
  <c r="M444" i="1" s="1"/>
  <c r="M443" i="1" a="1"/>
  <c r="M443" i="1" s="1"/>
  <c r="L495" i="1" a="1"/>
  <c r="L495" i="1" s="1"/>
  <c r="L487" i="1" a="1"/>
  <c r="L487" i="1" s="1"/>
  <c r="L494" i="1" a="1"/>
  <c r="L494" i="1" s="1"/>
  <c r="L493" i="1" a="1"/>
  <c r="L493" i="1" s="1"/>
  <c r="L489" i="1" a="1"/>
  <c r="L489" i="1" s="1"/>
  <c r="L492" i="1" a="1"/>
  <c r="L492" i="1" s="1"/>
  <c r="L488" i="1" a="1"/>
  <c r="L488" i="1" s="1"/>
  <c r="L486" i="1" a="1"/>
  <c r="L486" i="1" s="1"/>
  <c r="L490" i="1" a="1"/>
  <c r="L490" i="1" s="1"/>
  <c r="L491" i="1" a="1"/>
  <c r="L491" i="1" s="1"/>
  <c r="Y395" i="1" a="1"/>
  <c r="Y395" i="1" s="1"/>
  <c r="Y387" i="1" a="1"/>
  <c r="Y387" i="1" s="1"/>
  <c r="Y393" i="1" a="1"/>
  <c r="Y393" i="1" s="1"/>
  <c r="Y388" i="1" a="1"/>
  <c r="Y388" i="1" s="1"/>
  <c r="Y391" i="1" a="1"/>
  <c r="Y391" i="1" s="1"/>
  <c r="Y394" i="1" a="1"/>
  <c r="Y394" i="1" s="1"/>
  <c r="Y392" i="1" a="1"/>
  <c r="Y392" i="1" s="1"/>
  <c r="Y386" i="1" a="1"/>
  <c r="Y386" i="1" s="1"/>
  <c r="Y390" i="1" a="1"/>
  <c r="Y390" i="1" s="1"/>
  <c r="Y389" i="1" a="1"/>
  <c r="Y389" i="1" s="1"/>
  <c r="O495" i="1" a="1"/>
  <c r="O495" i="1" s="1"/>
  <c r="O487" i="1" a="1"/>
  <c r="O487" i="1" s="1"/>
  <c r="O493" i="1" a="1"/>
  <c r="O493" i="1" s="1"/>
  <c r="O494" i="1" a="1"/>
  <c r="O494" i="1" s="1"/>
  <c r="O486" i="1" a="1"/>
  <c r="O486" i="1" s="1"/>
  <c r="O490" i="1" a="1"/>
  <c r="O490" i="1" s="1"/>
  <c r="O488" i="1" a="1"/>
  <c r="O488" i="1" s="1"/>
  <c r="O491" i="1" a="1"/>
  <c r="O491" i="1" s="1"/>
  <c r="O489" i="1" a="1"/>
  <c r="O489" i="1" s="1"/>
  <c r="O492" i="1" a="1"/>
  <c r="O492" i="1" s="1"/>
  <c r="M495" i="1" a="1"/>
  <c r="M495" i="1" s="1"/>
  <c r="M487" i="1" a="1"/>
  <c r="M487" i="1" s="1"/>
  <c r="M489" i="1" a="1"/>
  <c r="M489" i="1" s="1"/>
  <c r="M486" i="1" a="1"/>
  <c r="M486" i="1" s="1"/>
  <c r="M494" i="1" a="1"/>
  <c r="M494" i="1" s="1"/>
  <c r="M492" i="1" a="1"/>
  <c r="M492" i="1" s="1"/>
  <c r="M488" i="1" a="1"/>
  <c r="M488" i="1" s="1"/>
  <c r="M491" i="1" a="1"/>
  <c r="M491" i="1" s="1"/>
  <c r="M490" i="1" a="1"/>
  <c r="M490" i="1" s="1"/>
  <c r="M493" i="1" a="1"/>
  <c r="M493" i="1" s="1"/>
  <c r="N495" i="1" a="1"/>
  <c r="N495" i="1" s="1"/>
  <c r="N487" i="1" a="1"/>
  <c r="N487" i="1" s="1"/>
  <c r="N493" i="1" a="1"/>
  <c r="N493" i="1" s="1"/>
  <c r="N494" i="1" a="1"/>
  <c r="N494" i="1" s="1"/>
  <c r="N492" i="1" a="1"/>
  <c r="N492" i="1" s="1"/>
  <c r="N491" i="1" a="1"/>
  <c r="N491" i="1" s="1"/>
  <c r="N486" i="1" a="1"/>
  <c r="N486" i="1" s="1"/>
  <c r="N490" i="1" a="1"/>
  <c r="N490" i="1" s="1"/>
  <c r="N488" i="1" a="1"/>
  <c r="N488" i="1" s="1"/>
  <c r="N489" i="1" a="1"/>
  <c r="N489" i="1" s="1"/>
  <c r="AB395" i="1" a="1"/>
  <c r="AB395" i="1" s="1"/>
  <c r="AB387" i="1" a="1"/>
  <c r="AB387" i="1" s="1"/>
  <c r="AB394" i="1" a="1"/>
  <c r="AB394" i="1" s="1"/>
  <c r="AB389" i="1" a="1"/>
  <c r="AB389" i="1" s="1"/>
  <c r="AB392" i="1" a="1"/>
  <c r="AB392" i="1" s="1"/>
  <c r="AB386" i="1" a="1"/>
  <c r="AB386" i="1" s="1"/>
  <c r="AB393" i="1" a="1"/>
  <c r="AB393" i="1" s="1"/>
  <c r="AB388" i="1" a="1"/>
  <c r="AB388" i="1" s="1"/>
  <c r="AB390" i="1" a="1"/>
  <c r="AB390" i="1" s="1"/>
  <c r="AB391" i="1" a="1"/>
  <c r="AB391" i="1" s="1"/>
  <c r="AO107" i="18"/>
  <c r="AE384" i="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84" i="1"/>
  <c r="AF384" i="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R434" i="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D395" i="1" l="1" a="1"/>
  <c r="AD395" i="1" s="1"/>
  <c r="AD387" i="1" a="1"/>
  <c r="AD387" i="1" s="1"/>
  <c r="AD392" i="1" a="1"/>
  <c r="AD392" i="1" s="1"/>
  <c r="AD386" i="1" a="1"/>
  <c r="AD386" i="1" s="1"/>
  <c r="AD390" i="1" a="1"/>
  <c r="AD390" i="1" s="1"/>
  <c r="AD393" i="1" a="1"/>
  <c r="AD393" i="1" s="1"/>
  <c r="AD391" i="1" a="1"/>
  <c r="AD391" i="1" s="1"/>
  <c r="AD394" i="1" a="1"/>
  <c r="AD394" i="1" s="1"/>
  <c r="AD389" i="1" a="1"/>
  <c r="AD389" i="1" s="1"/>
  <c r="AD388" i="1" a="1"/>
  <c r="AD388" i="1" s="1"/>
  <c r="R495" i="1" a="1"/>
  <c r="R495" i="1" s="1"/>
  <c r="R487" i="1" a="1"/>
  <c r="R487" i="1" s="1"/>
  <c r="R494" i="1" a="1"/>
  <c r="R494" i="1" s="1"/>
  <c r="R488" i="1" a="1"/>
  <c r="R488" i="1" s="1"/>
  <c r="R486" i="1" a="1"/>
  <c r="R486" i="1" s="1"/>
  <c r="R491" i="1" a="1"/>
  <c r="R491" i="1" s="1"/>
  <c r="R493" i="1" a="1"/>
  <c r="R493" i="1" s="1"/>
  <c r="R489" i="1" a="1"/>
  <c r="R489" i="1" s="1"/>
  <c r="R492" i="1" a="1"/>
  <c r="R492" i="1" s="1"/>
  <c r="R490" i="1" a="1"/>
  <c r="R490" i="1" s="1"/>
  <c r="AF395" i="1" a="1"/>
  <c r="AF395" i="1" s="1"/>
  <c r="AF387" i="1" a="1"/>
  <c r="AF387" i="1" s="1"/>
  <c r="AF390" i="1" a="1"/>
  <c r="AF390" i="1" s="1"/>
  <c r="AF393" i="1" a="1"/>
  <c r="AF393" i="1" s="1"/>
  <c r="AF388" i="1" a="1"/>
  <c r="AF388" i="1" s="1"/>
  <c r="AF391" i="1" a="1"/>
  <c r="AF391" i="1" s="1"/>
  <c r="AF389" i="1" a="1"/>
  <c r="AF389" i="1" s="1"/>
  <c r="AF392" i="1" a="1"/>
  <c r="AF392" i="1" s="1"/>
  <c r="AF386" i="1" a="1"/>
  <c r="AF386" i="1" s="1"/>
  <c r="AF394" i="1" a="1"/>
  <c r="AF394" i="1" s="1"/>
  <c r="S495" i="1" a="1"/>
  <c r="S495" i="1" s="1"/>
  <c r="S487" i="1" a="1"/>
  <c r="S487" i="1" s="1"/>
  <c r="S494" i="1" a="1"/>
  <c r="S494" i="1" s="1"/>
  <c r="S491" i="1" a="1"/>
  <c r="S491" i="1" s="1"/>
  <c r="S490" i="1" a="1"/>
  <c r="S490" i="1" s="1"/>
  <c r="S489" i="1" a="1"/>
  <c r="S489" i="1" s="1"/>
  <c r="S492" i="1" a="1"/>
  <c r="S492" i="1" s="1"/>
  <c r="S486" i="1" a="1"/>
  <c r="S486" i="1" s="1"/>
  <c r="S488" i="1" a="1"/>
  <c r="S488" i="1" s="1"/>
  <c r="S493" i="1" a="1"/>
  <c r="S493" i="1" s="1"/>
  <c r="AE395" i="1" a="1"/>
  <c r="AE395" i="1" s="1"/>
  <c r="AE387" i="1" a="1"/>
  <c r="AE387" i="1" s="1"/>
  <c r="AE386" i="1" a="1"/>
  <c r="AE386" i="1" s="1"/>
  <c r="AE390" i="1" a="1"/>
  <c r="AE390" i="1" s="1"/>
  <c r="AE393" i="1" a="1"/>
  <c r="AE393" i="1" s="1"/>
  <c r="AE388" i="1" a="1"/>
  <c r="AE388" i="1" s="1"/>
  <c r="AE394" i="1" a="1"/>
  <c r="AE394" i="1" s="1"/>
  <c r="AE389" i="1" a="1"/>
  <c r="AE389" i="1" s="1"/>
  <c r="AE392" i="1" a="1"/>
  <c r="AE392" i="1" s="1"/>
  <c r="AE391" i="1" a="1"/>
  <c r="AE391" i="1" s="1"/>
  <c r="Q495" i="1" a="1"/>
  <c r="Q495" i="1" s="1"/>
  <c r="Q487" i="1" a="1"/>
  <c r="Q487" i="1" s="1"/>
  <c r="Q493" i="1" a="1"/>
  <c r="Q493" i="1" s="1"/>
  <c r="Q494" i="1" a="1"/>
  <c r="Q494" i="1" s="1"/>
  <c r="Q488" i="1" a="1"/>
  <c r="Q488" i="1" s="1"/>
  <c r="Q492" i="1" a="1"/>
  <c r="Q492" i="1" s="1"/>
  <c r="Q491" i="1" a="1"/>
  <c r="Q491" i="1" s="1"/>
  <c r="Q486" i="1" a="1"/>
  <c r="Q486" i="1" s="1"/>
  <c r="Q489" i="1" a="1"/>
  <c r="Q489" i="1" s="1"/>
  <c r="Q490" i="1" a="1"/>
  <c r="Q490"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AC395" i="1" a="1"/>
  <c r="AC395" i="1" s="1"/>
  <c r="AC387" i="1" a="1"/>
  <c r="AC387" i="1" s="1"/>
  <c r="AC389" i="1" a="1"/>
  <c r="AC389" i="1" s="1"/>
  <c r="AC392" i="1" a="1"/>
  <c r="AC392" i="1" s="1"/>
  <c r="AC386" i="1" a="1"/>
  <c r="AC386" i="1" s="1"/>
  <c r="AC390" i="1" a="1"/>
  <c r="AC390" i="1" s="1"/>
  <c r="AC388" i="1" a="1"/>
  <c r="AC388" i="1" s="1"/>
  <c r="AC391" i="1" a="1"/>
  <c r="AC391" i="1" s="1"/>
  <c r="AC393" i="1" a="1"/>
  <c r="AC393" i="1" s="1"/>
  <c r="AC394" i="1" a="1"/>
  <c r="AC394" i="1" s="1"/>
  <c r="S445" i="1" a="1"/>
  <c r="S445" i="1" s="1"/>
  <c r="S437" i="1" a="1"/>
  <c r="S437" i="1" s="1"/>
  <c r="S441" i="1" a="1"/>
  <c r="S441" i="1" s="1"/>
  <c r="S444" i="1" a="1"/>
  <c r="S444" i="1" s="1"/>
  <c r="S439" i="1" a="1"/>
  <c r="S439" i="1" s="1"/>
  <c r="S442" i="1" a="1"/>
  <c r="S442" i="1" s="1"/>
  <c r="S440" i="1" a="1"/>
  <c r="S440" i="1" s="1"/>
  <c r="S436" i="1" a="1"/>
  <c r="S436" i="1" s="1"/>
  <c r="S443" i="1" a="1"/>
  <c r="S443" i="1" s="1"/>
  <c r="S438" i="1" a="1"/>
  <c r="S438" i="1" s="1"/>
  <c r="P495" i="1" a="1"/>
  <c r="P495" i="1" s="1"/>
  <c r="P487" i="1" a="1"/>
  <c r="P487" i="1" s="1"/>
  <c r="P493" i="1" a="1"/>
  <c r="P493" i="1" s="1"/>
  <c r="P490" i="1" a="1"/>
  <c r="P490" i="1" s="1"/>
  <c r="P489" i="1" a="1"/>
  <c r="P489" i="1" s="1"/>
  <c r="P488" i="1" a="1"/>
  <c r="P488" i="1" s="1"/>
  <c r="P491" i="1" a="1"/>
  <c r="P491" i="1" s="1"/>
  <c r="P486" i="1" a="1"/>
  <c r="P486" i="1" s="1"/>
  <c r="P492" i="1" a="1"/>
  <c r="P492" i="1" s="1"/>
  <c r="P494" i="1" a="1"/>
  <c r="P494" i="1" s="1"/>
  <c r="R445" i="1" a="1"/>
  <c r="R445" i="1" s="1"/>
  <c r="R437" i="1" a="1"/>
  <c r="R437" i="1" s="1"/>
  <c r="R438" i="1" a="1"/>
  <c r="R438" i="1" s="1"/>
  <c r="R441" i="1" a="1"/>
  <c r="R441" i="1" s="1"/>
  <c r="R444" i="1" a="1"/>
  <c r="R444" i="1" s="1"/>
  <c r="R439" i="1" a="1"/>
  <c r="R439" i="1" s="1"/>
  <c r="R436" i="1" a="1"/>
  <c r="R436" i="1" s="1"/>
  <c r="R443" i="1" a="1"/>
  <c r="R443" i="1" s="1"/>
  <c r="R440" i="1" a="1"/>
  <c r="R440" i="1" s="1"/>
  <c r="R442" i="1" a="1"/>
  <c r="R442" i="1" s="1"/>
  <c r="Q445" i="1" a="1"/>
  <c r="Q445" i="1" s="1"/>
  <c r="Q437" i="1" a="1"/>
  <c r="Q437" i="1" s="1"/>
  <c r="Q443" i="1" a="1"/>
  <c r="Q443" i="1" s="1"/>
  <c r="Q438" i="1" a="1"/>
  <c r="Q438" i="1" s="1"/>
  <c r="Q441" i="1" a="1"/>
  <c r="Q441" i="1" s="1"/>
  <c r="Q444" i="1" a="1"/>
  <c r="Q444" i="1" s="1"/>
  <c r="Q442" i="1" a="1"/>
  <c r="Q442" i="1" s="1"/>
  <c r="Q440" i="1" a="1"/>
  <c r="Q440" i="1" s="1"/>
  <c r="Q436" i="1" a="1"/>
  <c r="Q436" i="1" s="1"/>
  <c r="Q439" i="1" a="1"/>
  <c r="Q439" i="1" s="1"/>
  <c r="AO108" i="18"/>
  <c r="AH384" i="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I395" i="1" l="1" a="1"/>
  <c r="AI395" i="1" s="1"/>
  <c r="AI387" i="1" a="1"/>
  <c r="AI387" i="1" s="1"/>
  <c r="AI391" i="1" a="1"/>
  <c r="AI391" i="1" s="1"/>
  <c r="AI394" i="1" a="1"/>
  <c r="AI394" i="1" s="1"/>
  <c r="AI389" i="1" a="1"/>
  <c r="AI389" i="1" s="1"/>
  <c r="AI392" i="1" a="1"/>
  <c r="AI392" i="1" s="1"/>
  <c r="AI390" i="1" a="1"/>
  <c r="AI390" i="1" s="1"/>
  <c r="AI393" i="1" a="1"/>
  <c r="AI393" i="1" s="1"/>
  <c r="AI388" i="1" a="1"/>
  <c r="AI388" i="1" s="1"/>
  <c r="AI386" i="1" a="1"/>
  <c r="AI386" i="1" s="1"/>
  <c r="T445" i="1" a="1"/>
  <c r="T445" i="1" s="1"/>
  <c r="T437" i="1" a="1"/>
  <c r="T437" i="1" s="1"/>
  <c r="T444" i="1" a="1"/>
  <c r="T444" i="1" s="1"/>
  <c r="T439" i="1" a="1"/>
  <c r="T439" i="1" s="1"/>
  <c r="T442" i="1" a="1"/>
  <c r="T442" i="1" s="1"/>
  <c r="T436" i="1" a="1"/>
  <c r="T436" i="1" s="1"/>
  <c r="T443" i="1" a="1"/>
  <c r="T443" i="1" s="1"/>
  <c r="T438" i="1" a="1"/>
  <c r="T438" i="1" s="1"/>
  <c r="T440" i="1" a="1"/>
  <c r="T440" i="1" s="1"/>
  <c r="T441" i="1" a="1"/>
  <c r="T441" i="1" s="1"/>
  <c r="AG395" i="1" a="1"/>
  <c r="AG395" i="1" s="1"/>
  <c r="AG387" i="1" a="1"/>
  <c r="AG387" i="1" s="1"/>
  <c r="AG393" i="1" a="1"/>
  <c r="AG393" i="1" s="1"/>
  <c r="AG388" i="1" a="1"/>
  <c r="AG388" i="1" s="1"/>
  <c r="AG391" i="1" a="1"/>
  <c r="AG391" i="1" s="1"/>
  <c r="AG394" i="1" a="1"/>
  <c r="AG394" i="1" s="1"/>
  <c r="AG392" i="1" a="1"/>
  <c r="AG392" i="1" s="1"/>
  <c r="AG386" i="1" a="1"/>
  <c r="AG386" i="1" s="1"/>
  <c r="AG389" i="1" a="1"/>
  <c r="AG389" i="1" s="1"/>
  <c r="AG390" i="1" a="1"/>
  <c r="AG390" i="1" s="1"/>
  <c r="W445" i="1" a="1"/>
  <c r="W445" i="1" s="1"/>
  <c r="W437" i="1" a="1"/>
  <c r="W437" i="1" s="1"/>
  <c r="W436" i="1" a="1"/>
  <c r="W436" i="1" s="1"/>
  <c r="W440" i="1" a="1"/>
  <c r="W440" i="1" s="1"/>
  <c r="W443" i="1" a="1"/>
  <c r="W443" i="1" s="1"/>
  <c r="W438" i="1" a="1"/>
  <c r="W438" i="1" s="1"/>
  <c r="W444" i="1" a="1"/>
  <c r="W444" i="1" s="1"/>
  <c r="W439" i="1" a="1"/>
  <c r="W439" i="1" s="1"/>
  <c r="W441" i="1" a="1"/>
  <c r="W441" i="1" s="1"/>
  <c r="W442" i="1" a="1"/>
  <c r="W442" i="1" s="1"/>
  <c r="T495" i="1" a="1"/>
  <c r="T495" i="1" s="1"/>
  <c r="T487" i="1" a="1"/>
  <c r="T487" i="1" s="1"/>
  <c r="T494" i="1" a="1"/>
  <c r="T494" i="1" s="1"/>
  <c r="T493" i="1" a="1"/>
  <c r="T493" i="1" s="1"/>
  <c r="T489" i="1" a="1"/>
  <c r="T489" i="1" s="1"/>
  <c r="T492" i="1" a="1"/>
  <c r="T492" i="1" s="1"/>
  <c r="T486" i="1" a="1"/>
  <c r="T486" i="1" s="1"/>
  <c r="T490" i="1" a="1"/>
  <c r="T490" i="1" s="1"/>
  <c r="T491" i="1" a="1"/>
  <c r="T491" i="1" s="1"/>
  <c r="T488" i="1" a="1"/>
  <c r="T488" i="1" s="1"/>
  <c r="AH395" i="1" a="1"/>
  <c r="AH395" i="1" s="1"/>
  <c r="AH387" i="1" a="1"/>
  <c r="AH387" i="1" s="1"/>
  <c r="AH388" i="1" a="1"/>
  <c r="AH388" i="1" s="1"/>
  <c r="AH391" i="1" a="1"/>
  <c r="AH391" i="1" s="1"/>
  <c r="AH394" i="1" a="1"/>
  <c r="AH394" i="1" s="1"/>
  <c r="AH389" i="1" a="1"/>
  <c r="AH389" i="1" s="1"/>
  <c r="AH386" i="1" a="1"/>
  <c r="AH386" i="1" s="1"/>
  <c r="AH390" i="1" a="1"/>
  <c r="AH390" i="1" s="1"/>
  <c r="AH393" i="1" a="1"/>
  <c r="AH393" i="1" s="1"/>
  <c r="AH392" i="1" a="1"/>
  <c r="AH392"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3" i="1" a="1"/>
  <c r="U443" i="1" s="1"/>
  <c r="U441" i="1" a="1"/>
  <c r="U441" i="1" s="1"/>
  <c r="U444" i="1" a="1"/>
  <c r="U444" i="1" s="1"/>
  <c r="W495" i="1" a="1"/>
  <c r="W495" i="1" s="1"/>
  <c r="W487" i="1" a="1"/>
  <c r="W487" i="1" s="1"/>
  <c r="W493" i="1" a="1"/>
  <c r="W493" i="1" s="1"/>
  <c r="W494" i="1" a="1"/>
  <c r="W494" i="1" s="1"/>
  <c r="W486" i="1" a="1"/>
  <c r="W486" i="1" s="1"/>
  <c r="W490" i="1" a="1"/>
  <c r="W490" i="1" s="1"/>
  <c r="W492" i="1" a="1"/>
  <c r="W492" i="1" s="1"/>
  <c r="W488" i="1" a="1"/>
  <c r="W488" i="1" s="1"/>
  <c r="W491" i="1" a="1"/>
  <c r="W491" i="1" s="1"/>
  <c r="W489" i="1" a="1"/>
  <c r="W489" i="1" s="1"/>
  <c r="V495" i="1" a="1"/>
  <c r="V495" i="1" s="1"/>
  <c r="V487" i="1" a="1"/>
  <c r="V487" i="1" s="1"/>
  <c r="V493" i="1" a="1"/>
  <c r="V493" i="1" s="1"/>
  <c r="V492" i="1" a="1"/>
  <c r="V492" i="1" s="1"/>
  <c r="V486" i="1" a="1"/>
  <c r="V486" i="1" s="1"/>
  <c r="V490" i="1" a="1"/>
  <c r="V490" i="1" s="1"/>
  <c r="V494" i="1" a="1"/>
  <c r="V494" i="1" s="1"/>
  <c r="V488" i="1" a="1"/>
  <c r="V488" i="1" s="1"/>
  <c r="V489" i="1" a="1"/>
  <c r="V489" i="1" s="1"/>
  <c r="V491" i="1" a="1"/>
  <c r="V491" i="1" s="1"/>
  <c r="U495" i="1" a="1"/>
  <c r="U495" i="1" s="1"/>
  <c r="U487" i="1" a="1"/>
  <c r="U487" i="1" s="1"/>
  <c r="U489" i="1" a="1"/>
  <c r="U489" i="1" s="1"/>
  <c r="U492" i="1" a="1"/>
  <c r="U492" i="1" s="1"/>
  <c r="U486" i="1" a="1"/>
  <c r="U486" i="1" s="1"/>
  <c r="U490" i="1" a="1"/>
  <c r="U490" i="1" s="1"/>
  <c r="U493" i="1" a="1"/>
  <c r="U493" i="1" s="1"/>
  <c r="U488" i="1" a="1"/>
  <c r="U488" i="1" s="1"/>
  <c r="U494" i="1" a="1"/>
  <c r="U494" i="1" s="1"/>
  <c r="U491" i="1" a="1"/>
  <c r="U491" i="1" s="1"/>
  <c r="AJ395" i="1" a="1"/>
  <c r="AJ395" i="1" s="1"/>
  <c r="AJ387" i="1" a="1"/>
  <c r="AJ387" i="1" s="1"/>
  <c r="AJ394" i="1" a="1"/>
  <c r="AJ394" i="1" s="1"/>
  <c r="AJ389" i="1" a="1"/>
  <c r="AJ389" i="1" s="1"/>
  <c r="AJ392" i="1" a="1"/>
  <c r="AJ392" i="1" s="1"/>
  <c r="AJ386" i="1" a="1"/>
  <c r="AJ386" i="1" s="1"/>
  <c r="AJ393" i="1" a="1"/>
  <c r="AJ393" i="1" s="1"/>
  <c r="AJ388" i="1" a="1"/>
  <c r="AJ388" i="1" s="1"/>
  <c r="AJ391" i="1" a="1"/>
  <c r="AJ391" i="1" s="1"/>
  <c r="AJ390" i="1" a="1"/>
  <c r="AJ390" i="1" s="1"/>
  <c r="AO109" i="18"/>
  <c r="AM384" i="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395" i="1" l="1" a="1"/>
  <c r="AL395" i="1" s="1"/>
  <c r="AL387" i="1" a="1"/>
  <c r="AL387" i="1" s="1"/>
  <c r="AL392" i="1" a="1"/>
  <c r="AL392" i="1" s="1"/>
  <c r="AL386" i="1" a="1"/>
  <c r="AL386" i="1" s="1"/>
  <c r="AL390" i="1" a="1"/>
  <c r="AL390" i="1" s="1"/>
  <c r="AL393" i="1" a="1"/>
  <c r="AL393" i="1" s="1"/>
  <c r="AL391" i="1" a="1"/>
  <c r="AL391" i="1" s="1"/>
  <c r="AL394" i="1" a="1"/>
  <c r="AL394" i="1" s="1"/>
  <c r="AL389" i="1" a="1"/>
  <c r="AL389" i="1" s="1"/>
  <c r="AL388" i="1" a="1"/>
  <c r="AL388" i="1" s="1"/>
  <c r="Y445" i="1" a="1"/>
  <c r="Y445" i="1" s="1"/>
  <c r="Y437" i="1" a="1"/>
  <c r="Y437" i="1" s="1"/>
  <c r="Y443" i="1" a="1"/>
  <c r="Y443" i="1" s="1"/>
  <c r="Y438" i="1" a="1"/>
  <c r="Y438" i="1" s="1"/>
  <c r="Y441" i="1" a="1"/>
  <c r="Y441" i="1" s="1"/>
  <c r="Y444" i="1" a="1"/>
  <c r="Y444" i="1" s="1"/>
  <c r="Y442" i="1" a="1"/>
  <c r="Y442" i="1" s="1"/>
  <c r="Y439" i="1" a="1"/>
  <c r="Y439" i="1" s="1"/>
  <c r="Y436" i="1" a="1"/>
  <c r="Y436" i="1" s="1"/>
  <c r="Y440" i="1" a="1"/>
  <c r="Y440" i="1" s="1"/>
  <c r="Y495" i="1" a="1"/>
  <c r="Y495" i="1" s="1"/>
  <c r="Y487" i="1" a="1"/>
  <c r="Y487" i="1" s="1"/>
  <c r="Y493" i="1" a="1"/>
  <c r="Y493" i="1" s="1"/>
  <c r="Y494" i="1" a="1"/>
  <c r="Y494" i="1" s="1"/>
  <c r="Y488" i="1" a="1"/>
  <c r="Y488" i="1" s="1"/>
  <c r="Y491" i="1" a="1"/>
  <c r="Y491" i="1" s="1"/>
  <c r="Y492" i="1" a="1"/>
  <c r="Y492" i="1" s="1"/>
  <c r="Y489" i="1" a="1"/>
  <c r="Y489" i="1" s="1"/>
  <c r="Y490" i="1" a="1"/>
  <c r="Y490" i="1" s="1"/>
  <c r="Y486" i="1" a="1"/>
  <c r="Y486" i="1" s="1"/>
  <c r="AK395" i="1" a="1"/>
  <c r="AK395" i="1" s="1"/>
  <c r="AK387" i="1" a="1"/>
  <c r="AK387" i="1" s="1"/>
  <c r="AK389" i="1" a="1"/>
  <c r="AK389" i="1" s="1"/>
  <c r="AK392" i="1" a="1"/>
  <c r="AK392" i="1" s="1"/>
  <c r="AK386" i="1" a="1"/>
  <c r="AK386" i="1" s="1"/>
  <c r="AK390" i="1" a="1"/>
  <c r="AK390" i="1" s="1"/>
  <c r="AK388" i="1" a="1"/>
  <c r="AK388" i="1" s="1"/>
  <c r="AK391" i="1" a="1"/>
  <c r="AK391" i="1" s="1"/>
  <c r="AK393" i="1" a="1"/>
  <c r="AK393" i="1" s="1"/>
  <c r="AK394" i="1" a="1"/>
  <c r="AK394" i="1" s="1"/>
  <c r="AA495" i="1" a="1"/>
  <c r="AA495" i="1" s="1"/>
  <c r="AA487" i="1" a="1"/>
  <c r="AA487" i="1" s="1"/>
  <c r="AA494" i="1" a="1"/>
  <c r="AA494" i="1" s="1"/>
  <c r="AA492" i="1" a="1"/>
  <c r="AA492" i="1" s="1"/>
  <c r="AA491" i="1" a="1"/>
  <c r="AA491" i="1" s="1"/>
  <c r="AA493" i="1" a="1"/>
  <c r="AA493" i="1" s="1"/>
  <c r="AA489" i="1" a="1"/>
  <c r="AA489" i="1" s="1"/>
  <c r="AA486" i="1" a="1"/>
  <c r="AA486" i="1" s="1"/>
  <c r="AA490" i="1" a="1"/>
  <c r="AA490" i="1" s="1"/>
  <c r="AA488" i="1" a="1"/>
  <c r="AA488" i="1" s="1"/>
  <c r="AN395" i="1" a="1"/>
  <c r="AN395" i="1" s="1"/>
  <c r="AN387" i="1" a="1"/>
  <c r="AN387" i="1" s="1"/>
  <c r="AN390" i="1" a="1"/>
  <c r="AN390" i="1" s="1"/>
  <c r="AN393" i="1" a="1"/>
  <c r="AN393" i="1" s="1"/>
  <c r="AN388" i="1" a="1"/>
  <c r="AN388" i="1" s="1"/>
  <c r="AN391" i="1" a="1"/>
  <c r="AN391" i="1" s="1"/>
  <c r="AN389" i="1" a="1"/>
  <c r="AN389" i="1" s="1"/>
  <c r="AN392" i="1" a="1"/>
  <c r="AN392" i="1" s="1"/>
  <c r="AN386" i="1" a="1"/>
  <c r="AN386" i="1" s="1"/>
  <c r="AN394" i="1" a="1"/>
  <c r="AN394" i="1" s="1"/>
  <c r="AM395" i="1" a="1"/>
  <c r="AM395" i="1" s="1"/>
  <c r="AM387" i="1" a="1"/>
  <c r="AM387" i="1" s="1"/>
  <c r="AM386" i="1" a="1"/>
  <c r="AM386" i="1" s="1"/>
  <c r="AM390" i="1" a="1"/>
  <c r="AM390" i="1" s="1"/>
  <c r="AM393" i="1" a="1"/>
  <c r="AM393" i="1" s="1"/>
  <c r="AM388" i="1" a="1"/>
  <c r="AM388" i="1" s="1"/>
  <c r="AM394" i="1" a="1"/>
  <c r="AM394" i="1" s="1"/>
  <c r="AM389" i="1" a="1"/>
  <c r="AM389" i="1" s="1"/>
  <c r="AM392" i="1" a="1"/>
  <c r="AM392" i="1" s="1"/>
  <c r="AM391" i="1" a="1"/>
  <c r="AM391" i="1" s="1"/>
  <c r="Z445" i="1" a="1"/>
  <c r="Z445" i="1" s="1"/>
  <c r="Z437" i="1" a="1"/>
  <c r="Z437" i="1" s="1"/>
  <c r="Z438" i="1" a="1"/>
  <c r="Z438" i="1" s="1"/>
  <c r="Z441" i="1" a="1"/>
  <c r="Z441" i="1" s="1"/>
  <c r="Z444" i="1" a="1"/>
  <c r="Z444" i="1" s="1"/>
  <c r="Z439" i="1" a="1"/>
  <c r="Z439" i="1" s="1"/>
  <c r="Z436" i="1" a="1"/>
  <c r="Z436" i="1" s="1"/>
  <c r="Z440" i="1" a="1"/>
  <c r="Z440" i="1" s="1"/>
  <c r="Z442" i="1" a="1"/>
  <c r="Z442" i="1" s="1"/>
  <c r="Z443" i="1" a="1"/>
  <c r="Z443" i="1" s="1"/>
  <c r="X445" i="1" a="1"/>
  <c r="X445" i="1" s="1"/>
  <c r="X437" i="1" a="1"/>
  <c r="X437" i="1" s="1"/>
  <c r="X440" i="1" a="1"/>
  <c r="X440" i="1" s="1"/>
  <c r="X443" i="1" a="1"/>
  <c r="X443" i="1" s="1"/>
  <c r="X438" i="1" a="1"/>
  <c r="X438" i="1" s="1"/>
  <c r="X441" i="1" a="1"/>
  <c r="X441" i="1" s="1"/>
  <c r="X439" i="1" a="1"/>
  <c r="X439" i="1" s="1"/>
  <c r="X444" i="1" a="1"/>
  <c r="X444" i="1" s="1"/>
  <c r="X442" i="1" a="1"/>
  <c r="X442" i="1" s="1"/>
  <c r="X436" i="1" a="1"/>
  <c r="X436" i="1" s="1"/>
  <c r="AA445" i="1" a="1"/>
  <c r="AA445" i="1" s="1"/>
  <c r="AA437" i="1" a="1"/>
  <c r="AA437" i="1" s="1"/>
  <c r="AA441" i="1" a="1"/>
  <c r="AA441" i="1" s="1"/>
  <c r="AA444" i="1" a="1"/>
  <c r="AA444" i="1" s="1"/>
  <c r="AA439" i="1" a="1"/>
  <c r="AA439" i="1" s="1"/>
  <c r="AA442" i="1" a="1"/>
  <c r="AA442" i="1" s="1"/>
  <c r="AA440" i="1" a="1"/>
  <c r="AA440" i="1" s="1"/>
  <c r="AA438" i="1" a="1"/>
  <c r="AA438" i="1" s="1"/>
  <c r="AA436" i="1" a="1"/>
  <c r="AA436" i="1" s="1"/>
  <c r="AA443" i="1" a="1"/>
  <c r="AA443" i="1" s="1"/>
  <c r="X495" i="1" a="1"/>
  <c r="X495" i="1" s="1"/>
  <c r="X487" i="1" a="1"/>
  <c r="X487" i="1" s="1"/>
  <c r="X493" i="1" a="1"/>
  <c r="X493" i="1" s="1"/>
  <c r="X490" i="1" a="1"/>
  <c r="X490" i="1" s="1"/>
  <c r="X488" i="1" a="1"/>
  <c r="X488" i="1" s="1"/>
  <c r="X491" i="1" a="1"/>
  <c r="X491" i="1" s="1"/>
  <c r="X489" i="1" a="1"/>
  <c r="X489" i="1" s="1"/>
  <c r="X494" i="1" a="1"/>
  <c r="X494" i="1" s="1"/>
  <c r="X492" i="1" a="1"/>
  <c r="X492" i="1" s="1"/>
  <c r="X486" i="1" a="1"/>
  <c r="X486" i="1" s="1"/>
  <c r="Z495" i="1" a="1"/>
  <c r="Z495" i="1" s="1"/>
  <c r="Z487" i="1" a="1"/>
  <c r="Z487" i="1" s="1"/>
  <c r="Z494" i="1" a="1"/>
  <c r="Z494" i="1" s="1"/>
  <c r="Z488" i="1" a="1"/>
  <c r="Z488" i="1" s="1"/>
  <c r="Z491" i="1" a="1"/>
  <c r="Z491" i="1" s="1"/>
  <c r="Z486" i="1" a="1"/>
  <c r="Z486" i="1" s="1"/>
  <c r="Z493" i="1" a="1"/>
  <c r="Z493" i="1" s="1"/>
  <c r="Z489" i="1" a="1"/>
  <c r="Z489" i="1" s="1"/>
  <c r="Z492" i="1" a="1"/>
  <c r="Z492" i="1" s="1"/>
  <c r="Z490" i="1" a="1"/>
  <c r="Z490" i="1" s="1"/>
  <c r="AO110" i="18"/>
  <c r="AP384" i="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D445" i="1" l="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AQ395" i="1" a="1"/>
  <c r="AQ395" i="1" s="1"/>
  <c r="AQ387" i="1" a="1"/>
  <c r="AQ387" i="1" s="1"/>
  <c r="AQ391" i="1" a="1"/>
  <c r="AQ391" i="1" s="1"/>
  <c r="AQ394" i="1" a="1"/>
  <c r="AQ394" i="1" s="1"/>
  <c r="AQ389" i="1" a="1"/>
  <c r="AQ389" i="1" s="1"/>
  <c r="AQ392" i="1" a="1"/>
  <c r="AQ392" i="1" s="1"/>
  <c r="AQ390" i="1" a="1"/>
  <c r="AQ390" i="1" s="1"/>
  <c r="AQ393" i="1" a="1"/>
  <c r="AQ393" i="1" s="1"/>
  <c r="AQ388" i="1" a="1"/>
  <c r="AQ388" i="1" s="1"/>
  <c r="AQ386" i="1" a="1"/>
  <c r="AQ386" i="1" s="1"/>
  <c r="AD495" i="1" a="1"/>
  <c r="AD495" i="1" s="1"/>
  <c r="AD487" i="1" a="1"/>
  <c r="AD487" i="1" s="1"/>
  <c r="AD492" i="1" a="1"/>
  <c r="AD492" i="1" s="1"/>
  <c r="AD493" i="1" a="1"/>
  <c r="AD493" i="1" s="1"/>
  <c r="AD486" i="1" a="1"/>
  <c r="AD486" i="1" s="1"/>
  <c r="AD494" i="1" a="1"/>
  <c r="AD494" i="1" s="1"/>
  <c r="AD490" i="1" a="1"/>
  <c r="AD490" i="1" s="1"/>
  <c r="AD488" i="1" a="1"/>
  <c r="AD488" i="1" s="1"/>
  <c r="AD491" i="1" a="1"/>
  <c r="AD491" i="1" s="1"/>
  <c r="AD489" i="1" a="1"/>
  <c r="AD489" i="1" s="1"/>
  <c r="AC495" i="1" a="1"/>
  <c r="AC495" i="1" s="1"/>
  <c r="AC487" i="1" a="1"/>
  <c r="AC487" i="1" s="1"/>
  <c r="AC489" i="1" a="1"/>
  <c r="AC489" i="1" s="1"/>
  <c r="AC488" i="1" a="1"/>
  <c r="AC488" i="1" s="1"/>
  <c r="AC493" i="1" a="1"/>
  <c r="AC493" i="1" s="1"/>
  <c r="AC486" i="1" a="1"/>
  <c r="AC486" i="1" s="1"/>
  <c r="AC491" i="1" a="1"/>
  <c r="AC491" i="1" s="1"/>
  <c r="AC494" i="1" a="1"/>
  <c r="AC494" i="1" s="1"/>
  <c r="AC492" i="1" a="1"/>
  <c r="AC492" i="1" s="1"/>
  <c r="AC490" i="1" a="1"/>
  <c r="AC490"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AB445" i="1" a="1"/>
  <c r="AB445" i="1" s="1"/>
  <c r="AB437" i="1" a="1"/>
  <c r="AB437" i="1" s="1"/>
  <c r="AB444" i="1" a="1"/>
  <c r="AB444" i="1" s="1"/>
  <c r="AB439" i="1" a="1"/>
  <c r="AB439" i="1" s="1"/>
  <c r="AB442" i="1" a="1"/>
  <c r="AB442" i="1" s="1"/>
  <c r="AB436" i="1" a="1"/>
  <c r="AB436" i="1" s="1"/>
  <c r="AB443" i="1" a="1"/>
  <c r="AB443" i="1" s="1"/>
  <c r="AB440" i="1" a="1"/>
  <c r="AB440" i="1" s="1"/>
  <c r="AB441" i="1" a="1"/>
  <c r="AB441" i="1" s="1"/>
  <c r="AB438" i="1" a="1"/>
  <c r="AB438" i="1" s="1"/>
  <c r="AP395" i="1" a="1"/>
  <c r="AP395" i="1" s="1"/>
  <c r="AP387" i="1" a="1"/>
  <c r="AP387" i="1" s="1"/>
  <c r="AP388" i="1" a="1"/>
  <c r="AP388" i="1" s="1"/>
  <c r="AP391" i="1" a="1"/>
  <c r="AP391" i="1" s="1"/>
  <c r="AP394" i="1" a="1"/>
  <c r="AP394" i="1" s="1"/>
  <c r="AP389" i="1" a="1"/>
  <c r="AP389" i="1" s="1"/>
  <c r="AP386" i="1" a="1"/>
  <c r="AP386" i="1" s="1"/>
  <c r="AP390" i="1" a="1"/>
  <c r="AP390" i="1" s="1"/>
  <c r="AP392" i="1" a="1"/>
  <c r="AP392" i="1" s="1"/>
  <c r="AP393" i="1" a="1"/>
  <c r="AP393" i="1" s="1"/>
  <c r="AR395" i="1" a="1"/>
  <c r="AR395" i="1" s="1"/>
  <c r="AR387" i="1" a="1"/>
  <c r="AR387" i="1" s="1"/>
  <c r="AR394" i="1" a="1"/>
  <c r="AR394" i="1" s="1"/>
  <c r="AR389" i="1" a="1"/>
  <c r="AR389" i="1" s="1"/>
  <c r="AR392" i="1" a="1"/>
  <c r="AR392" i="1" s="1"/>
  <c r="AR386" i="1" a="1"/>
  <c r="AR386" i="1" s="1"/>
  <c r="AR393" i="1" a="1"/>
  <c r="AR393" i="1" s="1"/>
  <c r="AR388" i="1" a="1"/>
  <c r="AR388" i="1" s="1"/>
  <c r="AR391" i="1" a="1"/>
  <c r="AR391" i="1" s="1"/>
  <c r="AR390" i="1" a="1"/>
  <c r="AR390" i="1" s="1"/>
  <c r="AE495" i="1" a="1"/>
  <c r="AE495" i="1" s="1"/>
  <c r="AE487" i="1" a="1"/>
  <c r="AE487" i="1" s="1"/>
  <c r="AE493" i="1" a="1"/>
  <c r="AE493" i="1" s="1"/>
  <c r="AE494" i="1" a="1"/>
  <c r="AE494" i="1" s="1"/>
  <c r="AE486" i="1" a="1"/>
  <c r="AE486" i="1" s="1"/>
  <c r="AE490" i="1" a="1"/>
  <c r="AE490" i="1" s="1"/>
  <c r="AE489" i="1" a="1"/>
  <c r="AE489" i="1" s="1"/>
  <c r="AE492" i="1" a="1"/>
  <c r="AE492" i="1" s="1"/>
  <c r="AE488" i="1" a="1"/>
  <c r="AE488" i="1" s="1"/>
  <c r="AE491" i="1" a="1"/>
  <c r="AE491" i="1" s="1"/>
  <c r="AO395" i="1" a="1"/>
  <c r="AO395" i="1" s="1"/>
  <c r="AO387" i="1" a="1"/>
  <c r="AO387" i="1" s="1"/>
  <c r="AO393" i="1" a="1"/>
  <c r="AO393" i="1" s="1"/>
  <c r="AO388" i="1" a="1"/>
  <c r="AO388" i="1" s="1"/>
  <c r="AO391" i="1" a="1"/>
  <c r="AO391" i="1" s="1"/>
  <c r="AO394" i="1" a="1"/>
  <c r="AO394" i="1" s="1"/>
  <c r="AO392" i="1" a="1"/>
  <c r="AO392" i="1" s="1"/>
  <c r="AO386" i="1" a="1"/>
  <c r="AO386" i="1" s="1"/>
  <c r="AO390" i="1" a="1"/>
  <c r="AO390" i="1" s="1"/>
  <c r="AO389" i="1" a="1"/>
  <c r="AO389" i="1" s="1"/>
  <c r="AE445" i="1" a="1"/>
  <c r="AE445" i="1" s="1"/>
  <c r="AE437" i="1" a="1"/>
  <c r="AE437" i="1" s="1"/>
  <c r="AE436" i="1" a="1"/>
  <c r="AE436" i="1" s="1"/>
  <c r="AE440" i="1" a="1"/>
  <c r="AE440" i="1" s="1"/>
  <c r="AE443" i="1" a="1"/>
  <c r="AE443" i="1" s="1"/>
  <c r="AE438" i="1" a="1"/>
  <c r="AE438" i="1" s="1"/>
  <c r="AE444" i="1" a="1"/>
  <c r="AE444" i="1" s="1"/>
  <c r="AE441" i="1" a="1"/>
  <c r="AE441" i="1" s="1"/>
  <c r="AE442" i="1" a="1"/>
  <c r="AE442" i="1" s="1"/>
  <c r="AE439" i="1" a="1"/>
  <c r="AE439" i="1" s="1"/>
  <c r="AB495" i="1" a="1"/>
  <c r="AB495" i="1" s="1"/>
  <c r="AB487" i="1" a="1"/>
  <c r="AB487" i="1" s="1"/>
  <c r="AB494" i="1" a="1"/>
  <c r="AB494" i="1" s="1"/>
  <c r="AB492" i="1" a="1"/>
  <c r="AB492" i="1" s="1"/>
  <c r="AB493" i="1" a="1"/>
  <c r="AB493" i="1" s="1"/>
  <c r="AB489" i="1" a="1"/>
  <c r="AB489" i="1" s="1"/>
  <c r="AB488" i="1" a="1"/>
  <c r="AB488" i="1" s="1"/>
  <c r="AB486" i="1" a="1"/>
  <c r="AB486" i="1" s="1"/>
  <c r="AB490" i="1" a="1"/>
  <c r="AB490" i="1" s="1"/>
  <c r="AB491" i="1" a="1"/>
  <c r="AB491" i="1" s="1"/>
  <c r="AO111" i="18"/>
  <c r="AU384" i="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H445" i="1" l="1" a="1"/>
  <c r="AH445" i="1" s="1"/>
  <c r="AH437" i="1" a="1"/>
  <c r="AH437" i="1" s="1"/>
  <c r="AH438" i="1" a="1"/>
  <c r="AH438" i="1" s="1"/>
  <c r="AH441" i="1" a="1"/>
  <c r="AH441" i="1" s="1"/>
  <c r="AH444" i="1" a="1"/>
  <c r="AH444" i="1" s="1"/>
  <c r="AH439" i="1" a="1"/>
  <c r="AH439" i="1" s="1"/>
  <c r="AH436" i="1" a="1"/>
  <c r="AH436" i="1" s="1"/>
  <c r="AH442" i="1" a="1"/>
  <c r="AH442" i="1" s="1"/>
  <c r="AH443" i="1" a="1"/>
  <c r="AH443" i="1" s="1"/>
  <c r="AH440" i="1" a="1"/>
  <c r="AH440" i="1" s="1"/>
  <c r="AF495" i="1" a="1"/>
  <c r="AF495" i="1" s="1"/>
  <c r="AF487" i="1" a="1"/>
  <c r="AF487" i="1" s="1"/>
  <c r="AF493" i="1" a="1"/>
  <c r="AF493" i="1" s="1"/>
  <c r="AF490" i="1" a="1"/>
  <c r="AF490" i="1" s="1"/>
  <c r="AF494" i="1" a="1"/>
  <c r="AF494" i="1" s="1"/>
  <c r="AF492" i="1" a="1"/>
  <c r="AF492" i="1" s="1"/>
  <c r="AF489" i="1" a="1"/>
  <c r="AF489" i="1" s="1"/>
  <c r="AF486" i="1" a="1"/>
  <c r="AF486" i="1" s="1"/>
  <c r="AF488" i="1" a="1"/>
  <c r="AF488" i="1" s="1"/>
  <c r="AF491" i="1" a="1"/>
  <c r="AF491" i="1" s="1"/>
  <c r="AG495" i="1" a="1"/>
  <c r="AG495" i="1" s="1"/>
  <c r="AG487" i="1" a="1"/>
  <c r="AG487" i="1" s="1"/>
  <c r="AG493" i="1" a="1"/>
  <c r="AG493" i="1" s="1"/>
  <c r="AG494" i="1" a="1"/>
  <c r="AG494" i="1" s="1"/>
  <c r="AG492" i="1" a="1"/>
  <c r="AG492" i="1" s="1"/>
  <c r="AG488" i="1" a="1"/>
  <c r="AG488" i="1" s="1"/>
  <c r="AG491" i="1" a="1"/>
  <c r="AG491" i="1" s="1"/>
  <c r="AG489" i="1" a="1"/>
  <c r="AG489" i="1" s="1"/>
  <c r="AG486" i="1" a="1"/>
  <c r="AG486" i="1" s="1"/>
  <c r="AG490" i="1" a="1"/>
  <c r="AG490" i="1" s="1"/>
  <c r="AI445" i="1" a="1"/>
  <c r="AI445" i="1" s="1"/>
  <c r="AI437" i="1" a="1"/>
  <c r="AI437" i="1" s="1"/>
  <c r="AI441" i="1" a="1"/>
  <c r="AI441" i="1" s="1"/>
  <c r="AI444" i="1" a="1"/>
  <c r="AI444" i="1" s="1"/>
  <c r="AI439" i="1" a="1"/>
  <c r="AI439" i="1" s="1"/>
  <c r="AI442" i="1" a="1"/>
  <c r="AI442" i="1" s="1"/>
  <c r="AI440" i="1" a="1"/>
  <c r="AI440" i="1" s="1"/>
  <c r="AI438" i="1" a="1"/>
  <c r="AI438" i="1" s="1"/>
  <c r="AI436" i="1" a="1"/>
  <c r="AI436" i="1" s="1"/>
  <c r="AI443" i="1" a="1"/>
  <c r="AI443" i="1" s="1"/>
  <c r="AT395" i="1" a="1"/>
  <c r="AT395" i="1" s="1"/>
  <c r="AT387" i="1" a="1"/>
  <c r="AT387" i="1" s="1"/>
  <c r="AT392" i="1" a="1"/>
  <c r="AT392" i="1" s="1"/>
  <c r="AT386" i="1" a="1"/>
  <c r="AT386" i="1" s="1"/>
  <c r="AT390" i="1" a="1"/>
  <c r="AT390" i="1" s="1"/>
  <c r="AT393" i="1" a="1"/>
  <c r="AT393" i="1" s="1"/>
  <c r="AT391" i="1" a="1"/>
  <c r="AT391" i="1" s="1"/>
  <c r="AT394" i="1" a="1"/>
  <c r="AT394" i="1" s="1"/>
  <c r="AT388" i="1" a="1"/>
  <c r="AT388" i="1" s="1"/>
  <c r="AT389" i="1" a="1"/>
  <c r="AT389" i="1" s="1"/>
  <c r="AS395" i="1" a="1"/>
  <c r="AS395" i="1" s="1"/>
  <c r="AS387" i="1" a="1"/>
  <c r="AS387" i="1" s="1"/>
  <c r="AS389" i="1" a="1"/>
  <c r="AS389" i="1" s="1"/>
  <c r="AS392" i="1" a="1"/>
  <c r="AS392" i="1" s="1"/>
  <c r="AS386" i="1" a="1"/>
  <c r="AS386" i="1" s="1"/>
  <c r="AS390" i="1" a="1"/>
  <c r="AS390" i="1" s="1"/>
  <c r="AS388" i="1" a="1"/>
  <c r="AS388" i="1" s="1"/>
  <c r="AS391" i="1" a="1"/>
  <c r="AS391" i="1" s="1"/>
  <c r="AS393" i="1" a="1"/>
  <c r="AS393" i="1" s="1"/>
  <c r="AS394" i="1" a="1"/>
  <c r="AS394"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AU395" i="1" a="1"/>
  <c r="AU395" i="1" s="1"/>
  <c r="AU387" i="1" a="1"/>
  <c r="AU387" i="1" s="1"/>
  <c r="AU386" i="1" a="1"/>
  <c r="AU386" i="1" s="1"/>
  <c r="AU390" i="1" a="1"/>
  <c r="AU390" i="1" s="1"/>
  <c r="AU393" i="1" a="1"/>
  <c r="AU393" i="1" s="1"/>
  <c r="AU388" i="1" a="1"/>
  <c r="AU388" i="1" s="1"/>
  <c r="AU394" i="1" a="1"/>
  <c r="AU394" i="1" s="1"/>
  <c r="AU389" i="1" a="1"/>
  <c r="AU389" i="1" s="1"/>
  <c r="AU391" i="1" a="1"/>
  <c r="AU391" i="1" s="1"/>
  <c r="AU392" i="1" a="1"/>
  <c r="AU392" i="1" s="1"/>
  <c r="AG445" i="1" a="1"/>
  <c r="AG445" i="1" s="1"/>
  <c r="AG437" i="1" a="1"/>
  <c r="AG437" i="1" s="1"/>
  <c r="AG443" i="1" a="1"/>
  <c r="AG443" i="1" s="1"/>
  <c r="AG438" i="1" a="1"/>
  <c r="AG438" i="1" s="1"/>
  <c r="AG441" i="1" a="1"/>
  <c r="AG441" i="1" s="1"/>
  <c r="AG444" i="1" a="1"/>
  <c r="AG444" i="1" s="1"/>
  <c r="AG442" i="1" a="1"/>
  <c r="AG442" i="1" s="1"/>
  <c r="AG440" i="1" a="1"/>
  <c r="AG440" i="1" s="1"/>
  <c r="AG439" i="1" a="1"/>
  <c r="AG439" i="1" s="1"/>
  <c r="AG436" i="1" a="1"/>
  <c r="AG436" i="1" s="1"/>
  <c r="AH495" i="1" a="1"/>
  <c r="AH495" i="1" s="1"/>
  <c r="AH487" i="1" a="1"/>
  <c r="AH487" i="1" s="1"/>
  <c r="AH494" i="1" a="1"/>
  <c r="AH494" i="1" s="1"/>
  <c r="AH493" i="1" a="1"/>
  <c r="AH493" i="1" s="1"/>
  <c r="AH488" i="1" a="1"/>
  <c r="AH488" i="1" s="1"/>
  <c r="AH491" i="1" a="1"/>
  <c r="AH491" i="1" s="1"/>
  <c r="AH490" i="1" a="1"/>
  <c r="AH490" i="1" s="1"/>
  <c r="AH486" i="1" a="1"/>
  <c r="AH486" i="1" s="1"/>
  <c r="AH489" i="1" a="1"/>
  <c r="AH489" i="1" s="1"/>
  <c r="AH492" i="1" a="1"/>
  <c r="AH492" i="1" s="1"/>
  <c r="AI495" i="1" a="1"/>
  <c r="AI495" i="1" s="1"/>
  <c r="AI487" i="1" a="1"/>
  <c r="AI487" i="1" s="1"/>
  <c r="AI494" i="1" a="1"/>
  <c r="AI494" i="1" s="1"/>
  <c r="AI492" i="1" a="1"/>
  <c r="AI492" i="1" s="1"/>
  <c r="AI491" i="1" a="1"/>
  <c r="AI491" i="1" s="1"/>
  <c r="AI490" i="1" a="1"/>
  <c r="AI490" i="1" s="1"/>
  <c r="AI493" i="1" a="1"/>
  <c r="AI493" i="1" s="1"/>
  <c r="AI489" i="1" a="1"/>
  <c r="AI489" i="1" s="1"/>
  <c r="AI488" i="1" a="1"/>
  <c r="AI488" i="1" s="1"/>
  <c r="AI486" i="1" a="1"/>
  <c r="AI486" i="1" s="1"/>
  <c r="AO112" i="18"/>
  <c r="AM434" i="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J445" i="1" l="1" a="1"/>
  <c r="AJ445" i="1" s="1"/>
  <c r="AJ437" i="1" a="1"/>
  <c r="AJ437" i="1" s="1"/>
  <c r="AJ444" i="1" a="1"/>
  <c r="AJ444" i="1" s="1"/>
  <c r="AJ439" i="1" a="1"/>
  <c r="AJ439" i="1" s="1"/>
  <c r="AJ442" i="1" a="1"/>
  <c r="AJ442" i="1" s="1"/>
  <c r="AJ436" i="1" a="1"/>
  <c r="AJ436" i="1" s="1"/>
  <c r="AJ443" i="1" a="1"/>
  <c r="AJ443" i="1" s="1"/>
  <c r="AJ441" i="1" a="1"/>
  <c r="AJ441" i="1" s="1"/>
  <c r="AJ438" i="1" a="1"/>
  <c r="AJ438" i="1" s="1"/>
  <c r="AJ440" i="1" a="1"/>
  <c r="AJ440" i="1" s="1"/>
  <c r="AK495" i="1" a="1"/>
  <c r="AK495" i="1" s="1"/>
  <c r="AK487" i="1" a="1"/>
  <c r="AK487" i="1" s="1"/>
  <c r="AK492" i="1" a="1"/>
  <c r="AK492" i="1" s="1"/>
  <c r="AK494" i="1" a="1"/>
  <c r="AK494" i="1" s="1"/>
  <c r="AK489" i="1" a="1"/>
  <c r="AK489" i="1" s="1"/>
  <c r="AK488" i="1" a="1"/>
  <c r="AK488" i="1" s="1"/>
  <c r="AK486" i="1" a="1"/>
  <c r="AK486" i="1" s="1"/>
  <c r="AK491" i="1" a="1"/>
  <c r="AK491" i="1" s="1"/>
  <c r="AK490" i="1" a="1"/>
  <c r="AK490" i="1" s="1"/>
  <c r="AK493" i="1" a="1"/>
  <c r="AK493" i="1" s="1"/>
  <c r="AL445" i="1" a="1"/>
  <c r="AL445" i="1" s="1"/>
  <c r="AL437" i="1" a="1"/>
  <c r="AL437" i="1" s="1"/>
  <c r="AL442" i="1" a="1"/>
  <c r="AL442" i="1" s="1"/>
  <c r="AL436" i="1" a="1"/>
  <c r="AL436" i="1" s="1"/>
  <c r="AL440" i="1" a="1"/>
  <c r="AL440" i="1" s="1"/>
  <c r="AL443" i="1" a="1"/>
  <c r="AL443" i="1" s="1"/>
  <c r="AL441" i="1" a="1"/>
  <c r="AL441" i="1" s="1"/>
  <c r="AL444" i="1" a="1"/>
  <c r="AL444" i="1" s="1"/>
  <c r="AL438" i="1" a="1"/>
  <c r="AL438" i="1" s="1"/>
  <c r="AL439" i="1" a="1"/>
  <c r="AL439" i="1" s="1"/>
  <c r="AJ495" i="1" a="1"/>
  <c r="AJ495" i="1" s="1"/>
  <c r="AJ487" i="1" a="1"/>
  <c r="AJ487" i="1" s="1"/>
  <c r="AJ494" i="1" a="1"/>
  <c r="AJ494" i="1" s="1"/>
  <c r="AJ492" i="1" a="1"/>
  <c r="AJ492" i="1" s="1"/>
  <c r="AJ493" i="1" a="1"/>
  <c r="AJ493" i="1" s="1"/>
  <c r="AJ489" i="1" a="1"/>
  <c r="AJ489" i="1" s="1"/>
  <c r="AJ486" i="1" a="1"/>
  <c r="AJ486" i="1" s="1"/>
  <c r="AJ490" i="1" a="1"/>
  <c r="AJ490" i="1" s="1"/>
  <c r="AJ488" i="1" a="1"/>
  <c r="AJ488" i="1" s="1"/>
  <c r="AJ491" i="1" a="1"/>
  <c r="AJ491" i="1" s="1"/>
  <c r="AM495" i="1" a="1"/>
  <c r="AM495" i="1" s="1"/>
  <c r="AM487" i="1" a="1"/>
  <c r="AM487" i="1" s="1"/>
  <c r="AM493" i="1" a="1"/>
  <c r="AM493" i="1" s="1"/>
  <c r="AM494" i="1" a="1"/>
  <c r="AM494" i="1" s="1"/>
  <c r="AM486" i="1" a="1"/>
  <c r="AM486" i="1" s="1"/>
  <c r="AM490" i="1" a="1"/>
  <c r="AM490" i="1" s="1"/>
  <c r="AM492" i="1" a="1"/>
  <c r="AM492" i="1" s="1"/>
  <c r="AM488" i="1" a="1"/>
  <c r="AM488" i="1" s="1"/>
  <c r="AM491" i="1" a="1"/>
  <c r="AM491" i="1" s="1"/>
  <c r="AM489" i="1" a="1"/>
  <c r="AM489" i="1" s="1"/>
  <c r="AM445" i="1" a="1"/>
  <c r="AM445" i="1" s="1"/>
  <c r="AM437" i="1" a="1"/>
  <c r="AM437" i="1" s="1"/>
  <c r="AM436" i="1" a="1"/>
  <c r="AM436" i="1" s="1"/>
  <c r="AM440" i="1" a="1"/>
  <c r="AM440" i="1" s="1"/>
  <c r="AM443" i="1" a="1"/>
  <c r="AM443" i="1" s="1"/>
  <c r="AM438" i="1" a="1"/>
  <c r="AM438" i="1" s="1"/>
  <c r="AM444" i="1" a="1"/>
  <c r="AM444" i="1" s="1"/>
  <c r="AM442" i="1" a="1"/>
  <c r="AM442" i="1" s="1"/>
  <c r="AM439" i="1" a="1"/>
  <c r="AM439" i="1" s="1"/>
  <c r="AM441" i="1" a="1"/>
  <c r="AM441" i="1" s="1"/>
  <c r="AL495" i="1" a="1"/>
  <c r="AL495" i="1" s="1"/>
  <c r="AL487" i="1" a="1"/>
  <c r="AL487" i="1" s="1"/>
  <c r="AL492" i="1" a="1"/>
  <c r="AL492" i="1" s="1"/>
  <c r="AL493" i="1" a="1"/>
  <c r="AL493" i="1" s="1"/>
  <c r="AL486" i="1" a="1"/>
  <c r="AL486" i="1" s="1"/>
  <c r="AL490" i="1" a="1"/>
  <c r="AL490" i="1" s="1"/>
  <c r="AL494" i="1" a="1"/>
  <c r="AL494" i="1" s="1"/>
  <c r="AL489" i="1" a="1"/>
  <c r="AL489" i="1" s="1"/>
  <c r="AL491" i="1" a="1"/>
  <c r="AL491" i="1" s="1"/>
  <c r="AL488" i="1" a="1"/>
  <c r="AL488" i="1" s="1"/>
  <c r="AK445" i="1" a="1"/>
  <c r="AK445" i="1" s="1"/>
  <c r="AK437" i="1" a="1"/>
  <c r="AK437" i="1" s="1"/>
  <c r="AK439" i="1" a="1"/>
  <c r="AK439" i="1" s="1"/>
  <c r="AK442" i="1" a="1"/>
  <c r="AK442" i="1" s="1"/>
  <c r="AK436" i="1" a="1"/>
  <c r="AK436" i="1" s="1"/>
  <c r="AK440" i="1" a="1"/>
  <c r="AK440" i="1" s="1"/>
  <c r="AK438" i="1" a="1"/>
  <c r="AK438" i="1" s="1"/>
  <c r="AK443" i="1" a="1"/>
  <c r="AK443" i="1" s="1"/>
  <c r="AK441" i="1" a="1"/>
  <c r="AK441" i="1" s="1"/>
  <c r="AK444" i="1" a="1"/>
  <c r="AK444" i="1" s="1"/>
  <c r="AO113" i="18"/>
  <c r="AO484" i="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Q445" i="1" l="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N495" i="1" a="1"/>
  <c r="AN495" i="1" s="1"/>
  <c r="AN487" i="1" a="1"/>
  <c r="AN487" i="1" s="1"/>
  <c r="AN493" i="1" a="1"/>
  <c r="AN493" i="1" s="1"/>
  <c r="AN490" i="1" a="1"/>
  <c r="AN490" i="1" s="1"/>
  <c r="AN492" i="1" a="1"/>
  <c r="AN492" i="1" s="1"/>
  <c r="AN488" i="1" a="1"/>
  <c r="AN488" i="1" s="1"/>
  <c r="AN494" i="1" a="1"/>
  <c r="AN494" i="1" s="1"/>
  <c r="AN489" i="1" a="1"/>
  <c r="AN489" i="1" s="1"/>
  <c r="AN486" i="1" a="1"/>
  <c r="AN486" i="1" s="1"/>
  <c r="AN491" i="1" a="1"/>
  <c r="AN491" i="1" s="1"/>
  <c r="AO495" i="1" a="1"/>
  <c r="AO495" i="1" s="1"/>
  <c r="AO487" i="1" a="1"/>
  <c r="AO487" i="1" s="1"/>
  <c r="AO493" i="1" a="1"/>
  <c r="AO493" i="1" s="1"/>
  <c r="AO494" i="1" a="1"/>
  <c r="AO494" i="1" s="1"/>
  <c r="AO488" i="1" a="1"/>
  <c r="AO488" i="1" s="1"/>
  <c r="AO491" i="1" a="1"/>
  <c r="AO491" i="1" s="1"/>
  <c r="AO490" i="1" a="1"/>
  <c r="AO490" i="1" s="1"/>
  <c r="AO492" i="1" a="1"/>
  <c r="AO492" i="1" s="1"/>
  <c r="AO489" i="1" a="1"/>
  <c r="AO489" i="1" s="1"/>
  <c r="AO486" i="1" a="1"/>
  <c r="AO486" i="1" s="1"/>
  <c r="AP495" i="1" a="1"/>
  <c r="AP495" i="1" s="1"/>
  <c r="AP487" i="1" a="1"/>
  <c r="AP487" i="1" s="1"/>
  <c r="AP494" i="1" a="1"/>
  <c r="AP494" i="1" s="1"/>
  <c r="AP488" i="1" a="1"/>
  <c r="AP488" i="1" s="1"/>
  <c r="AP486" i="1" a="1"/>
  <c r="AP486" i="1" s="1"/>
  <c r="AP491" i="1" a="1"/>
  <c r="AP491" i="1" s="1"/>
  <c r="AP492" i="1" a="1"/>
  <c r="AP492" i="1" s="1"/>
  <c r="AP489" i="1" a="1"/>
  <c r="AP489" i="1" s="1"/>
  <c r="AP493" i="1" a="1"/>
  <c r="AP493" i="1" s="1"/>
  <c r="AP490" i="1" a="1"/>
  <c r="AP490" i="1" s="1"/>
  <c r="AP445" i="1" a="1"/>
  <c r="AP445" i="1" s="1"/>
  <c r="AP437" i="1" a="1"/>
  <c r="AP437" i="1" s="1"/>
  <c r="AP438" i="1" a="1"/>
  <c r="AP438" i="1" s="1"/>
  <c r="AP441" i="1" a="1"/>
  <c r="AP441" i="1" s="1"/>
  <c r="AP444" i="1" a="1"/>
  <c r="AP444" i="1" s="1"/>
  <c r="AP439" i="1" a="1"/>
  <c r="AP439" i="1" s="1"/>
  <c r="AP436" i="1" a="1"/>
  <c r="AP436" i="1" s="1"/>
  <c r="AP443" i="1" a="1"/>
  <c r="AP443" i="1" s="1"/>
  <c r="AP440" i="1" a="1"/>
  <c r="AP440" i="1" s="1"/>
  <c r="AP442" i="1" a="1"/>
  <c r="AP442" i="1" s="1"/>
  <c r="AQ495" i="1" a="1"/>
  <c r="AQ495" i="1" s="1"/>
  <c r="AQ487" i="1" a="1"/>
  <c r="AQ487" i="1" s="1"/>
  <c r="AQ494" i="1" a="1"/>
  <c r="AQ494" i="1" s="1"/>
  <c r="AQ492" i="1" a="1"/>
  <c r="AQ492" i="1" s="1"/>
  <c r="AQ491" i="1" a="1"/>
  <c r="AQ491" i="1" s="1"/>
  <c r="AQ489" i="1" a="1"/>
  <c r="AQ489" i="1" s="1"/>
  <c r="AQ490" i="1" a="1"/>
  <c r="AQ490" i="1" s="1"/>
  <c r="AQ493" i="1" a="1"/>
  <c r="AQ493" i="1" s="1"/>
  <c r="AQ486" i="1" a="1"/>
  <c r="AQ486" i="1" s="1"/>
  <c r="AQ488" i="1" a="1"/>
  <c r="AQ488" i="1" s="1"/>
  <c r="AN445" i="1" a="1"/>
  <c r="AN445" i="1" s="1"/>
  <c r="AN437" i="1" a="1"/>
  <c r="AN437" i="1" s="1"/>
  <c r="AN440" i="1" a="1"/>
  <c r="AN440" i="1" s="1"/>
  <c r="AN443" i="1" a="1"/>
  <c r="AN443" i="1" s="1"/>
  <c r="AN438" i="1" a="1"/>
  <c r="AN438" i="1" s="1"/>
  <c r="AN441" i="1" a="1"/>
  <c r="AN441" i="1" s="1"/>
  <c r="AN439" i="1" a="1"/>
  <c r="AN439" i="1" s="1"/>
  <c r="AN436" i="1" a="1"/>
  <c r="AN436" i="1" s="1"/>
  <c r="AN444" i="1" a="1"/>
  <c r="AN444" i="1" s="1"/>
  <c r="AN442" i="1" a="1"/>
  <c r="AN442" i="1" s="1"/>
  <c r="AO445" i="1" a="1"/>
  <c r="AO445" i="1" s="1"/>
  <c r="AO437" i="1" a="1"/>
  <c r="AO437" i="1" s="1"/>
  <c r="AO443" i="1" a="1"/>
  <c r="AO443" i="1" s="1"/>
  <c r="AO438" i="1" a="1"/>
  <c r="AO438" i="1" s="1"/>
  <c r="AO441" i="1" a="1"/>
  <c r="AO441" i="1" s="1"/>
  <c r="AO444" i="1" a="1"/>
  <c r="AO444" i="1" s="1"/>
  <c r="AO442" i="1" a="1"/>
  <c r="AO442" i="1" s="1"/>
  <c r="AO436" i="1" a="1"/>
  <c r="AO436" i="1" s="1"/>
  <c r="AO439" i="1" a="1"/>
  <c r="AO439" i="1" s="1"/>
  <c r="AO440" i="1" a="1"/>
  <c r="AO440" i="1" s="1"/>
  <c r="AO114" i="18"/>
  <c r="AU434" i="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R445" i="1" l="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S445" i="1" a="1"/>
  <c r="AS445" i="1" s="1"/>
  <c r="AS437" i="1" a="1"/>
  <c r="AS437" i="1" s="1"/>
  <c r="AS439" i="1" a="1"/>
  <c r="AS439" i="1" s="1"/>
  <c r="AS442" i="1" a="1"/>
  <c r="AS442" i="1" s="1"/>
  <c r="AS436" i="1" a="1"/>
  <c r="AS436" i="1" s="1"/>
  <c r="AS440" i="1" a="1"/>
  <c r="AS440" i="1" s="1"/>
  <c r="AS438" i="1" a="1"/>
  <c r="AS438" i="1" s="1"/>
  <c r="AS444" i="1" a="1"/>
  <c r="AS444" i="1" s="1"/>
  <c r="AS441" i="1" a="1"/>
  <c r="AS441" i="1" s="1"/>
  <c r="AS443" i="1" a="1"/>
  <c r="AS443" i="1" s="1"/>
  <c r="AT495" i="1" a="1"/>
  <c r="AT495" i="1" s="1"/>
  <c r="AT487" i="1" a="1"/>
  <c r="AT487" i="1" s="1"/>
  <c r="AT492" i="1" a="1"/>
  <c r="AT492" i="1" s="1"/>
  <c r="AT493" i="1" a="1"/>
  <c r="AT493" i="1" s="1"/>
  <c r="AT486" i="1" a="1"/>
  <c r="AT486" i="1" s="1"/>
  <c r="AT489" i="1" a="1"/>
  <c r="AT489" i="1" s="1"/>
  <c r="AT490" i="1" a="1"/>
  <c r="AT490" i="1" s="1"/>
  <c r="AT491" i="1" a="1"/>
  <c r="AT491" i="1" s="1"/>
  <c r="AT494" i="1" a="1"/>
  <c r="AT494" i="1" s="1"/>
  <c r="AT488" i="1" a="1"/>
  <c r="AT488" i="1" s="1"/>
  <c r="AU445" i="1" a="1"/>
  <c r="AU445" i="1" s="1"/>
  <c r="AU437" i="1" a="1"/>
  <c r="AU437" i="1" s="1"/>
  <c r="AU436" i="1" a="1"/>
  <c r="AU436" i="1" s="1"/>
  <c r="AU440" i="1" a="1"/>
  <c r="AU440" i="1" s="1"/>
  <c r="AU443" i="1" a="1"/>
  <c r="AU443" i="1" s="1"/>
  <c r="AU438" i="1" a="1"/>
  <c r="AU438" i="1" s="1"/>
  <c r="AU444" i="1" a="1"/>
  <c r="AU444" i="1" s="1"/>
  <c r="AU439" i="1" a="1"/>
  <c r="AU439" i="1" s="1"/>
  <c r="AU442" i="1" a="1"/>
  <c r="AU442" i="1" s="1"/>
  <c r="AU441" i="1" a="1"/>
  <c r="AU441" i="1" s="1"/>
  <c r="AS495" i="1" a="1"/>
  <c r="AS495" i="1" s="1"/>
  <c r="AS487" i="1" a="1"/>
  <c r="AS487" i="1" s="1"/>
  <c r="AS492" i="1" a="1"/>
  <c r="AS492" i="1" s="1"/>
  <c r="AS489" i="1" a="1"/>
  <c r="AS489" i="1" s="1"/>
  <c r="AS486" i="1" a="1"/>
  <c r="AS486" i="1" s="1"/>
  <c r="AS488" i="1" a="1"/>
  <c r="AS488" i="1" s="1"/>
  <c r="AS493" i="1" a="1"/>
  <c r="AS493" i="1" s="1"/>
  <c r="AS490" i="1" a="1"/>
  <c r="AS490" i="1" s="1"/>
  <c r="AS494" i="1" a="1"/>
  <c r="AS494" i="1" s="1"/>
  <c r="AS491" i="1" a="1"/>
  <c r="AS491" i="1" s="1"/>
  <c r="AR495" i="1" a="1"/>
  <c r="AR495" i="1" s="1"/>
  <c r="AR487" i="1" a="1"/>
  <c r="AR487" i="1" s="1"/>
  <c r="AR494" i="1" a="1"/>
  <c r="AR494" i="1" s="1"/>
  <c r="AR492" i="1" a="1"/>
  <c r="AR492" i="1" s="1"/>
  <c r="AR493" i="1" a="1"/>
  <c r="AR493" i="1" s="1"/>
  <c r="AR489" i="1" a="1"/>
  <c r="AR489" i="1" s="1"/>
  <c r="AR488" i="1" a="1"/>
  <c r="AR488" i="1" s="1"/>
  <c r="AR491" i="1" a="1"/>
  <c r="AR491" i="1" s="1"/>
  <c r="AR486" i="1" a="1"/>
  <c r="AR486" i="1" s="1"/>
  <c r="AR490" i="1" a="1"/>
  <c r="AR490"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U495" i="1" a="1"/>
  <c r="AU495" i="1" s="1"/>
  <c r="AU487" i="1" a="1"/>
  <c r="AU487" i="1" s="1"/>
  <c r="AU493" i="1" a="1"/>
  <c r="AU493" i="1" s="1"/>
  <c r="AU494" i="1" a="1"/>
  <c r="AU494" i="1" s="1"/>
  <c r="AU486" i="1" a="1"/>
  <c r="AU486" i="1" s="1"/>
  <c r="AU490" i="1" a="1"/>
  <c r="AU490" i="1" s="1"/>
  <c r="AU492" i="1" a="1"/>
  <c r="AU492" i="1" s="1"/>
  <c r="AU489" i="1" a="1"/>
  <c r="AU489" i="1" s="1"/>
  <c r="AU488" i="1" a="1"/>
  <c r="AU488" i="1" s="1"/>
  <c r="AU491" i="1" a="1"/>
  <c r="AU491" i="1" s="1"/>
  <c r="AO115" i="18"/>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O116" i="18" l="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O120" i="18" l="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O121" i="18" l="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O150" i="18" l="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O152" i="18" l="1"/>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O153" i="18" l="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O155" i="18" l="1"/>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O156" i="18" l="1"/>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O158" i="18" l="1"/>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O159" i="18" l="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O160" i="18" l="1"/>
  <c r="N264" i="1"/>
  <c r="N268" i="1"/>
  <c r="N267" i="1"/>
  <c r="N269" i="1"/>
  <c r="N270" i="1"/>
  <c r="N271" i="1"/>
  <c r="N262" i="1"/>
  <c r="N261" i="1"/>
  <c r="N263" i="1"/>
  <c r="N266" i="1"/>
  <c r="N265" i="1"/>
  <c r="G260" i="1"/>
  <c r="N260" i="1" s="1"/>
  <c r="AO161" i="18"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AH79" i="18"/>
  <c r="R79" i="18" s="1" a="1"/>
  <c r="R79" i="18" s="1"/>
  <c r="AH89"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J138" i="18" l="1"/>
  <c r="AH138" i="18"/>
  <c r="AJ76" i="18"/>
  <c r="AH76" i="18"/>
  <c r="AC76" i="18" s="1" a="1"/>
  <c r="AC76" i="18" s="1"/>
  <c r="AJ135" i="18"/>
  <c r="AH135" i="18"/>
  <c r="AE135" i="18" s="1" a="1"/>
  <c r="AE135" i="18" s="1"/>
  <c r="AJ119" i="18"/>
  <c r="AH119" i="18"/>
  <c r="AB119" i="18" s="1" a="1"/>
  <c r="AB119" i="18" s="1"/>
  <c r="AH151" i="18"/>
  <c r="AC151" i="18" s="1" a="1"/>
  <c r="AC151" i="18" s="1"/>
  <c r="AI106" i="18"/>
  <c r="AI75" i="18"/>
  <c r="AI102" i="18"/>
  <c r="AI134" i="18"/>
  <c r="AI163" i="18"/>
  <c r="AI148" i="18"/>
  <c r="AI142" i="18"/>
  <c r="AI114" i="18"/>
  <c r="AI121" i="18"/>
  <c r="AI123" i="18"/>
  <c r="AI128" i="18"/>
  <c r="AI108" i="18"/>
  <c r="AI82" i="18"/>
  <c r="AI81" i="18"/>
  <c r="AI160" i="18"/>
  <c r="P79" i="18" a="1"/>
  <c r="P79" i="18" s="1"/>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V79" i="18" a="1"/>
  <c r="V79" i="18" s="1"/>
  <c r="U79" i="18" a="1"/>
  <c r="U79" i="18" s="1"/>
  <c r="Q79" i="18" a="1"/>
  <c r="Q79" i="18" s="1"/>
  <c r="T79" i="18" a="1"/>
  <c r="T79" i="18" s="1"/>
  <c r="O79" i="18" a="1"/>
  <c r="O79" i="18" s="1"/>
  <c r="AB79" i="18" a="1"/>
  <c r="AB79" i="18" s="1"/>
  <c r="AC79" i="18" a="1"/>
  <c r="AC79" i="18" s="1"/>
  <c r="AE79" i="18" a="1"/>
  <c r="AE79" i="18" s="1"/>
  <c r="AD79" i="18" a="1"/>
  <c r="AD79" i="18" s="1"/>
  <c r="AA79" i="18" a="1"/>
  <c r="AA79" i="18" s="1"/>
  <c r="T138" i="18" a="1"/>
  <c r="T138" i="18" s="1"/>
  <c r="AA138" i="18" a="1"/>
  <c r="AA138" i="18" s="1"/>
  <c r="Z138" i="18" a="1"/>
  <c r="Z138" i="18" s="1"/>
  <c r="AF138" i="18" a="1"/>
  <c r="AF138" i="18" s="1"/>
  <c r="X138" i="18" a="1"/>
  <c r="X138" i="18" s="1"/>
  <c r="AE138" i="18" a="1"/>
  <c r="AE138" i="18" s="1"/>
  <c r="AD138" i="18" a="1"/>
  <c r="AD138" i="18" s="1"/>
  <c r="AG138" i="18" a="1"/>
  <c r="AG138" i="18" s="1"/>
  <c r="AB138" i="18" a="1"/>
  <c r="AB138" i="18" s="1"/>
  <c r="V89" i="18" a="1"/>
  <c r="V89" i="18" s="1"/>
  <c r="AE89" i="18" a="1"/>
  <c r="AE89" i="18" s="1"/>
  <c r="AA89" i="18" a="1"/>
  <c r="AA89" i="18" s="1"/>
  <c r="AC89" i="18" a="1"/>
  <c r="AC89" i="18" s="1"/>
  <c r="AD89" i="18" a="1"/>
  <c r="AD89" i="18" s="1"/>
  <c r="AB89" i="18" a="1"/>
  <c r="AB89" i="18" s="1"/>
  <c r="Z89" i="18" a="1"/>
  <c r="Z89" i="18" s="1"/>
  <c r="AG89" i="18" a="1"/>
  <c r="AG89" i="18" s="1"/>
  <c r="Y89" i="18" a="1"/>
  <c r="Y89" i="18" s="1"/>
  <c r="AC138" i="18" a="1"/>
  <c r="AC138" i="18" s="1"/>
  <c r="P151" i="18" a="1"/>
  <c r="P151" i="18" s="1"/>
  <c r="AA151" i="18" a="1"/>
  <c r="AA151" i="18" s="1"/>
  <c r="AE151" i="18" a="1"/>
  <c r="AE151" i="18" s="1"/>
  <c r="Z151" i="18" a="1"/>
  <c r="Z151" i="18" s="1"/>
  <c r="AG151" i="18" a="1"/>
  <c r="AG151" i="18" s="1"/>
  <c r="Y151" i="18" a="1"/>
  <c r="Y151" i="18" s="1"/>
  <c r="AF151" i="18" a="1"/>
  <c r="AF151" i="18" s="1"/>
  <c r="X151" i="18" a="1"/>
  <c r="X151" i="18" s="1"/>
  <c r="AD151" i="18" a="1"/>
  <c r="AD151" i="18" s="1"/>
  <c r="X89" i="18" a="1"/>
  <c r="X89" i="18" s="1"/>
  <c r="R76" i="18" a="1"/>
  <c r="R76" i="18" s="1"/>
  <c r="Y76" i="18" a="1"/>
  <c r="Y76" i="18" s="1"/>
  <c r="Z76" i="18" a="1"/>
  <c r="Z76" i="18" s="1"/>
  <c r="AF76" i="18" a="1"/>
  <c r="AF76" i="18" s="1"/>
  <c r="AB151" i="18" a="1"/>
  <c r="AB151" i="18" s="1"/>
  <c r="AF89" i="18" a="1"/>
  <c r="AF89" i="18" s="1"/>
  <c r="X79" i="18" a="1"/>
  <c r="X79" i="18" s="1"/>
  <c r="AF79" i="18" a="1"/>
  <c r="AF79" i="18" s="1"/>
  <c r="Y79" i="18" a="1"/>
  <c r="Y79" i="18" s="1"/>
  <c r="AG79" i="18" a="1"/>
  <c r="AG79"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O89" i="18" a="1"/>
  <c r="O89" i="18" s="1"/>
  <c r="U89" i="18" a="1"/>
  <c r="U89" i="18" s="1"/>
  <c r="P89" i="18" a="1"/>
  <c r="P89" i="18" s="1"/>
  <c r="R151" i="18" a="1"/>
  <c r="R151" i="18" s="1"/>
  <c r="Q89" i="18" a="1"/>
  <c r="Q89" i="18" s="1"/>
  <c r="U138" i="18" a="1"/>
  <c r="U138" i="18" s="1"/>
  <c r="R89" i="18" a="1"/>
  <c r="R89" i="18" s="1"/>
  <c r="T89" i="18" a="1"/>
  <c r="T89" i="18" s="1"/>
  <c r="P138" i="18" a="1"/>
  <c r="P138" i="18" s="1"/>
  <c r="U151" i="18" a="1"/>
  <c r="U151" i="18" s="1"/>
  <c r="R138" i="18" a="1"/>
  <c r="R138" i="18" s="1"/>
  <c r="T76" i="18" a="1"/>
  <c r="T76" i="18" s="1"/>
  <c r="O151" i="18" a="1"/>
  <c r="O151" i="18" s="1"/>
  <c r="O138" i="18" a="1"/>
  <c r="O138" i="18" s="1"/>
  <c r="Q151" i="18" a="1"/>
  <c r="Q151" i="18" s="1"/>
  <c r="V138" i="18" a="1"/>
  <c r="V138" i="18" s="1"/>
  <c r="V151" i="18" a="1"/>
  <c r="V151" i="18" s="1"/>
  <c r="T151" i="18" a="1"/>
  <c r="T151" i="18" s="1"/>
  <c r="Q138" i="18" a="1"/>
  <c r="Q138" i="18" s="1"/>
  <c r="O76" i="18" a="1"/>
  <c r="O76" i="18" s="1"/>
  <c r="R318" i="18"/>
  <c r="T318" i="18"/>
  <c r="Q279" i="18"/>
  <c r="U335" i="18"/>
  <c r="T334" i="18"/>
  <c r="P278" i="18"/>
  <c r="N278" i="18"/>
  <c r="R334" i="18"/>
  <c r="Q263" i="18"/>
  <c r="U319" i="18"/>
  <c r="O262" i="18"/>
  <c r="S318" i="18"/>
  <c r="O278" i="18"/>
  <c r="S334" i="18"/>
  <c r="AE76" i="18" l="1"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F91" i="18" s="1" a="1"/>
  <c r="AF91" i="18" s="1"/>
  <c r="AJ110" i="18"/>
  <c r="AH110" i="18"/>
  <c r="X110" i="18" s="1" a="1"/>
  <c r="X110" i="18" s="1"/>
  <c r="AJ142" i="18"/>
  <c r="AH142" i="18"/>
  <c r="AF142" i="18" s="1" a="1"/>
  <c r="AF142" i="18" s="1"/>
  <c r="AJ131" i="18"/>
  <c r="AH131" i="18"/>
  <c r="Z131" i="18" s="1" a="1"/>
  <c r="Z131" i="18" s="1"/>
  <c r="AJ116" i="18"/>
  <c r="AH116" i="18"/>
  <c r="R116" i="18" s="1" a="1"/>
  <c r="R116" i="18" s="1"/>
  <c r="AJ160" i="18"/>
  <c r="AH160" i="18"/>
  <c r="AC160" i="18" s="1" a="1"/>
  <c r="AC160" i="18" s="1"/>
  <c r="AJ90" i="18"/>
  <c r="AH90" i="18"/>
  <c r="AD90" i="18" s="1" a="1"/>
  <c r="AD90" i="18" s="1"/>
  <c r="AJ132" i="18"/>
  <c r="AH132" i="18"/>
  <c r="Q132" i="18" s="1" a="1"/>
  <c r="Q132" i="18" s="1"/>
  <c r="AJ111" i="18"/>
  <c r="AH111" i="18"/>
  <c r="T111" i="18" s="1" a="1"/>
  <c r="T111" i="18" s="1"/>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F132" i="18" l="1"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430" i="9" l="1"/>
  <c r="V430" i="9"/>
  <c r="P462" i="9"/>
  <c r="P430" i="9"/>
  <c r="R462" i="9"/>
  <c r="O462" i="9"/>
  <c r="O430" i="9"/>
  <c r="Q462" i="9"/>
  <c r="K462" i="9"/>
  <c r="N462" i="9"/>
  <c r="J462" i="9"/>
  <c r="U430" i="9"/>
  <c r="Q430" i="9"/>
  <c r="R430" i="9"/>
  <c r="L462" i="9"/>
  <c r="S430" i="9"/>
  <c r="M462" i="9"/>
  <c r="T430" i="9"/>
  <c r="N601" i="9"/>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I462" i="9" l="1"/>
  <c r="M430" i="9"/>
  <c r="M601" i="9"/>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K96" i="18"/>
  <c r="K97" i="18"/>
  <c r="K86" i="18"/>
  <c r="AJ95" i="18" l="1"/>
  <c r="AK97" i="18"/>
  <c r="AL97" i="18" s="1"/>
  <c r="F97" i="18"/>
  <c r="AK86" i="18"/>
  <c r="AL86" i="18" s="1"/>
  <c r="F86" i="18"/>
  <c r="AK96" i="18"/>
  <c r="F96" i="18"/>
  <c r="AH95" i="18"/>
  <c r="T95" i="18" s="1" a="1"/>
  <c r="T95" i="18" s="1"/>
  <c r="L95" i="18"/>
  <c r="L105" i="18"/>
  <c r="K85" i="18"/>
  <c r="K87" i="18"/>
  <c r="L97" i="18"/>
  <c r="L96" i="18"/>
  <c r="K145" i="18"/>
  <c r="K155"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c r="T97" i="18" a="1"/>
  <c r="T97" i="18" s="1"/>
  <c r="AL85" i="18"/>
  <c r="AI85" i="18" s="1"/>
  <c r="AJ85" i="18" s="1"/>
  <c r="AL155" i="18"/>
  <c r="AI155" i="18"/>
  <c r="AB97" i="18" a="1"/>
  <c r="AB97" i="18" s="1"/>
  <c r="X97" i="18" a="1"/>
  <c r="X97" i="18" s="1"/>
  <c r="AC97" i="18" a="1"/>
  <c r="AC97" i="18" s="1"/>
  <c r="AD97" i="18" a="1"/>
  <c r="AD97" i="18" s="1"/>
  <c r="O97" i="18" a="1"/>
  <c r="O97" i="18" s="1"/>
  <c r="U97" i="18" a="1"/>
  <c r="U97" i="18" s="1"/>
  <c r="AJ97" i="18"/>
  <c r="Y97" i="18" s="1" a="1"/>
  <c r="Y97" i="18" s="1"/>
  <c r="R97" i="18" a="1"/>
  <c r="R97" i="18" s="1"/>
  <c r="AJ86" i="18"/>
  <c r="O86" i="18" s="1" a="1"/>
  <c r="O86" i="18" s="1"/>
  <c r="AH96" i="18"/>
  <c r="AC96" i="18" s="1" a="1"/>
  <c r="AC96" i="18" s="1"/>
  <c r="F108" i="17"/>
  <c r="U107" i="17"/>
  <c r="K168" i="18"/>
  <c r="AG96" i="18" l="1"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U87" i="18" s="1" a="1"/>
  <c r="U87" i="18" s="1"/>
  <c r="AA96" i="18" a="1"/>
  <c r="AA96" i="18" s="1"/>
  <c r="Y96" i="18" a="1"/>
  <c r="Y96" i="18" s="1"/>
  <c r="AB86" i="18" a="1"/>
  <c r="AB86" i="18" s="1"/>
  <c r="Y86" i="18" a="1"/>
  <c r="Y86" i="18" s="1"/>
  <c r="AE86" i="18" a="1"/>
  <c r="AE86" i="18" s="1"/>
  <c r="AH155" i="18"/>
  <c r="P155" i="18" s="1" a="1"/>
  <c r="P155" i="18" s="1"/>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3" i="9"/>
  <c r="P632" i="9"/>
  <c r="P631" i="9"/>
  <c r="P630" i="9"/>
  <c r="P629" i="9"/>
  <c r="P628" i="9"/>
  <c r="P627" i="9"/>
  <c r="P626" i="9"/>
  <c r="P625" i="9"/>
  <c r="P624" i="9"/>
  <c r="N633" i="9"/>
  <c r="N632" i="9"/>
  <c r="N631" i="9"/>
  <c r="N630" i="9"/>
  <c r="N629" i="9"/>
  <c r="N628" i="9"/>
  <c r="N627" i="9"/>
  <c r="N626" i="9"/>
  <c r="N625" i="9"/>
  <c r="N624" i="9"/>
  <c r="T87" i="18" l="1"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Z145" i="18" s="1" a="1"/>
  <c r="Z145" i="18" s="1"/>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Q145" i="18" l="1"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80" i="11" l="1"/>
  <c r="N81" i="11"/>
  <c r="N82" i="11"/>
  <c r="N83" i="11"/>
  <c r="N84" i="11"/>
  <c r="N85" i="11"/>
  <c r="N79" i="11"/>
  <c r="L68" i="11"/>
  <c r="L69" i="11"/>
  <c r="H71" i="11"/>
  <c r="I71" i="11"/>
  <c r="G87" i="11"/>
  <c r="Q74" i="11"/>
  <c r="K69" i="11"/>
  <c r="K68" i="11"/>
  <c r="G52"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2" authorId="1" shapeId="0" xr:uid="{C8A2AF3B-C103-43B1-B750-D7C1008B156E}">
      <text>
        <r>
          <rPr>
            <b/>
            <sz val="9"/>
            <color indexed="81"/>
            <rFont val="Tahoma"/>
            <family val="2"/>
          </rPr>
          <t>Michael Young (21512438):</t>
        </r>
        <r>
          <rPr>
            <sz val="9"/>
            <color indexed="81"/>
            <rFont val="Tahoma"/>
            <family val="2"/>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<sst xmlns="http://schemas.openxmlformats.org/spreadsheetml/2006/main" count="7490" uniqueCount="1252">
  <si>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</si>
  <si>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</si>
  <si>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</si>
  <si>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</si>
  <si>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</si>
  <si>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</si>
  <si>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</si>
  <si>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</si>
  <si>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</si>
  <si>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</si>
  <si>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</si>
  <si>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</si>
  <si>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</si>
  <si>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</si>
  <si>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</si>
  <si>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</si>
  <si>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</si>
  <si>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</si>
  <si>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</si>
  <si>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</si>
  <si>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</si>
  <si>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</si>
  <si>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</si>
  <si>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</si>
  <si>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</si>
  <si>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</si>
  <si>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</si>
  <si>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</si>
  <si>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</si>
  <si>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</si>
  <si>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</si>
  <si>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</si>
  <si>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</si>
  <si>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</si>
  <si>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</si>
  <si>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</si>
  <si>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</si>
  <si>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</si>
  <si>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</si>
  <si>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</si>
  <si>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</si>
  <si>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</si>
  <si>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</si>
  <si>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</si>
  <si>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</si>
  <si>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</si>
  <si>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</si>
  <si>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</si>
  <si>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</si>
  <si>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</si>
  <si>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</si>
  <si>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</si>
  <si>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</si>
  <si>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</si>
  <si>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</si>
  <si>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</si>
  <si>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</si>
  <si>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</si>
  <si>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</si>
  <si>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</si>
  <si>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</si>
  <si>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</si>
  <si>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</si>
  <si>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</si>
  <si>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</si>
  <si>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</si>
  <si>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</si>
  <si>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</si>
  <si>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</si>
  <si>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</si>
  <si>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</si>
  <si>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</si>
  <si>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</si>
  <si>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</si>
  <si>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</si>
  <si>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</si>
  <si>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</si>
  <si>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</si>
  <si>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</si>
  <si>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</si>
  <si>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</si>
  <si>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</si>
  <si>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</si>
  <si>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</si>
  <si>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</si>
  <si>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</si>
  <si>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</si>
  <si>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</si>
  <si>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</si>
  <si>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</si>
  <si>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</si>
  <si>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</si>
  <si>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</si>
  <si>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</si>
  <si>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</si>
  <si>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</si>
  <si>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</si>
  <si>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</si>
  <si>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</si>
  <si>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</si>
  <si>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</si>
  <si>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</si>
  <si>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</si>
  <si>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</si>
  <si>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</si>
  <si>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</si>
  <si>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</si>
  <si>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</si>
  <si>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</si>
  <si>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</si>
  <si>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</si>
  <si>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</si>
  <si>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</si>
  <si>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</si>
  <si>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</si>
  <si>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</si>
  <si>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</si>
  <si>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</si>
  <si>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</si>
  <si>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</si>
  <si>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</si>
  <si>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</si>
  <si>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</si>
  <si>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</si>
  <si>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</si>
  <si>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</si>
  <si>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</si>
  <si>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</si>
  <si>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</si>
  <si>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</si>
  <si>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</si>
  <si>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</si>
  <si>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</si>
  <si>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</si>
  <si>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</si>
  <si>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</si>
  <si>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</si>
  <si>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</si>
  <si>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</si>
  <si>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</si>
  <si>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</si>
  <si>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</si>
  <si>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</si>
  <si>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</si>
  <si>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</si>
  <si>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</si>
  <si>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</si>
  <si>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</si>
  <si>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</si>
  <si>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</si>
  <si>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</si>
  <si>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</si>
  <si>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</si>
  <si>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</si>
  <si>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</si>
  <si>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</si>
  <si>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</si>
  <si>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</si>
  <si>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</si>
  <si>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</si>
  <si>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</si>
  <si>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</si>
  <si>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</si>
  <si>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</si>
  <si>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</si>
  <si>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</si>
  <si>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</si>
  <si>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</si>
  <si>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</si>
  <si>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</si>
  <si>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</si>
  <si>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</si>
  <si>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</si>
  <si>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</si>
  <si>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</si>
  <si>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</si>
  <si>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</si>
  <si>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</si>
  <si>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</si>
  <si>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</si>
  <si>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</si>
  <si>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</si>
  <si>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</si>
  <si>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</si>
  <si>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</si>
  <si>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</si>
  <si>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</si>
  <si>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</si>
  <si>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</si>
  <si>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</si>
  <si>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</si>
  <si>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</si>
  <si>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</si>
  <si>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</si>
  <si>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</si>
  <si>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</si>
  <si>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</si>
  <si>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</si>
  <si>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</si>
  <si>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</si>
  <si>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</si>
  <si>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</si>
  <si>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</si>
  <si>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</si>
  <si>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</si>
  <si>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</si>
  <si>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</si>
  <si>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</si>
  <si>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</si>
  <si>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</si>
  <si>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</si>
  <si>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</si>
  <si>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</si>
  <si>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</si>
  <si>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</si>
  <si>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</si>
  <si>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</si>
  <si>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</si>
  <si>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</si>
  <si>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</si>
  <si>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</si>
  <si>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</si>
  <si>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</si>
  <si>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</si>
  <si>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</si>
  <si>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</si>
  <si>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</si>
  <si>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</si>
  <si>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</si>
  <si>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</si>
  <si>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</si>
  <si>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</si>
  <si>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</si>
  <si>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</si>
  <si>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</si>
  <si>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</si>
  <si>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</si>
  <si>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</si>
  <si>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</si>
  <si>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</si>
  <si>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</si>
  <si>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</si>
  <si>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</si>
  <si>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</si>
  <si>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</si>
  <si>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</si>
  <si>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</si>
  <si>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</si>
  <si>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</si>
  <si>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</si>
  <si>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</si>
  <si>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</si>
  <si>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</si>
  <si>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</si>
  <si>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</si>
  <si>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</si>
  <si>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</si>
  <si>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</si>
  <si>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</si>
  <si>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</si>
  <si>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</si>
  <si>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</si>
  <si>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</si>
  <si>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</si>
  <si>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</si>
  <si>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</si>
  <si>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</si>
  <si>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</si>
  <si>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</si>
  <si>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</si>
  <si>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</si>
  <si>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</si>
  <si>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</si>
  <si>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</si>
  <si>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</si>
  <si>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</si>
  <si>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</si>
  <si>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</si>
  <si>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</si>
  <si>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</si>
  <si>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</si>
  <si>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</si>
  <si>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</si>
  <si>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</si>
  <si>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</si>
  <si>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</si>
  <si>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</si>
  <si>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</si>
  <si>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</si>
  <si>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</si>
  <si>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</si>
  <si>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</si>
  <si>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</si>
  <si>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</si>
  <si>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</si>
  <si>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</si>
  <si>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</si>
  <si>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</si>
  <si>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</si>
  <si>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</si>
  <si>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</si>
  <si>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</si>
  <si>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</si>
  <si>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</si>
  <si>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</si>
  <si>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</si>
  <si>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</si>
  <si>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</si>
  <si>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</si>
  <si>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</si>
  <si>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</si>
  <si>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</si>
  <si>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</si>
  <si>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</si>
  <si>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</si>
  <si>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</si>
  <si>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</si>
  <si>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</si>
  <si>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</si>
  <si>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</si>
  <si>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</si>
  <si>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</si>
  <si>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</si>
  <si>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</si>
  <si>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</si>
  <si>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</si>
  <si>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</si>
  <si>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</si>
  <si>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</si>
  <si>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</si>
  <si>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</si>
  <si>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</si>
  <si>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</si>
  <si>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</si>
  <si>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</si>
  <si>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</si>
  <si>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</si>
  <si>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</si>
  <si>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</si>
  <si>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</si>
  <si>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</si>
  <si>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</si>
  <si>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</si>
  <si>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</si>
  <si>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</si>
  <si>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</si>
  <si>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</si>
  <si>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</si>
  <si>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</si>
  <si>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</si>
  <si>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</si>
  <si>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</si>
  <si>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</si>
  <si>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</si>
  <si>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</si>
  <si>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</si>
  <si>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</si>
  <si>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</si>
  <si>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</si>
  <si>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</si>
  <si>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</si>
  <si>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</si>
  <si>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</si>
  <si>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</si>
  <si>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</si>
  <si>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</si>
  <si>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</si>
  <si>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</si>
  <si>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</si>
  <si>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</si>
  <si>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</si>
  <si>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</si>
  <si>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</si>
  <si>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</si>
  <si>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</si>
  <si>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</si>
  <si>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</si>
  <si>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</si>
  <si>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</si>
  <si>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</si>
  <si>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</si>
  <si>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</si>
  <si>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</si>
  <si>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</si>
  <si>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</si>
  <si>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</si>
  <si>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</si>
  <si>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</si>
  <si>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</si>
  <si>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</si>
  <si>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</si>
  <si>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</si>
  <si>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</si>
  <si>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</si>
  <si>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</si>
  <si>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</si>
  <si>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</si>
  <si>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</si>
  <si>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</si>
  <si>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</si>
  <si>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</si>
  <si>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</si>
  <si>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</si>
  <si>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</si>
  <si>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</si>
  <si>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</si>
  <si>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</si>
  <si>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</si>
  <si>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</si>
  <si>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</si>
  <si>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</si>
  <si>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</si>
  <si>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</si>
  <si>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</si>
  <si>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</si>
  <si>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</si>
  <si>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</si>
  <si>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</si>
  <si>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</si>
  <si>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</si>
  <si>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</si>
  <si>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</si>
  <si>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</si>
  <si>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</si>
  <si>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</si>
  <si>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</si>
  <si>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</si>
  <si>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</si>
  <si>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</si>
  <si>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</si>
  <si>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</si>
  <si>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</si>
  <si>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</si>
  <si>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</si>
  <si>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</si>
  <si>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</si>
  <si>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</si>
  <si>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</si>
  <si>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</si>
  <si>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</si>
  <si>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</si>
  <si>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</si>
  <si>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</si>
  <si>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</si>
  <si>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</si>
  <si>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</si>
  <si>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</si>
  <si>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</si>
  <si>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</si>
  <si>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</si>
  <si>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</si>
  <si>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</si>
  <si>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</si>
  <si>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</si>
  <si>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</si>
  <si>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</si>
  <si>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</si>
  <si>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</si>
  <si>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</si>
  <si>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</si>
  <si>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</si>
  <si>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</si>
  <si>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</si>
  <si>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</si>
  <si>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</si>
  <si>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</si>
  <si>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</si>
  <si>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</si>
  <si>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</si>
  <si>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</si>
  <si>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</si>
  <si>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</si>
  <si>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</si>
  <si>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</si>
  <si>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</si>
  <si>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</si>
  <si>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</si>
  <si>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</si>
  <si>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</si>
  <si>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</si>
  <si>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</si>
  <si>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</si>
  <si>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</si>
  <si>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</si>
  <si>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</si>
  <si>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</si>
  <si>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</si>
  <si>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</si>
  <si>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</si>
  <si>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</si>
  <si>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</si>
  <si>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</si>
  <si>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</si>
  <si>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</si>
  <si>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</si>
  <si>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</si>
  <si>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</si>
  <si>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</si>
  <si>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</si>
  <si>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</si>
  <si>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</si>
  <si>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</si>
  <si>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</si>
  <si>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</si>
  <si>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</si>
  <si>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</si>
  <si>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</si>
  <si>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</si>
  <si>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</si>
  <si>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</si>
  <si>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</si>
  <si>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</si>
  <si>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</si>
  <si>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</si>
  <si>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</si>
  <si>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</si>
  <si>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</si>
  <si>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</si>
  <si>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</si>
  <si>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</si>
  <si>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</si>
  <si>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</si>
  <si>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</si>
  <si>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</si>
  <si>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</si>
  <si>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</si>
  <si>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</si>
  <si>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</si>
  <si>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</si>
  <si>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</si>
  <si>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</si>
  <si>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</si>
  <si>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</si>
  <si>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</si>
  <si>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</si>
  <si>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</si>
  <si>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</si>
  <si>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</si>
  <si>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</si>
  <si>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</si>
  <si>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</si>
  <si>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</si>
  <si>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</si>
  <si>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</si>
  <si>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</si>
  <si>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</si>
  <si>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</si>
  <si>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</si>
  <si>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</si>
  <si>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</si>
  <si>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</si>
  <si>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</si>
  <si>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</si>
  <si>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</si>
  <si>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</si>
  <si>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</si>
  <si>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</si>
  <si>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</si>
  <si>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</si>
  <si>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</si>
  <si>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</si>
  <si>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</si>
  <si>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</si>
  <si>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</si>
  <si>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</si>
  <si>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</si>
  <si>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</si>
  <si>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</si>
  <si>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</si>
  <si>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</si>
  <si>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</si>
  <si>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</si>
  <si>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</si>
  <si>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</si>
  <si>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</si>
  <si>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</si>
  <si>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</si>
  <si>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</si>
  <si>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</si>
  <si>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</si>
  <si>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</si>
  <si>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</si>
  <si>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</si>
  <si>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</si>
  <si>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</si>
  <si>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</si>
  <si>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</si>
  <si>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</si>
  <si>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</si>
  <si>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</si>
  <si>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</si>
  <si>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</si>
  <si>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</si>
  <si>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</si>
  <si>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</si>
  <si>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</si>
  <si>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</si>
  <si>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</si>
  <si>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</si>
  <si>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</si>
  <si>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</si>
  <si>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</si>
  <si>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</si>
  <si>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</si>
  <si>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</si>
  <si>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</si>
  <si>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</si>
  <si>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</si>
  <si>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</si>
  <si>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</si>
  <si>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</si>
  <si>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</si>
  <si>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</si>
  <si>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</si>
  <si>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</si>
  <si>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</si>
  <si>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</si>
  <si>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</si>
  <si>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</si>
  <si>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</si>
  <si>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</si>
  <si>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</si>
  <si>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</si>
  <si>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</si>
  <si>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</si>
  <si>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</si>
  <si>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</si>
  <si>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</si>
  <si>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</si>
  <si>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</si>
  <si>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</si>
  <si>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</si>
  <si>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</si>
  <si>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</si>
  <si>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</si>
  <si>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</si>
  <si>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</si>
  <si>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</si>
  <si>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</si>
  <si>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</si>
  <si>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</si>
  <si>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</si>
  <si>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</si>
  <si>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</si>
  <si>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</si>
  <si>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</si>
  <si>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</si>
  <si>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</si>
  <si>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</si>
  <si>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</si>
  <si>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</si>
  <si>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</si>
  <si>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</si>
  <si>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</si>
  <si>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</si>
  <si>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</si>
  <si>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</si>
  <si>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</si>
  <si>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</si>
  <si>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</si>
  <si>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</si>
  <si>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</si>
  <si>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</si>
  <si>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</si>
  <si>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</si>
  <si>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</si>
  <si>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</si>
  <si>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</si>
  <si>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</si>
  <si>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</si>
  <si>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</si>
  <si>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</si>
  <si>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</si>
  <si>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</si>
  <si>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</si>
  <si>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</si>
  <si>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</si>
  <si>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</si>
  <si>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</si>
  <si>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</si>
  <si>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</si>
  <si>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</si>
  <si>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</si>
  <si>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</si>
  <si>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</si>
  <si>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</si>
  <si>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</si>
  <si>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</si>
  <si>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</si>
  <si>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</si>
  <si>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</si>
  <si>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</si>
  <si>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</si>
  <si>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</si>
  <si>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</si>
  <si>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</si>
  <si>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</si>
  <si>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</si>
  <si>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</si>
  <si>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</si>
  <si>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</si>
  <si>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</si>
  <si>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</si>
  <si>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</si>
  <si>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</si>
  <si>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</si>
  <si>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</si>
  <si>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</si>
  <si>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</si>
  <si>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</si>
  <si>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</si>
  <si>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</si>
  <si>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</si>
  <si>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</si>
  <si>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</si>
  <si>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</si>
  <si>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</si>
  <si>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</si>
  <si>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</si>
  <si>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</si>
  <si>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</si>
  <si>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</si>
  <si>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</si>
  <si>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</si>
  <si>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</si>
  <si>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</si>
  <si>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</si>
  <si>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</si>
  <si>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</si>
  <si>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</si>
  <si>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</si>
  <si>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</si>
  <si>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</si>
  <si>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</si>
  <si>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</si>
  <si>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</si>
  <si>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</si>
  <si>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</si>
  <si>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</si>
  <si>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</si>
  <si>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</si>
  <si>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</si>
  <si>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</si>
  <si>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</si>
  <si>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</si>
  <si>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</si>
  <si>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</si>
  <si>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</si>
  <si>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</si>
  <si>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</si>
  <si>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</si>
  <si>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</si>
  <si>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</si>
  <si>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</si>
  <si>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</si>
  <si>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</si>
  <si>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</si>
  <si>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</si>
  <si>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</si>
  <si>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</si>
  <si>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</si>
  <si>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</si>
  <si>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</si>
  <si>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</si>
  <si>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</si>
  <si>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</si>
  <si>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</si>
  <si>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</si>
  <si>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</si>
  <si>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</si>
  <si>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</si>
  <si>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</si>
  <si>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</si>
  <si>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</si>
  <si>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</si>
  <si>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</si>
  <si>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</si>
  <si>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</si>
  <si>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</si>
  <si>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</si>
  <si>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</si>
  <si>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</si>
  <si>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</si>
  <si>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</si>
  <si>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</si>
  <si>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</si>
  <si>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</si>
  <si>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</si>
  <si>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</si>
  <si>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</si>
  <si>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</si>
  <si>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</si>
  <si>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</si>
  <si>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</si>
  <si>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</si>
  <si>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</si>
  <si>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</si>
  <si>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</si>
  <si>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</si>
  <si>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</si>
  <si>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</si>
  <si>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</si>
  <si>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</si>
  <si>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</si>
  <si>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</si>
  <si>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</si>
  <si>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</si>
  <si>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</si>
  <si>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</si>
  <si>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</si>
  <si>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</si>
  <si>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</si>
  <si>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</si>
  <si>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</si>
  <si>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</si>
  <si>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</si>
  <si>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</si>
  <si>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</si>
  <si>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</si>
  <si>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</si>
  <si>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</si>
  <si>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</si>
  <si>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</si>
  <si>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</si>
  <si>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</si>
  <si>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</si>
  <si>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</si>
  <si>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</si>
  <si>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</si>
  <si>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</si>
  <si>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</si>
  <si>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</si>
  <si>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</si>
  <si>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</si>
  <si>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</si>
  <si>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</si>
  <si>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</si>
  <si>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</si>
  <si>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</si>
  <si>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</si>
  <si>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</si>
  <si>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</si>
  <si>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</si>
  <si>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</si>
  <si>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</si>
  <si>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</si>
  <si>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</si>
  <si>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</si>
  <si>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</si>
  <si>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</si>
  <si>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</si>
  <si>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</si>
  <si>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</si>
  <si>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</si>
  <si>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</si>
  <si>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</si>
  <si>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</si>
  <si>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</si>
  <si>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</si>
  <si>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</si>
  <si>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</si>
  <si>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</si>
  <si>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</si>
  <si>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</si>
  <si>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</si>
  <si>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</si>
  <si>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</si>
  <si>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</si>
  <si>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</si>
  <si>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</si>
  <si>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</si>
  <si>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</si>
  <si>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</si>
  <si>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</si>
  <si>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</si>
  <si>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</si>
  <si>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</si>
  <si>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</si>
  <si>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</si>
  <si>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</si>
  <si>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</si>
  <si>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</si>
  <si>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</si>
  <si>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</si>
  <si>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</si>
  <si>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</si>
  <si>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</si>
  <si>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</si>
  <si>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</si>
  <si>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</si>
  <si>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</si>
  <si>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</si>
  <si>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</si>
  <si>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</si>
  <si>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</si>
  <si>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</si>
  <si>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</si>
  <si>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</si>
  <si>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</si>
  <si>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</si>
  <si>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</si>
  <si>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</si>
  <si>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</si>
  <si>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</si>
  <si>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</si>
  <si>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</si>
  <si>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</si>
  <si>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</si>
  <si>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</si>
  <si>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</si>
  <si>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</si>
  <si>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</si>
  <si>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</si>
  <si>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</si>
  <si>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</si>
  <si>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</si>
  <si>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</si>
  <si>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</si>
  <si>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</si>
  <si>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</si>
  <si>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</si>
  <si>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</si>
  <si>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</si>
  <si>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</si>
  <si>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</si>
  <si>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</si>
  <si>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</si>
  <si>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</si>
  <si>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</si>
  <si>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</si>
  <si>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</si>
  <si>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</si>
  <si>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</si>
  <si>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</si>
  <si>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</si>
  <si>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</si>
  <si>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</si>
  <si>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</si>
  <si>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</si>
  <si>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</si>
  <si>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</si>
  <si>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</si>
  <si>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</si>
  <si>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</si>
  <si>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</si>
  <si>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</si>
  <si>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</si>
  <si>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</si>
  <si>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</si>
  <si>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</si>
  <si>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</si>
  <si>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</si>
  <si>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</si>
  <si>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</si>
  <si>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</si>
  <si>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</si>
  <si>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</si>
  <si>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</si>
  <si>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</si>
  <si>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</si>
  <si>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</si>
  <si>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</si>
  <si>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</si>
  <si>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</si>
  <si>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</si>
  <si>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</si>
  <si>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</si>
  <si>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</si>
  <si>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</si>
  <si>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</si>
  <si>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</si>
  <si>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</si>
  <si>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</si>
  <si>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</si>
  <si>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</si>
  <si>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</si>
  <si>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</si>
  <si>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</si>
  <si>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</si>
  <si>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</si>
  <si>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</si>
  <si>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</si>
  <si>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</si>
  <si>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</si>
  <si>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</si>
  <si>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</si>
  <si>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</si>
  <si>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</si>
  <si>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</si>
  <si>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</si>
  <si>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</si>
  <si>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</si>
  <si>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</si>
  <si>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</si>
  <si>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</si>
  <si>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</si>
  <si>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</si>
  <si>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</si>
  <si>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</si>
  <si>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</si>
  <si>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</si>
  <si>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</si>
  <si>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</si>
  <si>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</si>
  <si>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</si>
  <si>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</si>
  <si>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</si>
  <si>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</si>
  <si>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</si>
  <si>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</si>
  <si>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</si>
  <si>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</si>
  <si>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</si>
  <si>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</si>
  <si>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</si>
  <si>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</si>
  <si>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</si>
  <si>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</si>
  <si>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</si>
  <si>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</si>
  <si>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</si>
  <si>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</si>
  <si>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</si>
  <si>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</si>
  <si>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</si>
  <si>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</si>
  <si>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</si>
  <si>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</si>
  <si>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</si>
  <si>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</si>
  <si>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</si>
  <si>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</si>
  <si>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</si>
  <si>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</si>
  <si>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</si>
  <si>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</si>
  <si>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</si>
  <si>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</si>
  <si>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</si>
  <si>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</si>
  <si>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</si>
  <si>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</si>
  <si>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</si>
  <si>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</si>
  <si>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</si>
  <si>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</si>
  <si>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</si>
  <si>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</si>
  <si>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</si>
  <si>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</si>
  <si>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</si>
  <si>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</si>
  <si>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</si>
  <si>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</si>
  <si>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</si>
  <si>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</si>
  <si>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</si>
  <si>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</si>
  <si>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</si>
  <si>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</si>
  <si>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</si>
  <si>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</si>
  <si>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</si>
  <si>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</si>
  <si>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</si>
  <si>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</si>
  <si>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</si>
  <si>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</si>
  <si>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</si>
  <si>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</si>
  <si>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</si>
  <si>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</si>
  <si>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</si>
  <si>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</si>
  <si>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</si>
  <si>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</si>
  <si>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</si>
  <si>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</si>
  <si>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</si>
  <si>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</si>
  <si>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</si>
  <si>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</si>
  <si>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</si>
  <si>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</si>
  <si>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</si>
  <si>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</si>
  <si>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</si>
  <si>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</si>
  <si>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</si>
  <si>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</si>
  <si>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</si>
  <si>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</si>
  <si>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</si>
  <si>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</si>
  <si>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</si>
  <si>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</si>
  <si>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</si>
  <si>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</si>
  <si>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</si>
  <si>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</si>
  <si>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</si>
  <si>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</si>
  <si>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</si>
  <si>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</si>
  <si>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</si>
  <si>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</si>
  <si>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</si>
  <si>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</si>
  <si>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</si>
  <si>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</si>
  <si>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</si>
  <si>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</si>
  <si>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</si>
  <si>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</si>
  <si>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</si>
  <si>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</si>
  <si>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</si>
  <si>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</si>
  <si>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</si>
  <si>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</si>
  <si>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</si>
  <si>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</si>
  <si>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</si>
  <si>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</si>
  <si>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</si>
  <si>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</si>
  <si>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</si>
  <si>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</si>
  <si>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</si>
  <si>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</si>
  <si>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</si>
  <si>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</si>
  <si>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</si>
  <si>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</si>
  <si>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</si>
  <si>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</si>
  <si>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</si>
  <si>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</si>
  <si>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</si>
  <si>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</si>
  <si>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</si>
  <si>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</si>
  <si>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</si>
  <si>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</si>
  <si>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</si>
  <si>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</si>
  <si>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</si>
  <si>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</si>
  <si>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</si>
  <si>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</si>
  <si>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</si>
  <si>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</si>
  <si>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</si>
  <si>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</si>
  <si>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</si>
  <si>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</si>
  <si>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</si>
  <si>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</si>
  <si>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</si>
  <si>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</si>
  <si>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</si>
  <si>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</si>
  <si>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</si>
  <si>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</si>
  <si>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</si>
  <si>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</si>
  <si>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</si>
  <si>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</si>
  <si>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</si>
  <si>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</si>
  <si>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</si>
  <si>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</si>
  <si>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</si>
  <si>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</si>
  <si>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</si>
  <si>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</si>
  <si>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</si>
  <si>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</si>
  <si>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</si>
  <si>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</si>
  <si>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</si>
  <si>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</si>
  <si>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</si>
  <si>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</si>
  <si>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</si>
  <si>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</si>
  <si>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</si>
  <si>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</si>
  <si>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</si>
  <si>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</si>
  <si>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</si>
  <si>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</si>
  <si>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</si>
  <si>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</si>
  <si>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</si>
  <si>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</si>
  <si>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</si>
  <si>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</si>
  <si>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</si>
  <si>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</si>
  <si>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</si>
  <si>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</si>
  <si>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</si>
  <si>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</si>
  <si>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</si>
  <si>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</si>
  <si>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</si>
  <si>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</si>
  <si>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</si>
  <si>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</si>
  <si>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</si>
  <si>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</si>
  <si>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</si>
  <si>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</si>
  <si>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</si>
  <si>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</si>
  <si>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</si>
  <si>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</si>
  <si>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</si>
  <si>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</si>
  <si>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</si>
  <si>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</si>
  <si>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</si>
  <si>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</si>
  <si>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</si>
  <si>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</si>
  <si>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</si>
  <si>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</si>
  <si>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</si>
  <si>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</si>
  <si>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</si>
  <si>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</si>
  <si>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</si>
  <si>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</si>
  <si>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</si>
  <si>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</si>
  <si>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</si>
  <si>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</si>
  <si>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</si>
  <si>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</si>
  <si>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</si>
  <si>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</si>
  <si>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</si>
  <si>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</si>
  <si>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</si>
  <si>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</si>
  <si>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</si>
  <si>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</si>
  <si>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</si>
  <si>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</si>
  <si>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</si>
  <si>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Total capital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</si>
</sst>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6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0" xfId="0" applyFont="1" applyFill="1" applyAlignment="1">
      <alignment horizontal="center"/>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1106</v>
      </c>
      <c r="H4" s="707"/>
      <c r="I4" s="707" t="s">
        <v>331</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1107</v>
      </c>
      <c r="I6" s="373" t="s">
        <v>1108</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1066</v>
      </c>
      <c r="H14" s="250"/>
      <c r="I14" s="700" t="s">
        <v>1069</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1214</v>
      </c>
      <c r="O15" s="250"/>
      <c r="P15" s="250"/>
      <c r="Q15" s="250"/>
      <c r="R15" s="700" t="s">
        <v>1215</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1060</v>
      </c>
      <c r="J16" s="686" t="s">
        <v>1067</v>
      </c>
      <c r="K16" s="250"/>
      <c r="L16" s="686" t="s">
        <v>1061</v>
      </c>
      <c r="M16" s="250"/>
      <c r="N16" s="250" t="s">
        <v>995</v>
      </c>
      <c r="O16" s="250" t="s">
        <v>996</v>
      </c>
      <c r="P16" s="250" t="s">
        <v>949</v>
      </c>
      <c r="Q16" s="250"/>
      <c r="R16" s="250" t="s">
        <v>995</v>
      </c>
      <c r="S16" s="250" t="s">
        <v>996</v>
      </c>
      <c r="T16" s="250" t="s">
        <v>949</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983</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852</v>
      </c>
      <c r="K19" s="250"/>
      <c r="L19" s="787" t="s">
        <v>852</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358</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359</v>
      </c>
      <c r="K21" s="250"/>
      <c r="L21" s="787" t="s">
        <v>983</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1062</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240</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360</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984</v>
      </c>
      <c r="J25" s="922" t="s">
        <v>1203</v>
      </c>
      <c r="K25" s="250"/>
      <c r="L25" s="787" t="s">
        <v>359</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232</v>
      </c>
      <c r="J26" s="922" t="s">
        <v>80</v>
      </c>
      <c r="K26" s="250"/>
      <c r="L26" s="787" t="s">
        <v>1062</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361</v>
      </c>
      <c r="K27" s="250"/>
      <c r="L27" s="787" t="s">
        <v>240</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986</v>
      </c>
      <c r="J28" s="922" t="s">
        <v>1063</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239</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362</v>
      </c>
      <c r="K30" s="250"/>
      <c r="L30" s="787" t="s">
        <v>358</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982</v>
      </c>
      <c r="J31" s="923" t="s">
        <v>1064</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237</v>
      </c>
      <c r="K32" s="250"/>
      <c r="L32" s="787" t="s">
        <v>984</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985</v>
      </c>
      <c r="J33" s="923" t="s">
        <v>363</v>
      </c>
      <c r="K33" s="250"/>
      <c r="L33" s="787" t="s">
        <v>232</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1065</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238</v>
      </c>
      <c r="K35" s="250"/>
      <c r="L35" s="787" t="s">
        <v>986</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360</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1203</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361</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1063</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239</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362</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1064</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237</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982</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363</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1065</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238</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985</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420</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98</v>
      </c>
      <c r="H67" s="237"/>
      <c r="I67" s="237"/>
      <c r="J67" s="181" t="s">
        <v>113</v>
      </c>
      <c r="K67" s="181"/>
      <c r="L67" s="237"/>
      <c r="M67" s="237"/>
      <c r="N67" s="237" t="s">
        <v>421</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227</v>
      </c>
      <c r="H68" s="76" t="s">
        <v>228</v>
      </c>
      <c r="I68" s="249"/>
      <c r="J68" s="76" t="s">
        <v>111</v>
      </c>
      <c r="K68" s="321">
        <v>13.59</v>
      </c>
      <c r="L68" s="249"/>
      <c r="M68" s="249"/>
      <c r="N68" s="374">
        <v>80</v>
      </c>
      <c r="O68" s="249" t="s">
        <v>422</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403</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112</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912</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913</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914</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1207</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815</v>
      </c>
      <c r="H89" s="233"/>
      <c r="I89" s="707"/>
      <c r="J89" s="233" t="s">
        <v>273</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816</v>
      </c>
      <c r="J90" s="233" t="s">
        <v>826</v>
      </c>
      <c r="K90" s="707" t="s">
        <v>827</v>
      </c>
      <c r="L90" s="233" t="s">
        <v>1178</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1205</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817</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369</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371</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83" t="s">
        <v>952</v>
      </c>
      <c r="M106" s="244"/>
      <c r="N106" s="1185" t="s">
        <v>951</v>
      </c>
      <c r="O106" s="1185"/>
      <c r="P106" s="1185"/>
      <c r="Q106" s="244"/>
      <c r="R106" s="783" t="s">
        <v>1014</v>
      </c>
      <c r="S106" s="783"/>
      <c r="T106" s="1013" t="s">
        <v>951</v>
      </c>
      <c r="U106" s="1013"/>
      <c r="V106" s="1013"/>
      <c r="W106" s="1004"/>
      <c r="X106" s="1005" t="s">
        <v>1014</v>
      </c>
      <c r="Y106" s="783"/>
      <c r="Z106" s="1167" t="s">
        <v>1219</v>
      </c>
      <c r="AA106" s="1167"/>
      <c r="AB106" s="1167"/>
      <c r="AC106" s="727" t="s">
        <v>1216</v>
      </c>
      <c r="AD106" s="1166"/>
      <c r="AE106" s="236"/>
      <c r="AF106" s="228"/>
      <c r="AG106" s="228"/>
      <c r="AH106" s="228"/>
    </row>
    <row r="107" spans="1:34" s="76" customFormat="1" ht="12" customHeight="1" x14ac:dyDescent="0.25">
      <c r="A107" s="226"/>
      <c r="B107" s="227"/>
      <c r="C107" s="237"/>
      <c r="D107" s="237"/>
      <c r="E107" s="237"/>
      <c r="F107" s="237"/>
      <c r="G107" s="317" t="s">
        <v>950</v>
      </c>
      <c r="H107" s="237"/>
      <c r="I107" s="237"/>
      <c r="J107" s="243" t="s">
        <v>370</v>
      </c>
      <c r="K107" s="243" t="s">
        <v>372</v>
      </c>
      <c r="L107" s="1184"/>
      <c r="M107" s="244"/>
      <c r="N107" s="846" t="s">
        <v>995</v>
      </c>
      <c r="O107" s="846" t="s">
        <v>996</v>
      </c>
      <c r="P107" s="846" t="s">
        <v>949</v>
      </c>
      <c r="Q107" s="244"/>
      <c r="R107" s="783"/>
      <c r="S107" s="783"/>
      <c r="T107" s="1004" t="s">
        <v>995</v>
      </c>
      <c r="U107" s="1004" t="s">
        <v>996</v>
      </c>
      <c r="V107" s="1004" t="s">
        <v>949</v>
      </c>
      <c r="W107" s="1004"/>
      <c r="X107" s="1005"/>
      <c r="Y107" s="783"/>
      <c r="Z107" s="1167" t="s">
        <v>1220</v>
      </c>
      <c r="AA107" s="1167" t="s">
        <v>1221</v>
      </c>
      <c r="AB107" s="1167"/>
      <c r="AC107" s="1166" t="s">
        <v>1217</v>
      </c>
      <c r="AD107" s="1166" t="s">
        <v>1218</v>
      </c>
      <c r="AE107" s="236"/>
      <c r="AF107" s="228"/>
      <c r="AG107" s="228"/>
      <c r="AH107" s="228"/>
    </row>
    <row r="108" spans="1:34" s="76" customFormat="1" ht="12" customHeight="1" x14ac:dyDescent="0.25">
      <c r="A108" s="226"/>
      <c r="B108" s="227"/>
      <c r="C108" s="237"/>
      <c r="D108" s="237"/>
      <c r="E108" s="237"/>
      <c r="F108" s="245"/>
      <c r="G108" s="323" t="b">
        <v>1</v>
      </c>
      <c r="H108" s="249"/>
      <c r="I108" s="641" t="s">
        <v>850</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417</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948</v>
      </c>
      <c r="H110" s="249"/>
      <c r="I110" s="642" t="s">
        <v>818</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819</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820</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992</v>
      </c>
      <c r="H113" s="249"/>
      <c r="I113" s="642" t="s">
        <v>821</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822</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823</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824</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825</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947</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297</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283</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284</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285</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287</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286</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289</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290</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291</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292</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293</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294</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295</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296</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241</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297</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298</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299</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300</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301</v>
      </c>
      <c r="K10" s="243" t="s">
        <v>302</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306</v>
      </c>
      <c r="K13" s="247" t="s">
        <v>307</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308</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309</v>
      </c>
      <c r="J15" s="326">
        <v>4760</v>
      </c>
      <c r="K15" s="326">
        <v>6752</v>
      </c>
      <c r="L15" s="249" t="s">
        <v>288</v>
      </c>
      <c r="M15" s="249" t="s">
        <v>305</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310</v>
      </c>
      <c r="J16" s="326">
        <v>30</v>
      </c>
      <c r="K16" s="326">
        <v>30</v>
      </c>
      <c r="L16" s="249" t="s">
        <v>303</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311</v>
      </c>
      <c r="J17" s="4">
        <f>J15/EXP(J16*LN(1.2))</f>
        <v>20.052548309496157</v>
      </c>
      <c r="K17" s="4">
        <f>K15/EXP(K16*LN(1.2))</f>
        <v>28.444287013806314</v>
      </c>
      <c r="L17" s="249" t="s">
        <v>288</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241</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s="686" customFormat="1" outlineLevel="1" x14ac:dyDescent="0.25">
      <c r="A21" s="690"/>
      <c r="B21" s="687"/>
      <c r="C21" s="687"/>
      <c r="D21" s="687"/>
      <c r="E21" s="687"/>
      <c r="F21" s="689"/>
      <c r="G21" s="689"/>
      <c r="H21" s="689"/>
      <c r="I21" s="689"/>
      <c r="J21" s="689"/>
      <c r="K21" s="689"/>
      <c r="L21" s="689"/>
      <c r="M21" s="689"/>
      <c r="N21" s="689"/>
      <c r="O21" s="689"/>
      <c r="P21" s="689"/>
      <c r="Q21" s="689"/>
      <c r="R21" s="689"/>
      <c r="S21" s="689"/>
      <c r="T21" s="689"/>
      <c r="U21" s="689"/>
      <c r="V21" s="689"/>
      <c r="W21" s="689"/>
      <c r="X21" s="689"/>
      <c r="Y21" s="689"/>
      <c r="Z21" s="689"/>
    </row>
    <row r="22" spans="1:26" s="686" customFormat="1" ht="5.0999999999999996" customHeight="1" thickBot="1" x14ac:dyDescent="0.3">
      <c r="A22" s="690"/>
      <c r="B22" s="687"/>
      <c r="C22" s="687"/>
      <c r="D22" s="687"/>
      <c r="E22" s="687"/>
      <c r="F22" s="687"/>
      <c r="G22" s="687"/>
      <c r="H22" s="689"/>
      <c r="I22" s="689"/>
      <c r="J22" s="689"/>
      <c r="K22" s="689"/>
      <c r="L22" s="689"/>
      <c r="M22" s="689"/>
      <c r="N22" s="689"/>
      <c r="O22" s="689"/>
      <c r="P22" s="689"/>
      <c r="Q22" s="689"/>
      <c r="R22" s="689"/>
      <c r="S22" s="689"/>
      <c r="T22" s="689"/>
      <c r="U22" s="689"/>
      <c r="V22" s="689"/>
      <c r="W22" s="689"/>
      <c r="X22" s="687"/>
      <c r="Y22" s="687"/>
      <c r="Z22" s="687"/>
    </row>
    <row r="23" spans="1:26" s="686" customFormat="1" ht="5.0999999999999996" customHeight="1" x14ac:dyDescent="0.25">
      <c r="A23" s="690"/>
      <c r="B23" s="687"/>
      <c r="C23" s="712" t="s">
        <v>0</v>
      </c>
      <c r="D23" s="712"/>
      <c r="E23" s="712"/>
      <c r="F23" s="712"/>
      <c r="G23" s="712"/>
      <c r="H23" s="712"/>
      <c r="I23" s="712"/>
      <c r="J23" s="712"/>
      <c r="K23" s="711"/>
      <c r="L23" s="711"/>
      <c r="M23" s="711"/>
      <c r="N23" s="711"/>
      <c r="O23" s="711"/>
      <c r="P23" s="711"/>
      <c r="Q23" s="711"/>
      <c r="R23" s="711"/>
      <c r="S23" s="711"/>
      <c r="T23" s="711"/>
      <c r="U23" s="711"/>
      <c r="V23" s="711"/>
      <c r="W23" s="710"/>
      <c r="X23" s="689"/>
      <c r="Y23" s="689"/>
      <c r="Z23" s="689"/>
    </row>
    <row r="24" spans="1:26" s="686" customFormat="1" ht="12" customHeight="1" x14ac:dyDescent="0.25">
      <c r="A24" s="690"/>
      <c r="B24" s="687"/>
      <c r="C24" s="708"/>
      <c r="D24" s="708"/>
      <c r="E24" s="708" t="s">
        <v>1</v>
      </c>
      <c r="F24" s="707"/>
      <c r="G24" s="709" t="s">
        <v>1248</v>
      </c>
      <c r="H24" s="707"/>
      <c r="I24" s="707"/>
      <c r="J24" s="707"/>
      <c r="K24" s="707"/>
      <c r="L24" s="707"/>
      <c r="M24" s="707"/>
      <c r="N24" s="707"/>
      <c r="O24" s="707"/>
      <c r="P24" s="707"/>
      <c r="Q24" s="707"/>
      <c r="R24" s="707"/>
      <c r="S24" s="706"/>
      <c r="T24" s="707"/>
      <c r="U24" s="706"/>
      <c r="V24" s="706"/>
      <c r="W24" s="694"/>
      <c r="X24" s="689"/>
      <c r="Y24" s="689"/>
      <c r="Z24" s="689"/>
    </row>
    <row r="25" spans="1:26" s="686" customFormat="1" ht="12" customHeight="1" outlineLevel="1" x14ac:dyDescent="0.25">
      <c r="A25" s="690"/>
      <c r="B25" s="687"/>
      <c r="C25" s="708"/>
      <c r="D25" s="708"/>
      <c r="E25" s="699"/>
      <c r="F25" s="707"/>
      <c r="G25" s="707"/>
      <c r="H25" s="707"/>
      <c r="I25" s="707"/>
      <c r="J25" s="707"/>
      <c r="K25" s="707"/>
      <c r="L25" s="707"/>
      <c r="M25" s="707"/>
      <c r="N25" s="707"/>
      <c r="O25" s="707"/>
      <c r="P25" s="707"/>
      <c r="Q25" s="707"/>
      <c r="R25" s="707"/>
      <c r="S25" s="706"/>
      <c r="T25" s="238"/>
      <c r="U25" s="706"/>
      <c r="V25" s="706"/>
      <c r="W25" s="694"/>
      <c r="X25" s="689"/>
      <c r="Y25" s="689"/>
      <c r="Z25" s="689"/>
    </row>
    <row r="26" spans="1:26" s="686" customFormat="1" ht="12" customHeight="1" outlineLevel="1" x14ac:dyDescent="0.25">
      <c r="A26" s="690"/>
      <c r="B26" s="687"/>
      <c r="C26" s="699"/>
      <c r="D26" s="708"/>
      <c r="E26" s="699"/>
      <c r="F26" s="707"/>
      <c r="G26" s="239">
        <v>43909</v>
      </c>
      <c r="H26" s="707"/>
      <c r="I26" s="707"/>
      <c r="J26" s="707"/>
      <c r="K26" s="707"/>
      <c r="L26" s="707"/>
      <c r="M26" s="707"/>
      <c r="N26" s="707"/>
      <c r="O26" s="707"/>
      <c r="P26" s="707"/>
      <c r="Q26" s="707"/>
      <c r="R26" s="707"/>
      <c r="S26" s="706"/>
      <c r="T26" s="238"/>
      <c r="U26" s="706"/>
      <c r="V26" s="706"/>
      <c r="W26" s="694"/>
      <c r="X26" s="689"/>
      <c r="Y26" s="689"/>
      <c r="Z26" s="689"/>
    </row>
    <row r="27" spans="1:26" s="686" customFormat="1" ht="12" customHeight="1" outlineLevel="1" x14ac:dyDescent="0.25">
      <c r="A27" s="690"/>
      <c r="B27" s="687"/>
      <c r="C27" s="240">
        <v>0</v>
      </c>
      <c r="D27" s="708"/>
      <c r="E27" s="699"/>
      <c r="F27" s="707"/>
      <c r="G27" s="261"/>
      <c r="H27" s="707"/>
      <c r="I27" s="707"/>
      <c r="J27" s="707"/>
      <c r="K27" s="707"/>
      <c r="L27" s="707"/>
      <c r="M27" s="707"/>
      <c r="N27" s="707"/>
      <c r="O27" s="707"/>
      <c r="P27" s="707"/>
      <c r="Q27" s="707"/>
      <c r="R27" s="707"/>
      <c r="S27" s="706"/>
      <c r="T27" s="238"/>
      <c r="U27" s="706"/>
      <c r="V27" s="706"/>
      <c r="W27" s="694"/>
      <c r="X27" s="689"/>
      <c r="Y27" s="689"/>
      <c r="Z27" s="689"/>
    </row>
    <row r="28" spans="1:26" s="686" customFormat="1" ht="12" customHeight="1" outlineLevel="1" x14ac:dyDescent="0.25">
      <c r="A28" s="690"/>
      <c r="B28" s="687"/>
      <c r="C28" s="699"/>
      <c r="D28" s="699"/>
      <c r="E28" s="699"/>
      <c r="F28" s="699"/>
      <c r="G28" s="699"/>
      <c r="H28" s="699"/>
      <c r="I28" s="699"/>
      <c r="J28" s="1180"/>
      <c r="K28" s="1180"/>
      <c r="L28" s="1180"/>
      <c r="M28" s="1180"/>
      <c r="N28" s="1180"/>
      <c r="O28" s="1180"/>
      <c r="P28" s="1180"/>
      <c r="Q28" s="1180"/>
      <c r="R28" s="1180"/>
      <c r="S28" s="1180"/>
      <c r="T28" s="1180"/>
      <c r="U28" s="1180"/>
      <c r="V28" s="1180"/>
      <c r="W28" s="694"/>
      <c r="X28" s="689"/>
      <c r="Y28" s="689"/>
      <c r="Z28" s="689"/>
    </row>
    <row r="29" spans="1:26" s="686" customFormat="1" ht="12" customHeight="1" outlineLevel="1" x14ac:dyDescent="0.25">
      <c r="A29" s="690"/>
      <c r="B29" s="687"/>
      <c r="C29" s="699"/>
      <c r="D29" s="699"/>
      <c r="E29" s="699"/>
      <c r="F29" s="699"/>
      <c r="G29" s="699"/>
      <c r="H29" s="699"/>
      <c r="I29" s="699"/>
      <c r="J29" s="699"/>
      <c r="K29" s="699"/>
      <c r="L29" s="1180"/>
      <c r="M29" s="1180"/>
      <c r="N29" s="1180"/>
      <c r="O29" s="1180"/>
      <c r="P29" s="1180"/>
      <c r="Q29" s="1180"/>
      <c r="R29" s="1180"/>
      <c r="S29" s="1180"/>
      <c r="T29" s="1180"/>
      <c r="U29" s="1180"/>
      <c r="V29" s="1180"/>
      <c r="W29" s="694"/>
      <c r="X29" s="689"/>
      <c r="Y29" s="689"/>
      <c r="Z29" s="689"/>
    </row>
    <row r="30" spans="1:26" s="686" customFormat="1" ht="12" customHeight="1" outlineLevel="1" x14ac:dyDescent="0.25">
      <c r="A30" s="690"/>
      <c r="B30" s="687"/>
      <c r="C30" s="699"/>
      <c r="D30" s="699"/>
      <c r="E30" s="699"/>
      <c r="F30" s="699"/>
      <c r="G30" s="699"/>
      <c r="H30" s="699"/>
      <c r="I30" s="699"/>
      <c r="J30" s="724"/>
      <c r="K30" s="724"/>
      <c r="L30" s="1179"/>
      <c r="M30" s="1179"/>
      <c r="N30" s="1179"/>
      <c r="O30" s="1179"/>
      <c r="P30" s="1179"/>
      <c r="Q30" s="1179"/>
      <c r="R30" s="1179"/>
      <c r="S30" s="1180"/>
      <c r="T30" s="1180"/>
      <c r="U30" s="1180"/>
      <c r="V30" s="1180"/>
      <c r="W30" s="694"/>
      <c r="X30" s="689"/>
      <c r="Y30" s="689"/>
      <c r="Z30" s="689"/>
    </row>
    <row r="31" spans="1:26" s="686" customFormat="1" outlineLevel="1" x14ac:dyDescent="0.25">
      <c r="A31" s="690"/>
      <c r="B31" s="687"/>
      <c r="C31" s="699"/>
      <c r="D31" s="699"/>
      <c r="E31" s="699"/>
      <c r="F31" s="703"/>
      <c r="G31" s="704"/>
      <c r="H31" s="704"/>
      <c r="I31" s="704"/>
      <c r="J31" s="247"/>
      <c r="K31" s="247" t="s">
        <v>1249</v>
      </c>
      <c r="L31" s="247"/>
      <c r="N31" s="1008" t="s">
        <v>1250</v>
      </c>
      <c r="O31" s="247"/>
      <c r="P31" s="247"/>
      <c r="Q31" s="247"/>
      <c r="R31" s="247"/>
      <c r="S31" s="247"/>
      <c r="T31" s="247"/>
      <c r="U31" s="247"/>
      <c r="V31" s="695"/>
      <c r="W31" s="694"/>
      <c r="X31" s="689"/>
      <c r="Y31" s="689"/>
      <c r="Z31" s="689"/>
    </row>
    <row r="32" spans="1:26" s="686" customFormat="1" ht="12" customHeight="1" outlineLevel="1" x14ac:dyDescent="0.25">
      <c r="A32" s="690"/>
      <c r="B32" s="687"/>
      <c r="C32" s="699"/>
      <c r="D32" s="699"/>
      <c r="E32" s="699"/>
      <c r="F32" s="703"/>
      <c r="H32" s="700"/>
      <c r="I32" s="262"/>
      <c r="J32" s="262" t="s">
        <v>309</v>
      </c>
      <c r="K32" s="326">
        <v>15000</v>
      </c>
      <c r="L32" s="700" t="s">
        <v>288</v>
      </c>
      <c r="M32" s="700"/>
      <c r="N32" s="1182">
        <v>4.5</v>
      </c>
      <c r="O32" s="250" t="s">
        <v>47</v>
      </c>
      <c r="P32" s="250"/>
      <c r="Q32" s="250"/>
      <c r="R32" s="250"/>
      <c r="S32" s="250"/>
      <c r="T32" s="250"/>
      <c r="U32" s="250"/>
      <c r="V32" s="695"/>
      <c r="W32" s="694"/>
      <c r="X32" s="689"/>
      <c r="Y32" s="689"/>
      <c r="Z32" s="689"/>
    </row>
    <row r="33" spans="1:26" s="686" customFormat="1" outlineLevel="1" x14ac:dyDescent="0.25">
      <c r="A33" s="690"/>
      <c r="B33" s="687"/>
      <c r="C33" s="699"/>
      <c r="D33" s="699"/>
      <c r="E33" s="699"/>
      <c r="F33" s="698"/>
      <c r="G33" s="703"/>
      <c r="H33" s="703"/>
      <c r="I33" s="703"/>
      <c r="J33" s="262" t="s">
        <v>310</v>
      </c>
      <c r="K33" s="326">
        <v>30</v>
      </c>
      <c r="L33" s="700" t="s">
        <v>303</v>
      </c>
      <c r="M33" s="695"/>
      <c r="N33" s="695"/>
      <c r="O33" s="695"/>
      <c r="P33" s="695"/>
      <c r="Q33" s="695"/>
      <c r="R33" s="695"/>
      <c r="S33" s="695"/>
      <c r="T33" s="695"/>
      <c r="U33" s="695"/>
      <c r="V33" s="695"/>
      <c r="W33" s="694"/>
      <c r="X33" s="689"/>
      <c r="Y33" s="689"/>
      <c r="Z33" s="689"/>
    </row>
    <row r="34" spans="1:26" s="686" customFormat="1" outlineLevel="1" x14ac:dyDescent="0.25">
      <c r="A34" s="690"/>
      <c r="B34" s="687"/>
      <c r="C34" s="699"/>
      <c r="D34" s="699"/>
      <c r="E34" s="699"/>
      <c r="F34" s="698"/>
      <c r="G34" s="703"/>
      <c r="H34" s="703"/>
      <c r="I34" s="703"/>
      <c r="J34" s="262" t="s">
        <v>311</v>
      </c>
      <c r="K34" s="4">
        <f>K32/EXP(K33*LN(1.2))</f>
        <v>63.190803496311425</v>
      </c>
      <c r="L34" s="700" t="s">
        <v>288</v>
      </c>
      <c r="M34" s="695"/>
      <c r="N34" s="695"/>
      <c r="O34" s="695"/>
      <c r="P34" s="695"/>
      <c r="Q34" s="695"/>
      <c r="R34" s="695"/>
      <c r="S34" s="695"/>
      <c r="T34" s="695"/>
      <c r="U34" s="695"/>
      <c r="V34" s="695"/>
      <c r="W34" s="694"/>
      <c r="X34" s="689"/>
      <c r="Y34" s="689"/>
      <c r="Z34" s="689"/>
    </row>
    <row r="35" spans="1:26" s="686" customFormat="1" outlineLevel="1" x14ac:dyDescent="0.25">
      <c r="A35" s="690"/>
      <c r="B35" s="687"/>
      <c r="C35" s="699"/>
      <c r="D35" s="699"/>
      <c r="E35" s="699"/>
      <c r="F35" s="698"/>
      <c r="G35" s="703"/>
      <c r="H35" s="703"/>
      <c r="I35" s="703"/>
      <c r="J35" s="701"/>
      <c r="K35" s="695"/>
      <c r="L35" s="695"/>
      <c r="M35" s="695"/>
      <c r="N35" s="695"/>
      <c r="O35" s="695"/>
      <c r="P35" s="695"/>
      <c r="Q35" s="695"/>
      <c r="R35" s="695"/>
      <c r="S35" s="695"/>
      <c r="T35" s="695"/>
      <c r="U35" s="695"/>
      <c r="V35" s="695"/>
      <c r="W35" s="694"/>
      <c r="X35" s="689"/>
      <c r="Y35" s="689"/>
      <c r="Z35" s="689"/>
    </row>
    <row r="36" spans="1:26" s="686" customFormat="1" ht="25.15" customHeight="1" outlineLevel="1" x14ac:dyDescent="0.25">
      <c r="A36" s="690"/>
      <c r="B36" s="687"/>
      <c r="C36" s="692"/>
      <c r="D36" s="692"/>
      <c r="E36" s="692"/>
      <c r="F36" s="692"/>
      <c r="G36" s="693" t="str">
        <f>G24</f>
        <v>LIVESTOCK FEEDS - CONFINEMENT INFRASTRUCTURE COSTS</v>
      </c>
      <c r="H36" s="692"/>
      <c r="I36" s="692"/>
      <c r="J36" s="692"/>
      <c r="K36" s="692"/>
      <c r="L36" s="692"/>
      <c r="M36" s="692"/>
      <c r="N36" s="692"/>
      <c r="O36" s="692"/>
      <c r="P36" s="692"/>
      <c r="Q36" s="692"/>
      <c r="R36" s="692"/>
      <c r="S36" s="692"/>
      <c r="T36" s="692"/>
      <c r="U36" s="692"/>
      <c r="V36" s="692"/>
      <c r="W36" s="691" t="s">
        <v>24</v>
      </c>
      <c r="X36" s="689"/>
      <c r="Y36" s="689"/>
      <c r="Z36" s="689"/>
    </row>
    <row r="37" spans="1:26" s="686" customFormat="1" ht="12" customHeight="1" outlineLevel="1" x14ac:dyDescent="0.25">
      <c r="A37" s="690"/>
      <c r="B37" s="687"/>
      <c r="C37" s="687"/>
      <c r="D37" s="687"/>
      <c r="E37" s="687"/>
      <c r="F37" s="689"/>
      <c r="G37" s="689"/>
      <c r="H37" s="689"/>
      <c r="I37" s="689"/>
      <c r="J37" s="689"/>
      <c r="K37" s="689"/>
      <c r="L37" s="689"/>
      <c r="M37" s="689"/>
      <c r="N37" s="689"/>
      <c r="O37" s="689"/>
      <c r="P37" s="689"/>
      <c r="Q37" s="689"/>
      <c r="R37" s="689"/>
      <c r="S37" s="689"/>
      <c r="T37" s="689"/>
      <c r="U37" s="689"/>
      <c r="V37" s="689"/>
      <c r="W37" s="689"/>
      <c r="X37" s="689"/>
      <c r="Y37" s="689"/>
      <c r="Z37" s="689"/>
    </row>
    <row r="38" spans="1:26" x14ac:dyDescent="0.25">
      <c r="A38" s="226"/>
      <c r="B38" s="227"/>
      <c r="C38" s="227"/>
      <c r="D38" s="227"/>
      <c r="E38" s="227"/>
      <c r="F38" s="228"/>
      <c r="G38" s="228"/>
      <c r="H38" s="228"/>
      <c r="I38" s="228"/>
      <c r="J38" s="228"/>
      <c r="K38" s="228"/>
      <c r="L38" s="228"/>
      <c r="M38" s="228"/>
      <c r="N38" s="228"/>
      <c r="O38" s="228"/>
      <c r="P38" s="228"/>
      <c r="Q38" s="228"/>
      <c r="R38" s="228"/>
      <c r="S38" s="228"/>
      <c r="T38" s="228"/>
      <c r="U38" s="228"/>
      <c r="V38" s="228"/>
      <c r="W38" s="228"/>
      <c r="X38" s="228"/>
      <c r="Y38" s="228"/>
      <c r="Z38" s="228"/>
    </row>
    <row r="39" spans="1:26" ht="5.0999999999999996" customHeight="1" thickBot="1" x14ac:dyDescent="0.3">
      <c r="A39" s="226"/>
      <c r="B39" s="227"/>
      <c r="C39" s="227"/>
      <c r="D39" s="227"/>
      <c r="E39" s="227"/>
      <c r="F39" s="227"/>
      <c r="G39" s="227"/>
      <c r="H39" s="228"/>
      <c r="I39" s="228"/>
      <c r="J39" s="228"/>
      <c r="K39" s="228"/>
      <c r="L39" s="228"/>
      <c r="M39" s="228"/>
      <c r="N39" s="228"/>
      <c r="O39" s="228"/>
      <c r="P39" s="228"/>
      <c r="Q39" s="228"/>
      <c r="R39" s="228"/>
      <c r="S39" s="228"/>
      <c r="T39" s="228"/>
      <c r="U39" s="228"/>
      <c r="V39" s="228"/>
      <c r="W39" s="228"/>
      <c r="X39" s="227"/>
      <c r="Y39" s="227"/>
      <c r="Z39" s="227"/>
    </row>
    <row r="40" spans="1:26" ht="5.0999999999999996" customHeight="1" x14ac:dyDescent="0.25">
      <c r="A40" s="226"/>
      <c r="B40" s="227"/>
      <c r="C40" s="229" t="s">
        <v>0</v>
      </c>
      <c r="D40" s="229"/>
      <c r="E40" s="229"/>
      <c r="F40" s="229"/>
      <c r="G40" s="229"/>
      <c r="H40" s="229"/>
      <c r="I40" s="229"/>
      <c r="J40" s="229"/>
      <c r="K40" s="230"/>
      <c r="L40" s="230"/>
      <c r="M40" s="230"/>
      <c r="N40" s="230"/>
      <c r="O40" s="230"/>
      <c r="P40" s="230"/>
      <c r="Q40" s="230"/>
      <c r="R40" s="230"/>
      <c r="S40" s="230"/>
      <c r="T40" s="230"/>
      <c r="U40" s="230"/>
      <c r="V40" s="230"/>
      <c r="W40" s="231"/>
      <c r="X40" s="228"/>
      <c r="Y40" s="228"/>
      <c r="Z40" s="228"/>
    </row>
    <row r="41" spans="1:26" ht="12" customHeight="1" x14ac:dyDescent="0.25">
      <c r="A41" s="226"/>
      <c r="B41" s="227"/>
      <c r="C41" s="232"/>
      <c r="D41" s="232"/>
      <c r="E41" s="232" t="s">
        <v>1</v>
      </c>
      <c r="F41" s="233"/>
      <c r="G41" s="234" t="s">
        <v>304</v>
      </c>
      <c r="H41" s="233"/>
      <c r="I41" s="233"/>
      <c r="J41" s="233"/>
      <c r="K41" s="233"/>
      <c r="L41" s="233"/>
      <c r="M41" s="233"/>
      <c r="N41" s="233"/>
      <c r="O41" s="233"/>
      <c r="P41" s="233"/>
      <c r="Q41" s="233"/>
      <c r="R41" s="233"/>
      <c r="S41" s="235"/>
      <c r="T41" s="233"/>
      <c r="U41" s="235"/>
      <c r="V41" s="235"/>
      <c r="W41" s="236"/>
      <c r="X41" s="228"/>
      <c r="Y41" s="228"/>
      <c r="Z41" s="228"/>
    </row>
    <row r="42" spans="1:26" ht="12" customHeight="1" x14ac:dyDescent="0.25">
      <c r="A42" s="226"/>
      <c r="B42" s="227"/>
      <c r="C42" s="232"/>
      <c r="D42" s="232"/>
      <c r="E42" s="237"/>
      <c r="F42" s="233"/>
      <c r="G42" s="233" t="s">
        <v>312</v>
      </c>
      <c r="H42" s="233"/>
      <c r="I42" s="233"/>
      <c r="J42" s="233"/>
      <c r="K42" s="233"/>
      <c r="L42" s="233"/>
      <c r="M42" s="233"/>
      <c r="N42" s="233"/>
      <c r="O42" s="233"/>
      <c r="P42" s="233"/>
      <c r="Q42" s="233"/>
      <c r="R42" s="233"/>
      <c r="S42" s="235"/>
      <c r="T42" s="238"/>
      <c r="U42" s="235"/>
      <c r="V42" s="235"/>
      <c r="W42" s="236"/>
      <c r="X42" s="228"/>
      <c r="Y42" s="228"/>
      <c r="Z42" s="228"/>
    </row>
    <row r="43" spans="1:26" ht="12" customHeight="1" x14ac:dyDescent="0.25">
      <c r="A43" s="226"/>
      <c r="B43" s="227"/>
      <c r="C43" s="237"/>
      <c r="D43" s="232"/>
      <c r="E43" s="237"/>
      <c r="F43" s="233"/>
      <c r="G43" s="239">
        <v>43909</v>
      </c>
      <c r="H43" s="233"/>
      <c r="I43" s="233"/>
      <c r="J43" s="233"/>
      <c r="K43" s="233"/>
      <c r="L43" s="233"/>
      <c r="M43" s="233"/>
      <c r="N43" s="233"/>
      <c r="O43" s="233"/>
      <c r="P43" s="233"/>
      <c r="Q43" s="233"/>
      <c r="R43" s="233"/>
      <c r="S43" s="235"/>
      <c r="T43" s="238"/>
      <c r="U43" s="235"/>
      <c r="V43" s="235"/>
      <c r="W43" s="236"/>
      <c r="X43" s="228"/>
      <c r="Y43" s="228"/>
      <c r="Z43" s="228"/>
    </row>
    <row r="44" spans="1:26" ht="12" customHeight="1" x14ac:dyDescent="0.25">
      <c r="A44" s="226"/>
      <c r="B44" s="227"/>
      <c r="C44" s="240">
        <v>0</v>
      </c>
      <c r="D44" s="232"/>
      <c r="E44" s="237"/>
      <c r="F44" s="233"/>
      <c r="G44" s="261"/>
      <c r="H44" s="233"/>
      <c r="I44" s="233"/>
      <c r="J44" s="233"/>
      <c r="K44" s="233"/>
      <c r="L44" s="233"/>
      <c r="M44" s="233"/>
      <c r="N44" s="233"/>
      <c r="O44" s="233"/>
      <c r="P44" s="233"/>
      <c r="Q44" s="233"/>
      <c r="R44" s="233"/>
      <c r="S44" s="235"/>
      <c r="T44" s="238"/>
      <c r="U44" s="235"/>
      <c r="V44" s="235"/>
      <c r="W44" s="236"/>
      <c r="X44" s="228"/>
      <c r="Y44" s="228"/>
      <c r="Z44" s="228"/>
    </row>
    <row r="45" spans="1:26" ht="12" customHeight="1" x14ac:dyDescent="0.25">
      <c r="A45" s="226"/>
      <c r="B45" s="227"/>
      <c r="C45" s="237"/>
      <c r="D45" s="237"/>
      <c r="E45" s="237"/>
      <c r="F45" s="237"/>
      <c r="G45" s="237"/>
      <c r="H45" s="237"/>
      <c r="I45" s="237"/>
      <c r="J45" s="242"/>
      <c r="K45" s="242"/>
      <c r="L45" s="242"/>
      <c r="M45" s="242"/>
      <c r="N45" s="242"/>
      <c r="O45" s="242"/>
      <c r="P45" s="242"/>
      <c r="Q45" s="242"/>
      <c r="R45" s="242"/>
      <c r="S45" s="242"/>
      <c r="T45" s="242"/>
      <c r="U45" s="242"/>
      <c r="V45" s="242"/>
      <c r="W45" s="236"/>
      <c r="X45" s="228"/>
      <c r="Y45" s="228"/>
      <c r="Z45" s="228"/>
    </row>
    <row r="46" spans="1:26" ht="12" customHeight="1" x14ac:dyDescent="0.25">
      <c r="A46" s="226"/>
      <c r="B46" s="227"/>
      <c r="C46" s="237"/>
      <c r="D46" s="237"/>
      <c r="E46" s="237"/>
      <c r="F46" s="237"/>
      <c r="G46" s="237"/>
      <c r="H46" s="237"/>
      <c r="I46" s="237"/>
      <c r="J46" s="237"/>
      <c r="K46" s="237"/>
      <c r="L46" s="242"/>
      <c r="M46" s="242"/>
      <c r="N46" s="242"/>
      <c r="O46" s="242"/>
      <c r="P46" s="242"/>
      <c r="Q46" s="242"/>
      <c r="R46" s="242"/>
      <c r="S46" s="242"/>
      <c r="T46" s="242"/>
      <c r="U46" s="242"/>
      <c r="V46" s="242"/>
      <c r="W46" s="236"/>
      <c r="X46" s="228"/>
      <c r="Y46" s="228"/>
      <c r="Z46" s="228"/>
    </row>
    <row r="47" spans="1:26" ht="12" customHeight="1" x14ac:dyDescent="0.25">
      <c r="A47" s="226"/>
      <c r="B47" s="227"/>
      <c r="C47" s="237"/>
      <c r="D47" s="237"/>
      <c r="E47" s="237"/>
      <c r="F47" s="237"/>
      <c r="G47" s="237"/>
      <c r="H47" s="237"/>
      <c r="I47" s="237"/>
      <c r="J47" s="243"/>
      <c r="K47" s="243"/>
      <c r="L47" s="244"/>
      <c r="M47" s="244"/>
      <c r="N47" s="244"/>
      <c r="O47" s="244"/>
      <c r="P47" s="244"/>
      <c r="Q47" s="244"/>
      <c r="R47" s="244"/>
      <c r="S47" s="242"/>
      <c r="T47" s="242"/>
      <c r="U47" s="242"/>
      <c r="V47" s="242"/>
      <c r="W47" s="236"/>
      <c r="X47" s="228"/>
      <c r="Y47" s="228"/>
      <c r="Z47" s="228"/>
    </row>
    <row r="48" spans="1:26" x14ac:dyDescent="0.25">
      <c r="A48" s="226"/>
      <c r="B48" s="227"/>
      <c r="C48" s="237"/>
      <c r="D48" s="237"/>
      <c r="E48" s="237"/>
      <c r="F48" s="245"/>
      <c r="G48" s="246"/>
      <c r="H48" s="246"/>
      <c r="I48" s="246"/>
      <c r="J48" s="247"/>
      <c r="K48" s="247"/>
      <c r="L48" s="247"/>
      <c r="M48" s="3"/>
      <c r="N48" s="247"/>
      <c r="O48" s="247"/>
      <c r="P48" s="247"/>
      <c r="Q48" s="247"/>
      <c r="R48" s="247"/>
      <c r="S48" s="247"/>
      <c r="T48" s="247"/>
      <c r="U48" s="247"/>
      <c r="V48" s="248"/>
      <c r="W48" s="236"/>
      <c r="X48" s="228"/>
      <c r="Y48" s="228"/>
      <c r="Z48" s="228"/>
    </row>
    <row r="49" spans="1:26" ht="12" customHeight="1" x14ac:dyDescent="0.25">
      <c r="A49" s="226"/>
      <c r="B49" s="227"/>
      <c r="C49" s="237"/>
      <c r="D49" s="237"/>
      <c r="E49" s="237"/>
      <c r="F49" s="245"/>
      <c r="H49" s="249"/>
      <c r="I49" s="262"/>
      <c r="J49" s="249" t="s">
        <v>101</v>
      </c>
      <c r="K49" s="1017">
        <f>MIN(364,INT((L49 - DATE(YEAR(L49),1,1))))</f>
        <v>341</v>
      </c>
      <c r="L49" s="328">
        <v>43807</v>
      </c>
      <c r="M49" s="249"/>
      <c r="N49" s="249"/>
      <c r="O49" s="250"/>
      <c r="P49" s="250"/>
      <c r="Q49" s="250"/>
      <c r="R49" s="250"/>
      <c r="S49" s="250"/>
      <c r="T49" s="250"/>
      <c r="U49" s="250"/>
      <c r="V49" s="248"/>
      <c r="W49" s="236"/>
      <c r="X49" s="228"/>
      <c r="Y49" s="228"/>
      <c r="Z49" s="228"/>
    </row>
    <row r="50" spans="1:26" x14ac:dyDescent="0.25">
      <c r="A50" s="226"/>
      <c r="B50" s="227"/>
      <c r="C50" s="237"/>
      <c r="D50" s="237"/>
      <c r="E50" s="237"/>
      <c r="F50" s="252"/>
      <c r="G50" s="264"/>
      <c r="H50" s="264"/>
      <c r="I50" s="264"/>
      <c r="J50" s="265"/>
      <c r="K50" s="265"/>
      <c r="L50" s="265"/>
      <c r="M50" s="265"/>
      <c r="N50" s="265"/>
      <c r="O50" s="265"/>
      <c r="P50" s="265"/>
      <c r="Q50" s="265"/>
      <c r="R50" s="265"/>
      <c r="S50" s="265"/>
      <c r="T50" s="265"/>
      <c r="U50" s="265"/>
      <c r="V50" s="248"/>
      <c r="W50" s="236"/>
      <c r="X50" s="228"/>
      <c r="Y50" s="228"/>
      <c r="Z50" s="228"/>
    </row>
    <row r="51" spans="1:26" x14ac:dyDescent="0.25">
      <c r="A51" s="226"/>
      <c r="B51" s="227"/>
      <c r="C51" s="237"/>
      <c r="D51" s="237"/>
      <c r="E51" s="237"/>
      <c r="F51" s="252"/>
      <c r="G51" s="264"/>
      <c r="H51" s="264"/>
      <c r="I51" s="264"/>
      <c r="J51" s="265"/>
      <c r="K51" s="265"/>
      <c r="L51" s="265"/>
      <c r="M51" s="265"/>
      <c r="N51" s="265"/>
      <c r="O51" s="265"/>
      <c r="P51" s="265"/>
      <c r="Q51" s="265"/>
      <c r="R51" s="265"/>
      <c r="S51" s="265"/>
      <c r="T51" s="265"/>
      <c r="U51" s="265"/>
      <c r="V51" s="248"/>
      <c r="W51" s="236"/>
      <c r="X51" s="228"/>
      <c r="Y51" s="228"/>
      <c r="Z51" s="228"/>
    </row>
    <row r="52" spans="1:26" ht="25.15" customHeight="1" x14ac:dyDescent="0.25">
      <c r="A52" s="226"/>
      <c r="B52" s="227"/>
      <c r="C52" s="257"/>
      <c r="D52" s="257"/>
      <c r="E52" s="257"/>
      <c r="F52" s="257"/>
      <c r="G52" s="258" t="str">
        <f>G41</f>
        <v>LIVESTOCK FEEDS - STORAGE COSTS</v>
      </c>
      <c r="H52" s="257"/>
      <c r="I52" s="257"/>
      <c r="J52" s="257"/>
      <c r="K52" s="257"/>
      <c r="L52" s="257"/>
      <c r="M52" s="257"/>
      <c r="N52" s="257"/>
      <c r="O52" s="257"/>
      <c r="P52" s="257"/>
      <c r="Q52" s="257"/>
      <c r="R52" s="257"/>
      <c r="S52" s="257"/>
      <c r="T52" s="257"/>
      <c r="U52" s="257"/>
      <c r="V52" s="257"/>
      <c r="W52" s="259" t="s">
        <v>24</v>
      </c>
      <c r="X52" s="228"/>
      <c r="Y52" s="228"/>
      <c r="Z52" s="228"/>
    </row>
    <row r="53" spans="1:26" ht="12" customHeight="1" x14ac:dyDescent="0.25">
      <c r="A53" s="226"/>
      <c r="B53" s="227"/>
      <c r="C53" s="227"/>
      <c r="D53" s="227"/>
      <c r="E53" s="227"/>
      <c r="F53" s="228"/>
      <c r="G53" s="228"/>
      <c r="H53" s="228"/>
      <c r="I53" s="228"/>
      <c r="J53" s="228"/>
      <c r="K53" s="228"/>
      <c r="L53" s="228"/>
      <c r="M53" s="228"/>
      <c r="N53" s="228"/>
      <c r="O53" s="228"/>
      <c r="P53" s="228"/>
      <c r="Q53" s="228"/>
      <c r="R53" s="228"/>
      <c r="S53" s="228"/>
      <c r="T53" s="228"/>
      <c r="U53" s="228"/>
      <c r="V53" s="228"/>
      <c r="W53" s="228"/>
      <c r="X53" s="228"/>
      <c r="Y53" s="228"/>
      <c r="Z53" s="228"/>
    </row>
    <row r="54" spans="1:26" ht="12.75" customHeight="1" thickBot="1" x14ac:dyDescent="0.3">
      <c r="A54" s="266"/>
      <c r="B54" s="227"/>
      <c r="C54" s="227"/>
      <c r="D54" s="227"/>
      <c r="E54" s="227"/>
      <c r="F54" s="227"/>
      <c r="G54" s="227"/>
      <c r="H54" s="227"/>
      <c r="I54" s="227"/>
      <c r="J54" s="227"/>
      <c r="K54" s="227"/>
      <c r="L54" s="227"/>
      <c r="M54" s="227"/>
      <c r="N54" s="227"/>
      <c r="O54" s="227"/>
      <c r="P54" s="227"/>
      <c r="Q54" s="227"/>
      <c r="R54" s="227"/>
      <c r="S54" s="227"/>
      <c r="T54" s="227"/>
      <c r="U54" s="228"/>
      <c r="V54" s="227"/>
      <c r="W54" s="227"/>
      <c r="X54" s="228"/>
      <c r="Y54" s="228"/>
      <c r="Z54" s="228"/>
    </row>
    <row r="55" spans="1:26" ht="12.75" customHeight="1" x14ac:dyDescent="0.25">
      <c r="A55" s="266"/>
      <c r="B55" s="227"/>
      <c r="C55" s="229" t="s">
        <v>0</v>
      </c>
      <c r="D55" s="229">
        <v>969.17525180701671</v>
      </c>
      <c r="E55" s="229"/>
      <c r="F55" s="229"/>
      <c r="G55" s="229"/>
      <c r="H55" s="229"/>
      <c r="I55" s="229"/>
      <c r="J55" s="229"/>
      <c r="K55" s="230"/>
      <c r="L55" s="230"/>
      <c r="M55" s="230"/>
      <c r="N55" s="230"/>
      <c r="O55" s="230"/>
      <c r="P55" s="230"/>
      <c r="Q55" s="230"/>
      <c r="R55" s="230"/>
      <c r="S55" s="230"/>
      <c r="T55" s="230"/>
      <c r="U55" s="230"/>
      <c r="V55" s="230"/>
      <c r="W55" s="231"/>
      <c r="X55" s="228"/>
      <c r="Y55" s="228"/>
      <c r="Z55" s="228"/>
    </row>
    <row r="56" spans="1:26" ht="12.75" customHeight="1" x14ac:dyDescent="0.25">
      <c r="A56" s="266"/>
      <c r="B56" s="227"/>
      <c r="C56" s="232"/>
      <c r="D56" s="232">
        <v>-40.808730158730249</v>
      </c>
      <c r="E56" s="232" t="s">
        <v>1</v>
      </c>
      <c r="F56" s="233"/>
      <c r="G56" s="234" t="s">
        <v>313</v>
      </c>
      <c r="H56" s="233"/>
      <c r="I56" s="233"/>
      <c r="J56" s="233"/>
      <c r="K56" s="233"/>
      <c r="L56" s="233"/>
      <c r="M56" s="233"/>
      <c r="N56" s="233"/>
      <c r="O56" s="233"/>
      <c r="P56" s="233"/>
      <c r="Q56" s="233"/>
      <c r="R56" s="233"/>
      <c r="S56" s="235"/>
      <c r="T56" s="267"/>
      <c r="U56" s="267"/>
      <c r="V56" s="267"/>
      <c r="W56" s="236"/>
      <c r="X56" s="228"/>
      <c r="Y56" s="228"/>
      <c r="Z56" s="228"/>
    </row>
    <row r="57" spans="1:26" ht="12.75" customHeight="1" x14ac:dyDescent="0.25">
      <c r="A57" s="266"/>
      <c r="B57" s="227"/>
      <c r="C57" s="232"/>
      <c r="D57" s="232"/>
      <c r="E57" s="237"/>
      <c r="F57" s="233"/>
      <c r="G57" s="233" t="s">
        <v>314</v>
      </c>
      <c r="H57" s="267"/>
      <c r="I57" s="233"/>
      <c r="J57" s="233"/>
      <c r="K57" s="233"/>
      <c r="L57" s="233"/>
      <c r="M57" s="233"/>
      <c r="N57" s="233"/>
      <c r="O57" s="233"/>
      <c r="P57" s="233"/>
      <c r="Q57" s="233"/>
      <c r="R57" s="233"/>
      <c r="S57" s="235"/>
      <c r="T57" s="268"/>
      <c r="U57" s="268"/>
      <c r="V57" s="268"/>
      <c r="W57" s="236"/>
      <c r="X57" s="228"/>
      <c r="Y57" s="228"/>
      <c r="Z57" s="228"/>
    </row>
    <row r="58" spans="1:26" ht="12.75" customHeight="1" x14ac:dyDescent="0.25">
      <c r="A58" s="266"/>
      <c r="B58" s="227"/>
      <c r="C58" s="237"/>
      <c r="D58" s="232"/>
      <c r="E58" s="237"/>
      <c r="F58" s="233"/>
      <c r="G58" s="269">
        <v>37780.587162384261</v>
      </c>
      <c r="H58" s="267"/>
      <c r="I58" s="233"/>
      <c r="J58" s="233"/>
      <c r="K58" s="233"/>
      <c r="L58" s="233"/>
      <c r="M58" s="233"/>
      <c r="N58" s="233"/>
      <c r="O58" s="233"/>
      <c r="P58" s="233"/>
      <c r="Q58" s="233"/>
      <c r="R58" s="233"/>
      <c r="S58" s="235"/>
      <c r="T58" s="268"/>
      <c r="U58" s="268"/>
      <c r="V58" s="268"/>
      <c r="W58" s="236"/>
      <c r="X58" s="228"/>
      <c r="Y58" s="228"/>
      <c r="Z58" s="228"/>
    </row>
    <row r="59" spans="1:26" ht="12.75" customHeight="1" x14ac:dyDescent="0.25">
      <c r="A59" s="266"/>
      <c r="B59" s="227"/>
      <c r="C59" s="237">
        <v>1</v>
      </c>
      <c r="D59" s="232"/>
      <c r="E59" s="237"/>
      <c r="F59" s="233"/>
      <c r="G59" s="261" t="s">
        <v>315</v>
      </c>
      <c r="H59" s="267"/>
      <c r="I59" s="233"/>
      <c r="J59" s="267"/>
      <c r="K59" s="233" t="s">
        <v>27</v>
      </c>
      <c r="L59" s="233"/>
      <c r="M59" s="233"/>
      <c r="N59" s="233"/>
      <c r="O59" s="233"/>
      <c r="P59" s="233"/>
      <c r="Q59" s="233"/>
      <c r="R59" s="233"/>
      <c r="S59" s="235"/>
      <c r="T59" s="268"/>
      <c r="U59" s="268"/>
      <c r="V59" s="268"/>
      <c r="W59" s="236"/>
      <c r="X59" s="228"/>
      <c r="Y59" s="228"/>
      <c r="Z59" s="228"/>
    </row>
    <row r="60" spans="1:26" ht="12.75" customHeight="1" x14ac:dyDescent="0.25">
      <c r="A60" s="266"/>
      <c r="B60" s="227"/>
      <c r="C60" s="237"/>
      <c r="D60" s="237"/>
      <c r="E60" s="237"/>
      <c r="F60" s="237"/>
      <c r="G60" s="237"/>
      <c r="H60" s="237"/>
      <c r="I60" s="237"/>
      <c r="J60" s="242"/>
      <c r="K60" s="242"/>
      <c r="L60" s="242"/>
      <c r="M60" s="242"/>
      <c r="N60" s="242"/>
      <c r="O60" s="242"/>
      <c r="P60" s="242"/>
      <c r="Q60" s="242"/>
      <c r="R60" s="242"/>
      <c r="S60" s="242"/>
      <c r="T60" s="242"/>
      <c r="U60" s="242"/>
      <c r="V60" s="242"/>
      <c r="W60" s="236"/>
      <c r="X60" s="228"/>
      <c r="Y60" s="228"/>
      <c r="Z60" s="228"/>
    </row>
    <row r="61" spans="1:26" ht="12.75" customHeight="1" x14ac:dyDescent="0.25">
      <c r="A61" s="266"/>
      <c r="B61" s="227"/>
      <c r="C61" s="237"/>
      <c r="D61" s="237"/>
      <c r="E61" s="237"/>
      <c r="F61" s="237"/>
      <c r="G61" s="237"/>
      <c r="H61" s="243"/>
      <c r="I61" s="237"/>
      <c r="J61" s="243"/>
      <c r="K61" s="243"/>
      <c r="L61" s="237"/>
      <c r="M61" s="242"/>
      <c r="N61" s="242"/>
      <c r="O61" s="242"/>
      <c r="P61" s="242"/>
      <c r="Q61" s="242"/>
      <c r="R61" s="242"/>
      <c r="S61" s="242"/>
      <c r="T61" s="242"/>
      <c r="U61" s="242"/>
      <c r="V61" s="242"/>
      <c r="W61" s="236"/>
      <c r="X61" s="228"/>
      <c r="Y61" s="228"/>
      <c r="Z61" s="228"/>
    </row>
    <row r="62" spans="1:26" ht="12.75" customHeight="1" x14ac:dyDescent="0.25">
      <c r="A62" s="266"/>
      <c r="B62" s="227"/>
      <c r="C62" s="237"/>
      <c r="D62" s="237"/>
      <c r="E62" s="237"/>
      <c r="F62" s="237"/>
      <c r="G62" s="237"/>
      <c r="H62" s="270"/>
      <c r="I62" s="271"/>
      <c r="J62" s="243"/>
      <c r="K62" s="243" t="s">
        <v>316</v>
      </c>
      <c r="L62" s="243"/>
      <c r="M62" s="242"/>
      <c r="N62" s="242"/>
      <c r="O62" s="242"/>
      <c r="P62" s="242"/>
      <c r="Q62" s="242"/>
      <c r="R62" s="242"/>
      <c r="S62" s="242"/>
      <c r="T62" s="242"/>
      <c r="U62" s="242"/>
      <c r="V62" s="242"/>
      <c r="W62" s="236"/>
      <c r="X62" s="228"/>
      <c r="Y62" s="228"/>
      <c r="Z62" s="228"/>
    </row>
    <row r="63" spans="1:26" ht="12.75" customHeight="1" x14ac:dyDescent="0.25">
      <c r="A63" s="266"/>
      <c r="B63" s="227"/>
      <c r="C63" s="237"/>
      <c r="D63" s="237"/>
      <c r="E63" s="237"/>
      <c r="F63" s="237"/>
      <c r="G63" s="237"/>
      <c r="H63" s="237"/>
      <c r="I63" s="271"/>
      <c r="J63" s="242"/>
      <c r="K63" s="242" t="s">
        <v>317</v>
      </c>
      <c r="L63" s="242"/>
      <c r="M63" s="242"/>
      <c r="N63" s="242"/>
      <c r="O63" s="242"/>
      <c r="P63" s="242"/>
      <c r="Q63" s="242"/>
      <c r="R63" s="242"/>
      <c r="S63" s="242"/>
      <c r="T63" s="242"/>
      <c r="U63" s="242"/>
      <c r="V63" s="242"/>
      <c r="W63" s="236"/>
      <c r="X63" s="228"/>
      <c r="Y63" s="228"/>
      <c r="Z63" s="228"/>
    </row>
    <row r="64" spans="1:26" ht="12.75" customHeight="1" x14ac:dyDescent="0.25">
      <c r="A64" s="266"/>
      <c r="B64" s="227"/>
      <c r="C64" s="237"/>
      <c r="D64" s="237"/>
      <c r="E64" s="237"/>
      <c r="F64" s="237"/>
      <c r="G64" s="237"/>
      <c r="H64" s="270"/>
      <c r="I64" s="271"/>
      <c r="J64" s="272"/>
      <c r="K64" s="272"/>
      <c r="L64" s="272"/>
      <c r="M64" s="272"/>
      <c r="N64" s="272"/>
      <c r="O64" s="272"/>
      <c r="P64" s="272"/>
      <c r="Q64" s="272"/>
      <c r="R64" s="272"/>
      <c r="S64" s="272"/>
      <c r="T64" s="272"/>
      <c r="U64" s="272"/>
      <c r="V64" s="273"/>
      <c r="W64" s="236"/>
      <c r="X64" s="228"/>
      <c r="Y64" s="228"/>
      <c r="Z64" s="228"/>
    </row>
    <row r="65" spans="1:26" ht="12.75" customHeight="1" x14ac:dyDescent="0.25">
      <c r="A65" s="266"/>
      <c r="B65" s="227"/>
      <c r="C65" s="237"/>
      <c r="D65" s="237"/>
      <c r="E65" s="237"/>
      <c r="F65" s="245"/>
      <c r="G65" s="278" t="s">
        <v>318</v>
      </c>
      <c r="H65" s="274"/>
      <c r="I65" s="275"/>
      <c r="J65" s="276"/>
      <c r="K65" s="276"/>
      <c r="L65" s="276"/>
      <c r="M65" s="276"/>
      <c r="N65" s="276"/>
      <c r="O65" s="276"/>
      <c r="P65" s="276"/>
      <c r="Q65" s="276"/>
      <c r="R65" s="276"/>
      <c r="T65" s="276"/>
      <c r="U65" s="276"/>
      <c r="V65" s="248"/>
      <c r="W65" s="236"/>
      <c r="X65" s="228"/>
      <c r="Y65" s="228"/>
      <c r="Z65" s="228"/>
    </row>
    <row r="66" spans="1:26" ht="12.75" customHeight="1" x14ac:dyDescent="0.25">
      <c r="A66" s="266"/>
      <c r="B66" s="227"/>
      <c r="C66" s="237"/>
      <c r="D66" s="237"/>
      <c r="E66" s="237"/>
      <c r="F66" s="245"/>
      <c r="I66" s="279"/>
      <c r="J66" s="280"/>
      <c r="K66" s="280"/>
      <c r="L66" s="280"/>
      <c r="M66" s="280"/>
      <c r="N66" s="280"/>
      <c r="O66" s="280"/>
      <c r="P66" s="280"/>
      <c r="W66" s="236"/>
      <c r="X66" s="228"/>
      <c r="Y66" s="228"/>
      <c r="Z66" s="228"/>
    </row>
    <row r="67" spans="1:26" ht="12.75" customHeight="1" x14ac:dyDescent="0.25">
      <c r="A67" s="266"/>
      <c r="B67" s="227"/>
      <c r="C67" s="237"/>
      <c r="D67" s="237"/>
      <c r="E67" s="237"/>
      <c r="F67" s="245"/>
      <c r="G67" s="280"/>
      <c r="H67" s="280" t="s">
        <v>306</v>
      </c>
      <c r="I67" s="280" t="s">
        <v>307</v>
      </c>
      <c r="J67" s="280"/>
      <c r="K67" s="280"/>
      <c r="L67" s="280"/>
      <c r="M67" s="280"/>
      <c r="W67" s="236"/>
      <c r="X67" s="228"/>
      <c r="Y67" s="228"/>
      <c r="Z67" s="228"/>
    </row>
    <row r="68" spans="1:26" ht="12.75" customHeight="1" x14ac:dyDescent="0.25">
      <c r="A68" s="266"/>
      <c r="B68" s="227"/>
      <c r="C68" s="237"/>
      <c r="D68" s="237"/>
      <c r="E68" s="237"/>
      <c r="F68" s="245"/>
      <c r="G68" s="292" t="s">
        <v>329</v>
      </c>
      <c r="H68" s="329">
        <v>0.1</v>
      </c>
      <c r="I68" s="329">
        <v>0.2</v>
      </c>
      <c r="J68" s="280" t="s">
        <v>319</v>
      </c>
      <c r="K68" s="331">
        <f>H68*60</f>
        <v>6</v>
      </c>
      <c r="L68" s="331">
        <f>I68*60</f>
        <v>12</v>
      </c>
      <c r="M68" s="280" t="s">
        <v>320</v>
      </c>
      <c r="Q68" s="280"/>
      <c r="R68" s="280"/>
      <c r="S68" s="280"/>
      <c r="T68" s="280"/>
      <c r="U68" s="280"/>
      <c r="V68" s="281"/>
      <c r="W68" s="236"/>
      <c r="X68" s="228"/>
      <c r="Y68" s="228"/>
      <c r="Z68" s="228"/>
    </row>
    <row r="69" spans="1:26" ht="12.75" customHeight="1" x14ac:dyDescent="0.25">
      <c r="A69" s="266"/>
      <c r="B69" s="227"/>
      <c r="C69" s="237"/>
      <c r="D69" s="237"/>
      <c r="E69" s="237"/>
      <c r="F69" s="245"/>
      <c r="G69" s="292" t="s">
        <v>330</v>
      </c>
      <c r="H69" s="329">
        <v>0.1</v>
      </c>
      <c r="I69" s="329">
        <v>0.1</v>
      </c>
      <c r="J69" s="280" t="s">
        <v>321</v>
      </c>
      <c r="K69" s="331">
        <f>H69*60</f>
        <v>6</v>
      </c>
      <c r="L69" s="331">
        <f>I69*60</f>
        <v>6</v>
      </c>
      <c r="M69" s="280" t="s">
        <v>320</v>
      </c>
      <c r="Q69" s="280"/>
      <c r="R69" s="280"/>
      <c r="S69" s="280"/>
      <c r="T69" s="280"/>
      <c r="U69" s="280"/>
      <c r="V69" s="281"/>
      <c r="W69" s="236"/>
      <c r="X69" s="228"/>
      <c r="Y69" s="228"/>
      <c r="Z69" s="228"/>
    </row>
    <row r="70" spans="1:26" ht="12.75" customHeight="1" x14ac:dyDescent="0.25">
      <c r="A70" s="266"/>
      <c r="B70" s="227"/>
      <c r="C70" s="237"/>
      <c r="D70" s="237"/>
      <c r="E70" s="237"/>
      <c r="F70" s="245"/>
      <c r="G70" s="292" t="s">
        <v>308</v>
      </c>
      <c r="H70" s="329">
        <v>2</v>
      </c>
      <c r="I70" s="329">
        <v>2</v>
      </c>
      <c r="J70" s="280" t="s">
        <v>322</v>
      </c>
      <c r="K70" s="280"/>
      <c r="L70" s="280"/>
      <c r="Q70" s="280"/>
      <c r="R70" s="280"/>
      <c r="S70" s="280"/>
      <c r="T70" s="280"/>
      <c r="U70" s="280"/>
      <c r="V70" s="281"/>
      <c r="W70" s="236"/>
      <c r="X70" s="228"/>
      <c r="Y70" s="228"/>
      <c r="Z70" s="228"/>
    </row>
    <row r="71" spans="1:26" ht="12.75" customHeight="1" x14ac:dyDescent="0.25">
      <c r="A71" s="266"/>
      <c r="B71" s="227"/>
      <c r="C71" s="237"/>
      <c r="D71" s="237"/>
      <c r="E71" s="237"/>
      <c r="F71" s="245"/>
      <c r="H71" s="330">
        <f>(H68+H69)/H70</f>
        <v>0.1</v>
      </c>
      <c r="I71" s="330">
        <f>(I68+I69)/I70</f>
        <v>0.15000000000000002</v>
      </c>
      <c r="J71" s="280" t="s">
        <v>323</v>
      </c>
      <c r="K71" s="280"/>
      <c r="L71" s="280"/>
      <c r="M71" s="280"/>
      <c r="R71" s="280"/>
      <c r="S71" s="280"/>
      <c r="T71" s="280"/>
      <c r="U71" s="280"/>
      <c r="V71" s="281"/>
      <c r="W71" s="236"/>
      <c r="X71" s="228"/>
      <c r="Y71" s="228"/>
      <c r="Z71" s="228"/>
    </row>
    <row r="72" spans="1:26" ht="12.75" customHeight="1" x14ac:dyDescent="0.25">
      <c r="A72" s="266"/>
      <c r="B72" s="227"/>
      <c r="C72" s="237"/>
      <c r="D72" s="237"/>
      <c r="E72" s="237"/>
      <c r="F72" s="252"/>
      <c r="G72" s="277"/>
      <c r="H72" s="282"/>
      <c r="I72" s="277"/>
      <c r="J72" s="283"/>
      <c r="K72" s="283"/>
      <c r="L72" s="283"/>
      <c r="M72" s="283"/>
      <c r="N72" s="287" t="s">
        <v>325</v>
      </c>
      <c r="O72" s="283"/>
      <c r="P72" s="283"/>
      <c r="Q72" s="280" t="s">
        <v>331</v>
      </c>
      <c r="R72" s="284"/>
      <c r="V72" s="285"/>
      <c r="W72" s="236"/>
      <c r="X72" s="228"/>
      <c r="Y72" s="228"/>
      <c r="Z72" s="228"/>
    </row>
    <row r="73" spans="1:26" ht="12.75" customHeight="1" x14ac:dyDescent="0.25">
      <c r="A73" s="266"/>
      <c r="B73" s="227"/>
      <c r="C73" s="237"/>
      <c r="D73" s="237"/>
      <c r="E73" s="237"/>
      <c r="F73" s="252"/>
      <c r="G73" s="277"/>
      <c r="H73" s="277"/>
      <c r="I73" s="277"/>
      <c r="K73" s="283"/>
      <c r="L73" s="283"/>
      <c r="M73" s="283"/>
      <c r="O73" s="283"/>
      <c r="Q73" s="290"/>
      <c r="R73" s="284"/>
      <c r="V73" s="285"/>
      <c r="W73" s="236"/>
      <c r="X73" s="228"/>
      <c r="Y73" s="228"/>
      <c r="Z73" s="228"/>
    </row>
    <row r="74" spans="1:26" ht="12.75" customHeight="1" x14ac:dyDescent="0.25">
      <c r="A74" s="266"/>
      <c r="B74" s="227"/>
      <c r="C74" s="237"/>
      <c r="D74" s="237"/>
      <c r="E74" s="237"/>
      <c r="F74" s="252"/>
      <c r="H74" s="286" t="s">
        <v>324</v>
      </c>
      <c r="K74" s="283"/>
      <c r="L74" s="283"/>
      <c r="M74" s="283"/>
      <c r="N74" s="283" t="s">
        <v>278</v>
      </c>
      <c r="O74" s="332">
        <v>0.2</v>
      </c>
      <c r="P74" s="288" t="s">
        <v>326</v>
      </c>
      <c r="Q74" s="334">
        <f>O74*60</f>
        <v>12</v>
      </c>
      <c r="R74" s="283" t="s">
        <v>320</v>
      </c>
      <c r="V74" s="285"/>
      <c r="W74" s="236"/>
      <c r="X74" s="228"/>
      <c r="Y74" s="228"/>
      <c r="Z74" s="228"/>
    </row>
    <row r="75" spans="1:26" ht="12.75" customHeight="1" x14ac:dyDescent="0.25">
      <c r="A75" s="266"/>
      <c r="B75" s="227"/>
      <c r="C75" s="237"/>
      <c r="D75" s="237"/>
      <c r="E75" s="237"/>
      <c r="F75" s="252"/>
      <c r="G75" s="286"/>
      <c r="H75" s="277"/>
      <c r="J75" s="283"/>
      <c r="K75" s="283"/>
      <c r="L75" s="283"/>
      <c r="M75" s="283"/>
      <c r="N75" s="282" t="s">
        <v>327</v>
      </c>
      <c r="O75" s="333">
        <v>2</v>
      </c>
      <c r="P75" s="288" t="s">
        <v>328</v>
      </c>
      <c r="Q75" s="283"/>
      <c r="R75" s="283"/>
      <c r="V75" s="285"/>
      <c r="W75" s="236"/>
      <c r="X75" s="228"/>
      <c r="Y75" s="228"/>
      <c r="Z75" s="228"/>
    </row>
    <row r="76" spans="1:26" ht="12.75" customHeight="1" x14ac:dyDescent="0.25">
      <c r="A76" s="266"/>
      <c r="B76" s="227"/>
      <c r="C76" s="237"/>
      <c r="D76" s="237"/>
      <c r="E76" s="237"/>
      <c r="F76" s="252"/>
      <c r="G76" s="277"/>
      <c r="H76" s="282"/>
      <c r="I76" s="277"/>
      <c r="L76" s="283"/>
      <c r="M76" s="283"/>
      <c r="N76" s="283"/>
      <c r="O76" s="283"/>
      <c r="P76" s="283"/>
      <c r="R76" s="284"/>
      <c r="V76" s="285"/>
      <c r="W76" s="236"/>
      <c r="X76" s="228"/>
      <c r="Y76" s="228"/>
      <c r="Z76" s="228"/>
    </row>
    <row r="77" spans="1:26" ht="12.75" customHeight="1" x14ac:dyDescent="0.25">
      <c r="A77" s="266"/>
      <c r="B77" s="227"/>
      <c r="C77" s="237"/>
      <c r="D77" s="237"/>
      <c r="E77" s="237"/>
      <c r="F77" s="252"/>
      <c r="I77" s="277" t="s">
        <v>306</v>
      </c>
      <c r="J77" s="282" t="s">
        <v>307</v>
      </c>
      <c r="L77" s="283"/>
      <c r="M77" s="283"/>
      <c r="N77" s="283"/>
      <c r="O77" s="283"/>
      <c r="P77" s="283"/>
      <c r="Q77" s="283"/>
      <c r="R77" s="283"/>
      <c r="S77" s="277"/>
      <c r="T77" s="282"/>
      <c r="U77" s="284"/>
      <c r="V77" s="285"/>
      <c r="W77" s="236"/>
      <c r="X77" s="228"/>
      <c r="Y77" s="228"/>
      <c r="Z77" s="228"/>
    </row>
    <row r="78" spans="1:26" ht="12.75" customHeight="1" x14ac:dyDescent="0.25">
      <c r="A78" s="266"/>
      <c r="B78" s="227"/>
      <c r="C78" s="237"/>
      <c r="D78" s="237"/>
      <c r="E78" s="237"/>
      <c r="F78" s="252"/>
      <c r="G78" s="686" t="s">
        <v>101</v>
      </c>
      <c r="H78" s="686" t="s">
        <v>1137</v>
      </c>
      <c r="I78" s="282" t="s">
        <v>335</v>
      </c>
      <c r="J78" s="282" t="s">
        <v>332</v>
      </c>
      <c r="M78" s="283"/>
      <c r="N78" s="283" t="s">
        <v>1137</v>
      </c>
      <c r="O78" s="283" t="s">
        <v>333</v>
      </c>
      <c r="P78" s="289" t="s">
        <v>334</v>
      </c>
      <c r="Q78" s="283"/>
      <c r="U78" s="284"/>
      <c r="V78" s="285"/>
      <c r="W78" s="236"/>
      <c r="X78" s="228"/>
      <c r="Y78" s="228"/>
      <c r="Z78" s="228"/>
    </row>
    <row r="79" spans="1:26" ht="12.75" customHeight="1" x14ac:dyDescent="0.25">
      <c r="A79" s="266"/>
      <c r="B79" s="227"/>
      <c r="C79" s="237"/>
      <c r="D79" s="237"/>
      <c r="E79" s="237"/>
      <c r="F79" s="252"/>
      <c r="G79" s="293">
        <v>43466</v>
      </c>
      <c r="H79" s="52">
        <f>MIN(364,INT((G79 - DATE(YEAR(G79),1,1))))</f>
        <v>0</v>
      </c>
      <c r="I79" s="335">
        <v>1.8</v>
      </c>
      <c r="J79" s="336">
        <v>10</v>
      </c>
      <c r="N79" s="1018">
        <f t="shared" ref="N79:N85" si="0">H79</f>
        <v>0</v>
      </c>
      <c r="O79" s="337">
        <v>100</v>
      </c>
      <c r="P79" s="338">
        <v>500</v>
      </c>
      <c r="U79" s="285"/>
      <c r="W79" s="236"/>
      <c r="X79" s="228"/>
      <c r="Y79" s="228"/>
      <c r="Z79" s="228"/>
    </row>
    <row r="80" spans="1:26" ht="12.75" customHeight="1" x14ac:dyDescent="0.25">
      <c r="A80" s="266"/>
      <c r="B80" s="227"/>
      <c r="C80" s="237"/>
      <c r="D80" s="237"/>
      <c r="E80" s="237"/>
      <c r="F80" s="252"/>
      <c r="G80" s="293">
        <v>43525</v>
      </c>
      <c r="H80" s="52">
        <f t="shared" ref="H80:H85" si="1">MIN(364,INT((G80 - DATE(YEAR(G80),1,1))))</f>
        <v>59</v>
      </c>
      <c r="I80" s="335">
        <v>1.8</v>
      </c>
      <c r="J80" s="336">
        <v>10</v>
      </c>
      <c r="N80" s="1018">
        <f t="shared" si="0"/>
        <v>59</v>
      </c>
      <c r="O80" s="337">
        <v>150</v>
      </c>
      <c r="P80" s="338">
        <v>500</v>
      </c>
      <c r="U80" s="285"/>
      <c r="W80" s="236"/>
      <c r="X80" s="228"/>
      <c r="Y80" s="228"/>
      <c r="Z80" s="228"/>
    </row>
    <row r="81" spans="1:26" ht="12.75" customHeight="1" x14ac:dyDescent="0.25">
      <c r="A81" s="266"/>
      <c r="B81" s="227"/>
      <c r="C81" s="237"/>
      <c r="D81" s="237"/>
      <c r="E81" s="237"/>
      <c r="F81" s="252"/>
      <c r="G81" s="293">
        <v>43556</v>
      </c>
      <c r="H81" s="52">
        <f t="shared" si="1"/>
        <v>90</v>
      </c>
      <c r="I81" s="335">
        <v>3.6</v>
      </c>
      <c r="J81" s="336">
        <v>10</v>
      </c>
      <c r="N81" s="1018">
        <f t="shared" si="0"/>
        <v>90</v>
      </c>
      <c r="O81" s="337">
        <v>200</v>
      </c>
      <c r="P81" s="338">
        <v>500</v>
      </c>
      <c r="U81" s="285"/>
      <c r="W81" s="236"/>
      <c r="X81" s="228"/>
      <c r="Y81" s="228"/>
      <c r="Z81" s="228"/>
    </row>
    <row r="82" spans="1:26" ht="12.75" customHeight="1" x14ac:dyDescent="0.25">
      <c r="A82" s="266"/>
      <c r="B82" s="227"/>
      <c r="C82" s="237"/>
      <c r="D82" s="237"/>
      <c r="E82" s="237"/>
      <c r="F82" s="252"/>
      <c r="G82" s="293">
        <v>43615</v>
      </c>
      <c r="H82" s="52">
        <f t="shared" si="1"/>
        <v>149</v>
      </c>
      <c r="I82" s="335">
        <v>1.8</v>
      </c>
      <c r="J82" s="336">
        <v>10</v>
      </c>
      <c r="M82" s="283"/>
      <c r="N82" s="1018">
        <f t="shared" si="0"/>
        <v>149</v>
      </c>
      <c r="O82" s="337">
        <v>150</v>
      </c>
      <c r="P82" s="338">
        <v>500</v>
      </c>
      <c r="Q82" s="290"/>
      <c r="U82" s="285"/>
      <c r="W82" s="236"/>
      <c r="X82" s="228"/>
      <c r="Y82" s="228"/>
      <c r="Z82" s="228"/>
    </row>
    <row r="83" spans="1:26" ht="12.75" customHeight="1" x14ac:dyDescent="0.25">
      <c r="A83" s="266"/>
      <c r="B83" s="227"/>
      <c r="C83" s="237"/>
      <c r="D83" s="237"/>
      <c r="E83" s="237"/>
      <c r="F83" s="252"/>
      <c r="G83" s="293">
        <v>43620</v>
      </c>
      <c r="H83" s="52">
        <f t="shared" si="1"/>
        <v>154</v>
      </c>
      <c r="I83" s="335">
        <v>1.8</v>
      </c>
      <c r="J83" s="336">
        <v>10</v>
      </c>
      <c r="M83" s="283"/>
      <c r="N83" s="1018">
        <f t="shared" si="0"/>
        <v>154</v>
      </c>
      <c r="O83" s="337">
        <v>100</v>
      </c>
      <c r="P83" s="338">
        <v>500</v>
      </c>
      <c r="Q83" s="290"/>
      <c r="U83" s="285"/>
      <c r="W83" s="236"/>
      <c r="X83" s="228"/>
      <c r="Y83" s="228"/>
      <c r="Z83" s="228"/>
    </row>
    <row r="84" spans="1:26" ht="12.75" customHeight="1" x14ac:dyDescent="0.25">
      <c r="A84" s="266"/>
      <c r="B84" s="227"/>
      <c r="C84" s="237"/>
      <c r="D84" s="237"/>
      <c r="E84" s="237"/>
      <c r="F84" s="252"/>
      <c r="G84" s="293">
        <v>43678</v>
      </c>
      <c r="H84" s="52">
        <f t="shared" si="1"/>
        <v>212</v>
      </c>
      <c r="I84" s="335">
        <v>1.8</v>
      </c>
      <c r="J84" s="336">
        <v>10</v>
      </c>
      <c r="M84" s="283"/>
      <c r="N84" s="1018">
        <f t="shared" si="0"/>
        <v>212</v>
      </c>
      <c r="O84" s="337">
        <v>30</v>
      </c>
      <c r="P84" s="338">
        <v>500</v>
      </c>
      <c r="Q84" s="290"/>
      <c r="U84" s="285"/>
      <c r="W84" s="236"/>
      <c r="X84" s="228"/>
      <c r="Y84" s="228"/>
      <c r="Z84" s="228"/>
    </row>
    <row r="85" spans="1:26" ht="12.75" customHeight="1" x14ac:dyDescent="0.25">
      <c r="A85" s="266"/>
      <c r="B85" s="227"/>
      <c r="C85" s="237"/>
      <c r="D85" s="237"/>
      <c r="E85" s="237"/>
      <c r="F85" s="252"/>
      <c r="G85" s="293">
        <v>43824</v>
      </c>
      <c r="H85" s="52">
        <f t="shared" si="1"/>
        <v>358</v>
      </c>
      <c r="I85" s="335">
        <v>1.8</v>
      </c>
      <c r="J85" s="336">
        <v>10</v>
      </c>
      <c r="M85" s="283"/>
      <c r="N85" s="1018">
        <f t="shared" si="0"/>
        <v>358</v>
      </c>
      <c r="O85" s="337">
        <v>50</v>
      </c>
      <c r="P85" s="338">
        <v>500</v>
      </c>
      <c r="Q85" s="290"/>
      <c r="U85" s="285"/>
      <c r="W85" s="236"/>
      <c r="X85" s="228"/>
      <c r="Y85" s="228"/>
      <c r="Z85" s="228"/>
    </row>
    <row r="86" spans="1:26" ht="12.75" customHeight="1" x14ac:dyDescent="0.25">
      <c r="A86" s="266"/>
      <c r="B86" s="227"/>
      <c r="C86" s="237"/>
      <c r="D86" s="237"/>
      <c r="E86" s="237"/>
      <c r="F86" s="252"/>
      <c r="G86" s="255"/>
      <c r="H86" s="255"/>
      <c r="I86" s="255"/>
      <c r="J86" s="256"/>
      <c r="K86" s="256"/>
      <c r="L86" s="256"/>
      <c r="M86" s="256"/>
      <c r="N86" s="256"/>
      <c r="O86" s="256"/>
      <c r="P86" s="256"/>
      <c r="Q86" s="256"/>
      <c r="R86" s="256"/>
      <c r="S86" s="256"/>
      <c r="T86" s="256"/>
      <c r="U86" s="248"/>
      <c r="V86" s="248"/>
      <c r="W86" s="236"/>
      <c r="X86" s="228"/>
      <c r="Y86" s="228"/>
      <c r="Z86" s="228"/>
    </row>
    <row r="87" spans="1:26" ht="12.75" customHeight="1" x14ac:dyDescent="0.25">
      <c r="A87" s="266"/>
      <c r="B87" s="227"/>
      <c r="C87" s="257"/>
      <c r="D87" s="257"/>
      <c r="E87" s="257"/>
      <c r="F87" s="257"/>
      <c r="G87" s="258" t="str">
        <f>G56</f>
        <v>LABOUR GRAIN FEEDING - LABOUR REQUIREMENT FOR GRAIN FEEDING SHEEP</v>
      </c>
      <c r="H87" s="257"/>
      <c r="I87" s="257"/>
      <c r="J87" s="257"/>
      <c r="K87" s="257"/>
      <c r="L87" s="257"/>
      <c r="M87" s="257"/>
      <c r="N87" s="257"/>
      <c r="O87" s="257"/>
      <c r="P87" s="257"/>
      <c r="Q87" s="257"/>
      <c r="R87" s="257"/>
      <c r="S87" s="257"/>
      <c r="T87" s="291"/>
      <c r="U87" s="291"/>
      <c r="V87" s="291"/>
      <c r="W87" s="259" t="s">
        <v>24</v>
      </c>
      <c r="X87" s="228"/>
      <c r="Y87" s="228"/>
      <c r="Z87" s="228"/>
    </row>
    <row r="88" spans="1:26" ht="12.75" customHeight="1" x14ac:dyDescent="0.25">
      <c r="A88" s="266"/>
      <c r="B88" s="227"/>
      <c r="C88" s="227"/>
      <c r="D88" s="227"/>
      <c r="E88" s="227"/>
      <c r="F88" s="227"/>
      <c r="G88" s="227"/>
      <c r="H88" s="227"/>
      <c r="I88" s="227"/>
      <c r="J88" s="227"/>
      <c r="K88" s="227"/>
      <c r="L88" s="227"/>
      <c r="M88" s="227"/>
      <c r="N88" s="227"/>
      <c r="O88" s="227"/>
      <c r="P88" s="227"/>
      <c r="Q88" s="227"/>
      <c r="R88" s="227"/>
      <c r="S88" s="227"/>
      <c r="T88" s="227"/>
      <c r="U88" s="228"/>
      <c r="V88" s="227"/>
      <c r="W88" s="227"/>
      <c r="X88" s="228"/>
      <c r="Y88" s="228"/>
      <c r="Z88"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abSelected="1" topLeftCell="A62" zoomScale="80" zoomScaleNormal="80" workbookViewId="0">
      <selection activeCell="I85" sqref="I8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374</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347</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991</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989</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990</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1016</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793</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109</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348</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110</v>
      </c>
      <c r="I42" s="306" t="s">
        <v>850</v>
      </c>
      <c r="J42" s="306" t="s">
        <v>417</v>
      </c>
      <c r="K42" s="245" t="s">
        <v>818</v>
      </c>
      <c r="L42" s="245" t="s">
        <v>819</v>
      </c>
      <c r="M42" s="245" t="s">
        <v>820</v>
      </c>
      <c r="N42" s="306" t="s">
        <v>821</v>
      </c>
      <c r="O42" s="306" t="s">
        <v>822</v>
      </c>
      <c r="P42" s="306" t="s">
        <v>823</v>
      </c>
      <c r="Q42" s="306" t="s">
        <v>824</v>
      </c>
      <c r="R42" s="306" t="s">
        <v>825</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277</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108</v>
      </c>
      <c r="I62" s="306" t="s">
        <v>850</v>
      </c>
      <c r="J62" s="36" t="s">
        <v>417</v>
      </c>
      <c r="K62" s="69" t="s">
        <v>818</v>
      </c>
      <c r="L62" s="69" t="s">
        <v>819</v>
      </c>
      <c r="M62" s="69" t="s">
        <v>820</v>
      </c>
      <c r="N62" s="36" t="s">
        <v>821</v>
      </c>
      <c r="O62" s="36" t="s">
        <v>822</v>
      </c>
      <c r="P62" s="36" t="s">
        <v>823</v>
      </c>
      <c r="Q62" s="36" t="s">
        <v>824</v>
      </c>
      <c r="R62" s="36" t="s">
        <v>825</v>
      </c>
      <c r="S62" s="36"/>
      <c r="T62" s="306" t="s">
        <v>108</v>
      </c>
      <c r="U62" s="306" t="s">
        <v>850</v>
      </c>
      <c r="V62" s="306" t="s">
        <v>417</v>
      </c>
      <c r="W62" s="703" t="s">
        <v>818</v>
      </c>
      <c r="X62" s="703" t="s">
        <v>819</v>
      </c>
      <c r="Y62" s="703" t="s">
        <v>820</v>
      </c>
      <c r="Z62" s="306" t="s">
        <v>821</v>
      </c>
      <c r="AA62" s="306" t="s">
        <v>822</v>
      </c>
      <c r="AB62" s="306" t="s">
        <v>823</v>
      </c>
      <c r="AC62" s="306" t="s">
        <v>824</v>
      </c>
      <c r="AD62" s="306" t="s">
        <v>825</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233</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244</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245</v>
      </c>
      <c r="I85" s="348">
        <v>10</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403</v>
      </c>
      <c r="J100" s="24" t="s">
        <v>59</v>
      </c>
      <c r="K100" s="24" t="s">
        <v>60</v>
      </c>
      <c r="L100" s="24" t="s">
        <v>61</v>
      </c>
      <c r="M100" s="243" t="s">
        <v>62</v>
      </c>
      <c r="N100" s="243" t="s">
        <v>912</v>
      </c>
      <c r="O100" s="243" t="s">
        <v>913</v>
      </c>
      <c r="P100" s="724" t="s">
        <v>914</v>
      </c>
      <c r="Q100" s="724" t="s">
        <v>1207</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228</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345</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8" t="s">
        <v>368</v>
      </c>
      <c r="I115" s="1188"/>
      <c r="J115" s="1188"/>
      <c r="K115" s="296"/>
      <c r="L115" s="309"/>
      <c r="M115" s="1187" t="s">
        <v>280</v>
      </c>
      <c r="N115" s="1187"/>
      <c r="O115" s="1187"/>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279</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273</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416</v>
      </c>
      <c r="J170" s="243" t="s">
        <v>403</v>
      </c>
      <c r="K170" s="243" t="s">
        <v>59</v>
      </c>
      <c r="L170" s="243" t="s">
        <v>60</v>
      </c>
      <c r="M170" s="243" t="s">
        <v>61</v>
      </c>
      <c r="N170" s="243" t="s">
        <v>62</v>
      </c>
      <c r="O170" s="243" t="s">
        <v>912</v>
      </c>
      <c r="P170" s="243" t="s">
        <v>913</v>
      </c>
      <c r="Q170" s="724" t="s">
        <v>914</v>
      </c>
      <c r="R170" s="724" t="s">
        <v>1207</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416</v>
      </c>
      <c r="J191" s="217" t="s">
        <v>403</v>
      </c>
      <c r="K191" s="217" t="s">
        <v>59</v>
      </c>
      <c r="L191" s="217" t="s">
        <v>60</v>
      </c>
      <c r="M191" s="217" t="s">
        <v>61</v>
      </c>
      <c r="N191" s="217" t="s">
        <v>62</v>
      </c>
      <c r="O191" s="217" t="s">
        <v>912</v>
      </c>
      <c r="P191" s="217" t="s">
        <v>913</v>
      </c>
      <c r="Q191" s="217" t="s">
        <v>914</v>
      </c>
      <c r="R191" s="217" t="s">
        <v>1207</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280</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349</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350</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357</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273</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356</v>
      </c>
      <c r="I230" s="24" t="s">
        <v>355</v>
      </c>
      <c r="J230" s="24" t="s">
        <v>353</v>
      </c>
      <c r="K230" s="24" t="s">
        <v>354</v>
      </c>
      <c r="L230" s="24" t="s">
        <v>352</v>
      </c>
      <c r="M230" s="24" t="s">
        <v>351</v>
      </c>
      <c r="N230" s="626" t="s">
        <v>846</v>
      </c>
      <c r="O230" s="626"/>
      <c r="P230" s="626"/>
      <c r="Q230" s="1163" t="s">
        <v>817</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1241</v>
      </c>
      <c r="L231" s="932" t="s">
        <v>234</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161</v>
      </c>
      <c r="I232" s="932" t="s">
        <v>161</v>
      </c>
      <c r="J232" s="932" t="s">
        <v>161</v>
      </c>
      <c r="K232" s="932" t="s">
        <v>161</v>
      </c>
      <c r="L232" s="932" t="s">
        <v>1237</v>
      </c>
      <c r="M232" s="933" t="s">
        <v>852</v>
      </c>
      <c r="N232" s="686" t="b">
        <f>AND(COUNTIF(G243:$G$277,G232))</f>
        <v>0</v>
      </c>
      <c r="O232" s="701" t="s">
        <v>1213</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161</v>
      </c>
      <c r="I233" s="932" t="s">
        <v>161</v>
      </c>
      <c r="J233" s="932" t="s">
        <v>161</v>
      </c>
      <c r="K233" s="932" t="s">
        <v>161</v>
      </c>
      <c r="L233" s="932" t="s">
        <v>1239</v>
      </c>
      <c r="M233" s="933" t="s">
        <v>852</v>
      </c>
      <c r="N233" s="686" t="b">
        <f>AND(COUNTIF(G243:$G$277,G233))</f>
        <v>0</v>
      </c>
      <c r="O233" s="701" t="s">
        <v>1213</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161</v>
      </c>
      <c r="I234" s="932" t="s">
        <v>161</v>
      </c>
      <c r="J234" s="932" t="s">
        <v>161</v>
      </c>
      <c r="K234" s="932" t="s">
        <v>1240</v>
      </c>
      <c r="L234" s="932" t="s">
        <v>81</v>
      </c>
      <c r="M234" s="933" t="s">
        <v>852</v>
      </c>
      <c r="N234" s="686" t="b">
        <f>AND(COUNTIF(G244:$G$277,G234))</f>
        <v>0</v>
      </c>
      <c r="O234" s="701" t="s">
        <v>1213</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161</v>
      </c>
      <c r="I235" s="932" t="s">
        <v>161</v>
      </c>
      <c r="J235" s="932" t="s">
        <v>161</v>
      </c>
      <c r="K235" s="932" t="s">
        <v>1240</v>
      </c>
      <c r="L235" s="932" t="s">
        <v>82</v>
      </c>
      <c r="M235" s="933" t="s">
        <v>852</v>
      </c>
      <c r="N235" s="686" t="b">
        <f>AND(COUNTIF(G245:$G$277,G235))</f>
        <v>0</v>
      </c>
      <c r="O235" s="701" t="s">
        <v>1213</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161</v>
      </c>
      <c r="I236" s="932" t="s">
        <v>161</v>
      </c>
      <c r="J236" s="932" t="s">
        <v>161</v>
      </c>
      <c r="K236" s="932" t="s">
        <v>1240</v>
      </c>
      <c r="L236" s="932" t="s">
        <v>162</v>
      </c>
      <c r="M236" s="933" t="s">
        <v>852</v>
      </c>
      <c r="N236" s="686" t="b">
        <f>AND(COUNTIF(G246:$G$277,G236))</f>
        <v>0</v>
      </c>
      <c r="O236" s="701" t="s">
        <v>1213</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161</v>
      </c>
      <c r="I237" s="932" t="s">
        <v>161</v>
      </c>
      <c r="J237" s="932" t="s">
        <v>161</v>
      </c>
      <c r="K237" s="932" t="s">
        <v>235</v>
      </c>
      <c r="L237" s="932" t="s">
        <v>81</v>
      </c>
      <c r="M237" s="933" t="s">
        <v>852</v>
      </c>
      <c r="N237" s="686" t="b">
        <f>AND(COUNTIF(G247:$G$277,G237))</f>
        <v>0</v>
      </c>
      <c r="O237" s="701" t="s">
        <v>1213</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161</v>
      </c>
      <c r="I238" s="932" t="s">
        <v>161</v>
      </c>
      <c r="J238" s="932" t="s">
        <v>161</v>
      </c>
      <c r="K238" s="932" t="s">
        <v>235</v>
      </c>
      <c r="L238" s="932" t="s">
        <v>82</v>
      </c>
      <c r="M238" s="933" t="s">
        <v>852</v>
      </c>
      <c r="N238" s="686" t="b">
        <f>AND(COUNTIF(G248:$G$277,G238))</f>
        <v>0</v>
      </c>
      <c r="O238" s="701" t="s">
        <v>1213</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161</v>
      </c>
      <c r="I239" s="932" t="s">
        <v>161</v>
      </c>
      <c r="J239" s="932" t="s">
        <v>161</v>
      </c>
      <c r="K239" s="932" t="s">
        <v>235</v>
      </c>
      <c r="L239" s="932" t="s">
        <v>83</v>
      </c>
      <c r="M239" s="933" t="s">
        <v>852</v>
      </c>
      <c r="N239" s="686" t="b">
        <f>AND(COUNTIF(G249:$G$277,G239))</f>
        <v>0</v>
      </c>
      <c r="O239" s="701" t="s">
        <v>1213</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161</v>
      </c>
      <c r="I240" s="932" t="s">
        <v>161</v>
      </c>
      <c r="J240" s="932" t="s">
        <v>161</v>
      </c>
      <c r="K240" s="932" t="s">
        <v>235</v>
      </c>
      <c r="L240" s="932" t="s">
        <v>162</v>
      </c>
      <c r="M240" s="933" t="s">
        <v>852</v>
      </c>
      <c r="N240" s="686" t="b">
        <f>AND(COUNTIF(G250:$G$277,G240))</f>
        <v>0</v>
      </c>
      <c r="O240" s="701" t="s">
        <v>1213</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1204</v>
      </c>
      <c r="I241" s="932" t="s">
        <v>1204</v>
      </c>
      <c r="J241" s="932" t="s">
        <v>1204</v>
      </c>
      <c r="K241" s="932" t="s">
        <v>1204</v>
      </c>
      <c r="L241" s="932" t="s">
        <v>1204</v>
      </c>
      <c r="M241" s="933" t="s">
        <v>1203</v>
      </c>
      <c r="N241" s="686" t="b">
        <f>AND(COUNTIF(G243:$G$273,G241))</f>
        <v>0</v>
      </c>
      <c r="O241" s="701" t="s">
        <v>1204</v>
      </c>
      <c r="Q241" s="373" t="b">
        <v>1</v>
      </c>
      <c r="AX241" s="694"/>
      <c r="AY241" s="689"/>
      <c r="AZ241" s="689"/>
      <c r="BA241" s="689"/>
    </row>
    <row r="242" spans="1:68" ht="15" outlineLevel="1" x14ac:dyDescent="0.25">
      <c r="A242" s="6"/>
      <c r="B242" s="7"/>
      <c r="C242" s="18"/>
      <c r="D242" s="18"/>
      <c r="E242" s="18"/>
      <c r="F242" s="27"/>
      <c r="G242" s="76" t="str">
        <f t="shared" si="12"/>
        <v>YABA2Ba</v>
      </c>
      <c r="H242" s="932" t="s">
        <v>373</v>
      </c>
      <c r="I242" s="932" t="s">
        <v>23</v>
      </c>
      <c r="J242" s="932" t="s">
        <v>14</v>
      </c>
      <c r="K242" s="932" t="s">
        <v>1241</v>
      </c>
      <c r="L242" s="932" t="s">
        <v>14</v>
      </c>
      <c r="M242" s="933" t="s">
        <v>74</v>
      </c>
      <c r="N242" s="76" t="b">
        <f>AND(COUNTIF(G243:$G$273,G242))</f>
        <v>0</v>
      </c>
      <c r="O242" s="701" t="s">
        <v>375</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373</v>
      </c>
      <c r="J243" s="932" t="s">
        <v>23</v>
      </c>
      <c r="K243" s="932" t="s">
        <v>14</v>
      </c>
      <c r="L243" s="932" t="s">
        <v>234</v>
      </c>
      <c r="M243" s="933" t="s">
        <v>71</v>
      </c>
      <c r="N243" s="76" t="b">
        <f>AND(COUNTIF(G247:$G$273,G243))</f>
        <v>0</v>
      </c>
      <c r="O243" s="701" t="s">
        <v>375</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373</v>
      </c>
      <c r="J244" s="932" t="s">
        <v>23</v>
      </c>
      <c r="K244" s="932" t="s">
        <v>14</v>
      </c>
      <c r="L244" s="932" t="s">
        <v>234</v>
      </c>
      <c r="M244" s="933" t="s">
        <v>983</v>
      </c>
      <c r="N244" s="686" t="b">
        <f>AND(COUNTIF(G248:$G$273,G244))</f>
        <v>0</v>
      </c>
      <c r="O244" s="701" t="s">
        <v>987</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373</v>
      </c>
      <c r="I245" s="932" t="s">
        <v>23</v>
      </c>
      <c r="J245" s="932" t="s">
        <v>12</v>
      </c>
      <c r="K245" s="932" t="s">
        <v>1241</v>
      </c>
      <c r="L245" s="932" t="s">
        <v>162</v>
      </c>
      <c r="M245" s="933" t="s">
        <v>74</v>
      </c>
      <c r="N245" s="686" t="b">
        <f>AND(COUNTIF(G246:$G$273,G245))</f>
        <v>0</v>
      </c>
      <c r="O245" s="701" t="s">
        <v>980</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373</v>
      </c>
      <c r="J246" s="932" t="s">
        <v>23</v>
      </c>
      <c r="K246" s="932" t="s">
        <v>12</v>
      </c>
      <c r="L246" s="932" t="s">
        <v>234</v>
      </c>
      <c r="M246" s="933" t="s">
        <v>232</v>
      </c>
      <c r="N246" s="686" t="b">
        <f>AND(COUNTIF(G249:$G$273,G246))</f>
        <v>0</v>
      </c>
      <c r="O246" s="701" t="s">
        <v>980</v>
      </c>
      <c r="Q246" s="373" t="b">
        <v>1</v>
      </c>
      <c r="AX246" s="694"/>
      <c r="AY246" s="689"/>
      <c r="AZ246" s="689"/>
      <c r="BA246" s="689"/>
    </row>
    <row r="247" spans="1:68" ht="15" outlineLevel="1" x14ac:dyDescent="0.25">
      <c r="A247" s="6"/>
      <c r="B247" s="7"/>
      <c r="C247" s="18"/>
      <c r="D247" s="18"/>
      <c r="E247" s="18"/>
      <c r="F247" s="27"/>
      <c r="G247" s="76" t="str">
        <f t="shared" si="12"/>
        <v>YYNBNb</v>
      </c>
      <c r="H247" s="932" t="s">
        <v>373</v>
      </c>
      <c r="I247" s="932" t="s">
        <v>373</v>
      </c>
      <c r="J247" s="932" t="s">
        <v>81</v>
      </c>
      <c r="K247" s="932" t="s">
        <v>14</v>
      </c>
      <c r="L247" s="932" t="s">
        <v>81</v>
      </c>
      <c r="M247" s="933" t="s">
        <v>71</v>
      </c>
      <c r="N247" s="76" t="b">
        <f>AND(COUNTIF(G248:$G$273,G247))</f>
        <v>0</v>
      </c>
      <c r="O247" s="701" t="s">
        <v>376</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373</v>
      </c>
      <c r="I248" s="932" t="s">
        <v>373</v>
      </c>
      <c r="J248" s="932" t="s">
        <v>14</v>
      </c>
      <c r="K248" s="932" t="s">
        <v>81</v>
      </c>
      <c r="L248" s="932" t="s">
        <v>14</v>
      </c>
      <c r="M248" s="932" t="s">
        <v>76</v>
      </c>
      <c r="N248" s="76" t="b">
        <f>AND(COUNTIF(G249:$G$273,G248))</f>
        <v>0</v>
      </c>
      <c r="O248" s="701" t="s">
        <v>376</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373</v>
      </c>
      <c r="I249" s="932" t="s">
        <v>373</v>
      </c>
      <c r="J249" s="932" t="s">
        <v>14</v>
      </c>
      <c r="K249" s="932" t="s">
        <v>81</v>
      </c>
      <c r="L249" s="932" t="s">
        <v>14</v>
      </c>
      <c r="M249" s="932" t="s">
        <v>67</v>
      </c>
      <c r="N249" s="76" t="b">
        <f>AND(COUNTIF(G250:$G$273,G249))</f>
        <v>0</v>
      </c>
      <c r="O249" s="701" t="s">
        <v>376</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373</v>
      </c>
      <c r="I250" s="932" t="s">
        <v>373</v>
      </c>
      <c r="J250" s="932" t="s">
        <v>81</v>
      </c>
      <c r="K250" s="932" t="s">
        <v>8</v>
      </c>
      <c r="L250" s="932" t="s">
        <v>14</v>
      </c>
      <c r="M250" s="932" t="s">
        <v>67</v>
      </c>
      <c r="N250" s="76" t="b">
        <f>AND(COUNTIF(G251:$G$273,G250))</f>
        <v>0</v>
      </c>
      <c r="O250" s="701" t="s">
        <v>845</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373</v>
      </c>
      <c r="I251" s="932" t="s">
        <v>373</v>
      </c>
      <c r="J251" s="932" t="s">
        <v>8</v>
      </c>
      <c r="K251" s="932" t="s">
        <v>14</v>
      </c>
      <c r="L251" s="932" t="s">
        <v>81</v>
      </c>
      <c r="M251" s="932" t="s">
        <v>68</v>
      </c>
      <c r="N251" s="76" t="b">
        <f>AND(COUNTIF(G252:$G$273,G251))</f>
        <v>0</v>
      </c>
      <c r="O251" s="701" t="s">
        <v>845</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373</v>
      </c>
      <c r="I252" s="932" t="s">
        <v>373</v>
      </c>
      <c r="J252" s="932" t="s">
        <v>14</v>
      </c>
      <c r="K252" s="932" t="s">
        <v>81</v>
      </c>
      <c r="L252" s="932" t="s">
        <v>8</v>
      </c>
      <c r="M252" s="932" t="s">
        <v>71</v>
      </c>
      <c r="N252" s="76" t="b">
        <f>AND(COUNTIF(G253:$G$273,G252))</f>
        <v>0</v>
      </c>
      <c r="O252" s="701" t="s">
        <v>845</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1241</v>
      </c>
      <c r="L253" s="932" t="s">
        <v>234</v>
      </c>
      <c r="M253" s="932" t="s">
        <v>76</v>
      </c>
      <c r="N253" s="76" t="b">
        <f>AND(COUNTIF(G254:$G$273,G253))</f>
        <v>0</v>
      </c>
      <c r="O253" s="701" t="s">
        <v>847</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1241</v>
      </c>
      <c r="L254" s="932" t="s">
        <v>81</v>
      </c>
      <c r="M254" s="932" t="s">
        <v>68</v>
      </c>
      <c r="N254" s="76" t="b">
        <f>AND(COUNTIF(G255:$G$273,G254))</f>
        <v>0</v>
      </c>
      <c r="O254" s="701" t="s">
        <v>847</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847</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847</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373</v>
      </c>
      <c r="J257" s="932" t="s">
        <v>8</v>
      </c>
      <c r="K257" s="932" t="s">
        <v>14</v>
      </c>
      <c r="L257" s="932" t="s">
        <v>234</v>
      </c>
      <c r="M257" s="932" t="s">
        <v>74</v>
      </c>
      <c r="N257" s="76" t="b">
        <f>AND(COUNTIF(G258:$G$273,G257))</f>
        <v>0</v>
      </c>
      <c r="O257" s="701" t="s">
        <v>847</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373</v>
      </c>
      <c r="I258" s="932" t="s">
        <v>373</v>
      </c>
      <c r="J258" s="932" t="s">
        <v>14</v>
      </c>
      <c r="K258" s="932" t="s">
        <v>1241</v>
      </c>
      <c r="L258" s="932" t="s">
        <v>234</v>
      </c>
      <c r="M258" s="932" t="s">
        <v>74</v>
      </c>
      <c r="N258" s="76" t="b">
        <f>AND(COUNTIF(G259:$G$273,G258))</f>
        <v>0</v>
      </c>
      <c r="O258" s="701" t="s">
        <v>847</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373</v>
      </c>
      <c r="I259" s="932" t="s">
        <v>373</v>
      </c>
      <c r="J259" s="932" t="s">
        <v>23</v>
      </c>
      <c r="K259" s="932" t="s">
        <v>1241</v>
      </c>
      <c r="L259" s="932" t="s">
        <v>234</v>
      </c>
      <c r="M259" s="932" t="s">
        <v>74</v>
      </c>
      <c r="N259" s="76" t="b">
        <f>AND(COUNTIF(G260:$G$273,G259))</f>
        <v>0</v>
      </c>
      <c r="O259" s="701" t="s">
        <v>847</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373</v>
      </c>
      <c r="I260" s="932" t="s">
        <v>23</v>
      </c>
      <c r="J260" s="932" t="s">
        <v>23</v>
      </c>
      <c r="K260" s="932" t="s">
        <v>1241</v>
      </c>
      <c r="L260" s="932" t="s">
        <v>234</v>
      </c>
      <c r="M260" s="932" t="s">
        <v>74</v>
      </c>
      <c r="N260" s="76" t="b">
        <f>AND(COUNTIF(G261:$G$273,G260))</f>
        <v>0</v>
      </c>
      <c r="O260" s="701" t="s">
        <v>847</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373</v>
      </c>
      <c r="I261" s="932" t="s">
        <v>373</v>
      </c>
      <c r="J261" s="932" t="s">
        <v>8</v>
      </c>
      <c r="K261" s="932" t="s">
        <v>81</v>
      </c>
      <c r="L261" s="932" t="s">
        <v>8</v>
      </c>
      <c r="M261" s="932" t="s">
        <v>72</v>
      </c>
      <c r="N261" s="76" t="b">
        <f>AND(COUNTIF(G262:$G$273,G261))</f>
        <v>0</v>
      </c>
      <c r="O261" s="253" t="s">
        <v>917</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373</v>
      </c>
      <c r="I262" s="932" t="s">
        <v>373</v>
      </c>
      <c r="J262" s="932" t="s">
        <v>16</v>
      </c>
      <c r="K262" s="932" t="s">
        <v>8</v>
      </c>
      <c r="L262" s="932" t="s">
        <v>81</v>
      </c>
      <c r="M262" s="932" t="s">
        <v>68</v>
      </c>
      <c r="N262" s="76" t="b">
        <f>AND(COUNTIF(G263:$G$273,G262))</f>
        <v>0</v>
      </c>
      <c r="O262" s="253" t="s">
        <v>917</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373</v>
      </c>
      <c r="I263" s="932" t="s">
        <v>373</v>
      </c>
      <c r="J263" s="932" t="s">
        <v>8</v>
      </c>
      <c r="K263" s="932" t="s">
        <v>16</v>
      </c>
      <c r="L263" s="932" t="s">
        <v>8</v>
      </c>
      <c r="M263" s="932" t="s">
        <v>76</v>
      </c>
      <c r="N263" s="76" t="b">
        <f>AND(COUNTIF(G265:$G$273,G263))</f>
        <v>0</v>
      </c>
      <c r="O263" s="253" t="s">
        <v>917</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373</v>
      </c>
      <c r="I264" s="932" t="s">
        <v>373</v>
      </c>
      <c r="J264" s="932" t="s">
        <v>81</v>
      </c>
      <c r="K264" s="932" t="s">
        <v>8</v>
      </c>
      <c r="L264" s="932" t="s">
        <v>16</v>
      </c>
      <c r="M264" s="932" t="s">
        <v>68</v>
      </c>
      <c r="N264" s="76" t="b">
        <f>AND(COUNTIF(G266:$G$273,G264))</f>
        <v>0</v>
      </c>
      <c r="O264" s="253" t="s">
        <v>917</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373</v>
      </c>
      <c r="J265" s="932" t="s">
        <v>23</v>
      </c>
      <c r="K265" s="932" t="s">
        <v>1241</v>
      </c>
      <c r="L265" s="932" t="s">
        <v>234</v>
      </c>
      <c r="M265" s="932" t="s">
        <v>68</v>
      </c>
      <c r="N265" s="76" t="b">
        <f>AND(COUNTIF(G266:$G$273,G265))</f>
        <v>0</v>
      </c>
      <c r="O265" s="253" t="s">
        <v>918</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1241</v>
      </c>
      <c r="L266" s="932" t="s">
        <v>234</v>
      </c>
      <c r="M266" s="932" t="s">
        <v>74</v>
      </c>
      <c r="N266" s="76" t="b">
        <f>AND(COUNTIF(G267:$G$273,G266))</f>
        <v>0</v>
      </c>
      <c r="O266" s="253" t="s">
        <v>918</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234</v>
      </c>
      <c r="M267" s="932" t="s">
        <v>74</v>
      </c>
      <c r="N267" s="76" t="b">
        <f>AND(COUNTIF(G273:$G$273,G267))</f>
        <v>0</v>
      </c>
      <c r="O267" s="253" t="s">
        <v>918</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373</v>
      </c>
      <c r="I268" s="932" t="s">
        <v>23</v>
      </c>
      <c r="J268" s="932" t="s">
        <v>23</v>
      </c>
      <c r="K268" s="932" t="s">
        <v>1241</v>
      </c>
      <c r="L268" s="932" t="s">
        <v>8</v>
      </c>
      <c r="M268" s="932" t="s">
        <v>74</v>
      </c>
      <c r="N268" s="76" t="b">
        <f>AND(COUNTIF(G$273:$G274,G268))</f>
        <v>0</v>
      </c>
      <c r="O268" s="253" t="s">
        <v>918</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373</v>
      </c>
      <c r="I269" s="932" t="s">
        <v>23</v>
      </c>
      <c r="J269" s="932" t="s">
        <v>23</v>
      </c>
      <c r="K269" s="932" t="s">
        <v>1241</v>
      </c>
      <c r="L269" s="932" t="s">
        <v>81</v>
      </c>
      <c r="M269" s="932" t="s">
        <v>68</v>
      </c>
      <c r="N269" s="76" t="b">
        <f>AND(COUNTIF(G$273:$G275,G269))</f>
        <v>0</v>
      </c>
      <c r="O269" s="253" t="s">
        <v>919</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373</v>
      </c>
      <c r="I270" s="932" t="s">
        <v>373</v>
      </c>
      <c r="J270" s="932" t="s">
        <v>23</v>
      </c>
      <c r="K270" s="932" t="s">
        <v>1241</v>
      </c>
      <c r="L270" s="932" t="s">
        <v>234</v>
      </c>
      <c r="M270" s="932" t="s">
        <v>76</v>
      </c>
      <c r="N270" s="76" t="b">
        <f>AND(COUNTIF(G$273:$G276,G270))</f>
        <v>0</v>
      </c>
      <c r="O270" s="253" t="s">
        <v>919</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373</v>
      </c>
      <c r="J271" s="932" t="s">
        <v>8</v>
      </c>
      <c r="K271" s="932" t="s">
        <v>1241</v>
      </c>
      <c r="L271" s="932" t="s">
        <v>234</v>
      </c>
      <c r="M271" s="932" t="s">
        <v>74</v>
      </c>
      <c r="N271" s="76" t="b">
        <f>AND(COUNTIF(G$273:$G278,G271))</f>
        <v>0</v>
      </c>
      <c r="O271" s="253" t="s">
        <v>919</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234</v>
      </c>
      <c r="M272" s="932" t="s">
        <v>74</v>
      </c>
      <c r="N272" s="76" t="b">
        <f>AND(COUNTIF(G$273:$G279,G272))</f>
        <v>0</v>
      </c>
      <c r="O272" s="253" t="s">
        <v>919</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919</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1076</v>
      </c>
      <c r="I276" s="703" t="s">
        <v>1131</v>
      </c>
      <c r="J276" s="703"/>
      <c r="K276" s="703"/>
      <c r="L276" s="703"/>
      <c r="M276" s="703"/>
      <c r="N276" s="703"/>
      <c r="O276" s="298"/>
      <c r="P276" s="298"/>
      <c r="Q276" s="298"/>
      <c r="R276" s="298"/>
      <c r="S276" s="298"/>
      <c r="T276" s="298"/>
      <c r="U276" s="942" t="s">
        <v>1078</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832</v>
      </c>
      <c r="H278" s="76" t="s">
        <v>850</v>
      </c>
      <c r="I278" s="76" t="s">
        <v>417</v>
      </c>
      <c r="J278" s="76" t="s">
        <v>818</v>
      </c>
      <c r="K278" s="76" t="s">
        <v>819</v>
      </c>
      <c r="L278" s="76" t="s">
        <v>820</v>
      </c>
      <c r="M278" s="76" t="s">
        <v>821</v>
      </c>
      <c r="N278" s="76" t="s">
        <v>822</v>
      </c>
      <c r="O278" s="76" t="s">
        <v>823</v>
      </c>
      <c r="P278" s="76" t="s">
        <v>824</v>
      </c>
      <c r="Q278" s="76" t="s">
        <v>825</v>
      </c>
      <c r="S278" s="76" t="s">
        <v>1077</v>
      </c>
      <c r="T278" s="940" t="str">
        <f>G278</f>
        <v>season</v>
      </c>
      <c r="U278" s="686" t="s">
        <v>850</v>
      </c>
      <c r="V278" s="686" t="s">
        <v>417</v>
      </c>
      <c r="W278" s="686" t="s">
        <v>818</v>
      </c>
      <c r="X278" s="686" t="s">
        <v>819</v>
      </c>
      <c r="Y278" s="686" t="s">
        <v>820</v>
      </c>
      <c r="Z278" s="686" t="s">
        <v>821</v>
      </c>
      <c r="AA278" s="686" t="s">
        <v>822</v>
      </c>
      <c r="AB278" s="686" t="s">
        <v>823</v>
      </c>
      <c r="AC278" s="686" t="s">
        <v>824</v>
      </c>
      <c r="AD278" s="686" t="s">
        <v>825</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1109</v>
      </c>
      <c r="J328" s="1008" t="s">
        <v>417</v>
      </c>
      <c r="K328" s="1008" t="s">
        <v>818</v>
      </c>
      <c r="L328" s="1008" t="s">
        <v>819</v>
      </c>
      <c r="M328" s="1008" t="s">
        <v>820</v>
      </c>
      <c r="N328" s="1008" t="s">
        <v>821</v>
      </c>
      <c r="O328" s="1008" t="s">
        <v>822</v>
      </c>
      <c r="P328" s="1008" t="s">
        <v>823</v>
      </c>
      <c r="Q328" s="1008" t="s">
        <v>824</v>
      </c>
      <c r="R328" s="1008" t="s">
        <v>825</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1132</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832</v>
      </c>
      <c r="H331" s="686" t="s">
        <v>850</v>
      </c>
      <c r="I331" s="686" t="s">
        <v>850</v>
      </c>
      <c r="J331" s="686" t="s">
        <v>417</v>
      </c>
      <c r="K331" s="686" t="s">
        <v>417</v>
      </c>
      <c r="L331" s="686" t="s">
        <v>818</v>
      </c>
      <c r="M331" s="686" t="s">
        <v>818</v>
      </c>
      <c r="N331" s="686" t="s">
        <v>819</v>
      </c>
      <c r="O331" s="686" t="s">
        <v>819</v>
      </c>
      <c r="P331" s="686" t="s">
        <v>820</v>
      </c>
      <c r="Q331" s="686" t="s">
        <v>820</v>
      </c>
      <c r="R331" s="686" t="s">
        <v>821</v>
      </c>
      <c r="S331" s="686" t="s">
        <v>821</v>
      </c>
      <c r="T331" s="686" t="s">
        <v>822</v>
      </c>
      <c r="U331" s="686" t="s">
        <v>822</v>
      </c>
      <c r="V331" s="686" t="s">
        <v>823</v>
      </c>
      <c r="W331" s="686" t="s">
        <v>823</v>
      </c>
      <c r="X331" s="686" t="s">
        <v>824</v>
      </c>
      <c r="Y331" s="686" t="s">
        <v>824</v>
      </c>
      <c r="Z331" s="686" t="s">
        <v>825</v>
      </c>
      <c r="AA331" s="686" t="s">
        <v>825</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831</v>
      </c>
      <c r="H332" s="686" t="s">
        <v>1110</v>
      </c>
      <c r="I332" s="686" t="s">
        <v>1093</v>
      </c>
      <c r="J332" s="686" t="s">
        <v>1110</v>
      </c>
      <c r="K332" s="686" t="s">
        <v>1093</v>
      </c>
      <c r="L332" s="686" t="s">
        <v>1110</v>
      </c>
      <c r="M332" s="686" t="s">
        <v>1093</v>
      </c>
      <c r="N332" s="686" t="s">
        <v>1110</v>
      </c>
      <c r="O332" s="686" t="s">
        <v>1093</v>
      </c>
      <c r="P332" s="686" t="s">
        <v>1110</v>
      </c>
      <c r="Q332" s="686" t="s">
        <v>1093</v>
      </c>
      <c r="R332" s="686" t="s">
        <v>1110</v>
      </c>
      <c r="S332" s="686" t="s">
        <v>1093</v>
      </c>
      <c r="T332" s="686" t="s">
        <v>1110</v>
      </c>
      <c r="U332" s="686" t="s">
        <v>1093</v>
      </c>
      <c r="V332" s="686" t="s">
        <v>1110</v>
      </c>
      <c r="W332" s="686" t="s">
        <v>1093</v>
      </c>
      <c r="X332" s="686" t="s">
        <v>1110</v>
      </c>
      <c r="Y332" s="686" t="s">
        <v>1093</v>
      </c>
      <c r="Z332" s="686" t="s">
        <v>1110</v>
      </c>
      <c r="AA332" s="686" t="s">
        <v>1093</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828</v>
      </c>
      <c r="I377" s="686" t="s">
        <v>1133</v>
      </c>
      <c r="J377" s="1008" t="s">
        <v>417</v>
      </c>
      <c r="K377" s="1008" t="s">
        <v>818</v>
      </c>
      <c r="L377" s="1008" t="s">
        <v>819</v>
      </c>
      <c r="M377" s="1008" t="s">
        <v>820</v>
      </c>
      <c r="N377" s="1008" t="s">
        <v>821</v>
      </c>
      <c r="O377" s="1008" t="s">
        <v>822</v>
      </c>
      <c r="P377" s="1008" t="s">
        <v>823</v>
      </c>
      <c r="Q377" s="1008" t="s">
        <v>824</v>
      </c>
      <c r="R377" s="1008" t="s">
        <v>825</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1134</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1135</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1136</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1093</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832</v>
      </c>
      <c r="H383" s="76" t="s">
        <v>850</v>
      </c>
      <c r="I383" s="76" t="s">
        <v>850</v>
      </c>
      <c r="J383" s="76" t="s">
        <v>850</v>
      </c>
      <c r="K383" s="76" t="s">
        <v>850</v>
      </c>
      <c r="L383" s="76" t="s">
        <v>417</v>
      </c>
      <c r="M383" s="76" t="s">
        <v>417</v>
      </c>
      <c r="N383" s="76" t="s">
        <v>417</v>
      </c>
      <c r="O383" s="76" t="s">
        <v>417</v>
      </c>
      <c r="P383" s="76" t="s">
        <v>818</v>
      </c>
      <c r="Q383" s="76" t="s">
        <v>818</v>
      </c>
      <c r="R383" s="76" t="s">
        <v>818</v>
      </c>
      <c r="S383" s="76" t="s">
        <v>818</v>
      </c>
      <c r="T383" s="76" t="s">
        <v>819</v>
      </c>
      <c r="U383" s="76" t="s">
        <v>819</v>
      </c>
      <c r="V383" s="76" t="s">
        <v>819</v>
      </c>
      <c r="W383" s="76" t="s">
        <v>819</v>
      </c>
      <c r="X383" s="76" t="s">
        <v>820</v>
      </c>
      <c r="Y383" s="76" t="s">
        <v>820</v>
      </c>
      <c r="Z383" s="76" t="s">
        <v>820</v>
      </c>
      <c r="AA383" s="76" t="s">
        <v>820</v>
      </c>
      <c r="AB383" s="76" t="s">
        <v>821</v>
      </c>
      <c r="AC383" s="76" t="s">
        <v>821</v>
      </c>
      <c r="AD383" s="76" t="s">
        <v>821</v>
      </c>
      <c r="AE383" s="76" t="s">
        <v>821</v>
      </c>
      <c r="AF383" s="76" t="s">
        <v>822</v>
      </c>
      <c r="AG383" s="76" t="s">
        <v>822</v>
      </c>
      <c r="AH383" s="76" t="s">
        <v>822</v>
      </c>
      <c r="AI383" s="76" t="s">
        <v>822</v>
      </c>
      <c r="AJ383" s="76" t="s">
        <v>823</v>
      </c>
      <c r="AK383" s="76" t="s">
        <v>823</v>
      </c>
      <c r="AL383" s="76" t="s">
        <v>823</v>
      </c>
      <c r="AM383" s="76" t="s">
        <v>823</v>
      </c>
      <c r="AN383" s="76" t="s">
        <v>824</v>
      </c>
      <c r="AO383" s="76" t="s">
        <v>824</v>
      </c>
      <c r="AP383" s="76" t="s">
        <v>824</v>
      </c>
      <c r="AQ383" s="76" t="s">
        <v>824</v>
      </c>
      <c r="AR383" s="76" t="s">
        <v>825</v>
      </c>
      <c r="AS383" s="76" t="s">
        <v>825</v>
      </c>
      <c r="AT383" s="76" t="s">
        <v>825</v>
      </c>
      <c r="AU383" s="76" t="s">
        <v>825</v>
      </c>
      <c r="AV383" s="304"/>
      <c r="AW383" s="304"/>
      <c r="AX383" s="236"/>
      <c r="AY383" s="228"/>
      <c r="AZ383" s="228"/>
      <c r="BA383" s="228"/>
    </row>
    <row r="384" spans="1:53" s="76" customFormat="1" ht="15" outlineLevel="1" x14ac:dyDescent="0.25">
      <c r="A384" s="226"/>
      <c r="B384" s="227"/>
      <c r="C384" s="237"/>
      <c r="D384" s="237"/>
      <c r="E384" s="237"/>
      <c r="F384" s="245"/>
      <c r="G384" s="245" t="s">
        <v>831</v>
      </c>
      <c r="H384" s="686" t="s">
        <v>1134</v>
      </c>
      <c r="I384" s="686" t="s">
        <v>1135</v>
      </c>
      <c r="J384" s="686" t="s">
        <v>1136</v>
      </c>
      <c r="K384" s="686" t="s">
        <v>1093</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829</v>
      </c>
      <c r="I430" s="686"/>
      <c r="J430" s="1008" t="s">
        <v>417</v>
      </c>
      <c r="K430" s="1008" t="s">
        <v>818</v>
      </c>
      <c r="L430" s="1008" t="s">
        <v>819</v>
      </c>
      <c r="M430" s="1008" t="s">
        <v>820</v>
      </c>
      <c r="N430" s="1008" t="s">
        <v>821</v>
      </c>
      <c r="O430" s="1008" t="s">
        <v>822</v>
      </c>
      <c r="P430" s="1008" t="s">
        <v>823</v>
      </c>
      <c r="Q430" s="1008" t="s">
        <v>824</v>
      </c>
      <c r="R430" s="1008" t="s">
        <v>825</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1133</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832</v>
      </c>
      <c r="H433" s="76" t="s">
        <v>850</v>
      </c>
      <c r="I433" s="76" t="s">
        <v>850</v>
      </c>
      <c r="J433" s="76" t="s">
        <v>850</v>
      </c>
      <c r="K433" s="76" t="s">
        <v>850</v>
      </c>
      <c r="L433" s="76" t="s">
        <v>417</v>
      </c>
      <c r="M433" s="76" t="s">
        <v>417</v>
      </c>
      <c r="N433" s="76" t="s">
        <v>417</v>
      </c>
      <c r="O433" s="76" t="s">
        <v>417</v>
      </c>
      <c r="P433" s="76" t="s">
        <v>818</v>
      </c>
      <c r="Q433" s="76" t="s">
        <v>818</v>
      </c>
      <c r="R433" s="76" t="s">
        <v>818</v>
      </c>
      <c r="S433" s="76" t="s">
        <v>818</v>
      </c>
      <c r="T433" s="76" t="s">
        <v>819</v>
      </c>
      <c r="U433" s="76" t="s">
        <v>819</v>
      </c>
      <c r="V433" s="76" t="s">
        <v>819</v>
      </c>
      <c r="W433" s="76" t="s">
        <v>819</v>
      </c>
      <c r="X433" s="76" t="s">
        <v>820</v>
      </c>
      <c r="Y433" s="76" t="s">
        <v>820</v>
      </c>
      <c r="Z433" s="76" t="s">
        <v>820</v>
      </c>
      <c r="AA433" s="76" t="s">
        <v>820</v>
      </c>
      <c r="AB433" s="76" t="s">
        <v>821</v>
      </c>
      <c r="AC433" s="76" t="s">
        <v>821</v>
      </c>
      <c r="AD433" s="76" t="s">
        <v>821</v>
      </c>
      <c r="AE433" s="76" t="s">
        <v>821</v>
      </c>
      <c r="AF433" s="76" t="s">
        <v>822</v>
      </c>
      <c r="AG433" s="76" t="s">
        <v>822</v>
      </c>
      <c r="AH433" s="76" t="s">
        <v>822</v>
      </c>
      <c r="AI433" s="76" t="s">
        <v>822</v>
      </c>
      <c r="AJ433" s="76" t="s">
        <v>823</v>
      </c>
      <c r="AK433" s="76" t="s">
        <v>823</v>
      </c>
      <c r="AL433" s="76" t="s">
        <v>823</v>
      </c>
      <c r="AM433" s="76" t="s">
        <v>823</v>
      </c>
      <c r="AN433" s="76" t="s">
        <v>824</v>
      </c>
      <c r="AO433" s="76" t="s">
        <v>824</v>
      </c>
      <c r="AP433" s="76" t="s">
        <v>824</v>
      </c>
      <c r="AQ433" s="76" t="s">
        <v>824</v>
      </c>
      <c r="AR433" s="76" t="s">
        <v>825</v>
      </c>
      <c r="AS433" s="76" t="s">
        <v>825</v>
      </c>
      <c r="AT433" s="76" t="s">
        <v>825</v>
      </c>
      <c r="AU433" s="76" t="s">
        <v>825</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364</v>
      </c>
      <c r="I434" s="76" t="s">
        <v>365</v>
      </c>
      <c r="J434" s="76" t="s">
        <v>1128</v>
      </c>
      <c r="K434" s="76" t="s">
        <v>366</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830</v>
      </c>
      <c r="I480" s="686"/>
      <c r="J480" s="1008" t="s">
        <v>417</v>
      </c>
      <c r="K480" s="1008" t="s">
        <v>818</v>
      </c>
      <c r="L480" s="1008" t="s">
        <v>819</v>
      </c>
      <c r="M480" s="1008" t="s">
        <v>820</v>
      </c>
      <c r="N480" s="1008" t="s">
        <v>821</v>
      </c>
      <c r="O480" s="1008" t="s">
        <v>822</v>
      </c>
      <c r="P480" s="1008" t="s">
        <v>823</v>
      </c>
      <c r="Q480" s="1008" t="s">
        <v>824</v>
      </c>
      <c r="R480" s="1008" t="s">
        <v>825</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1133</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832</v>
      </c>
      <c r="H483" s="76" t="s">
        <v>850</v>
      </c>
      <c r="I483" s="76" t="s">
        <v>850</v>
      </c>
      <c r="J483" s="76" t="s">
        <v>850</v>
      </c>
      <c r="K483" s="76" t="s">
        <v>850</v>
      </c>
      <c r="L483" s="76" t="s">
        <v>417</v>
      </c>
      <c r="M483" s="76" t="s">
        <v>417</v>
      </c>
      <c r="N483" s="76" t="s">
        <v>417</v>
      </c>
      <c r="O483" s="76" t="s">
        <v>417</v>
      </c>
      <c r="P483" s="76" t="s">
        <v>818</v>
      </c>
      <c r="Q483" s="76" t="s">
        <v>818</v>
      </c>
      <c r="R483" s="76" t="s">
        <v>818</v>
      </c>
      <c r="S483" s="76" t="s">
        <v>818</v>
      </c>
      <c r="T483" s="76" t="s">
        <v>819</v>
      </c>
      <c r="U483" s="76" t="s">
        <v>819</v>
      </c>
      <c r="V483" s="76" t="s">
        <v>819</v>
      </c>
      <c r="W483" s="76" t="s">
        <v>819</v>
      </c>
      <c r="X483" s="76" t="s">
        <v>820</v>
      </c>
      <c r="Y483" s="76" t="s">
        <v>820</v>
      </c>
      <c r="Z483" s="76" t="s">
        <v>820</v>
      </c>
      <c r="AA483" s="76" t="s">
        <v>820</v>
      </c>
      <c r="AB483" s="76" t="s">
        <v>821</v>
      </c>
      <c r="AC483" s="76" t="s">
        <v>821</v>
      </c>
      <c r="AD483" s="76" t="s">
        <v>821</v>
      </c>
      <c r="AE483" s="76" t="s">
        <v>821</v>
      </c>
      <c r="AF483" s="76" t="s">
        <v>822</v>
      </c>
      <c r="AG483" s="76" t="s">
        <v>822</v>
      </c>
      <c r="AH483" s="76" t="s">
        <v>822</v>
      </c>
      <c r="AI483" s="76" t="s">
        <v>822</v>
      </c>
      <c r="AJ483" s="76" t="s">
        <v>823</v>
      </c>
      <c r="AK483" s="76" t="s">
        <v>823</v>
      </c>
      <c r="AL483" s="76" t="s">
        <v>823</v>
      </c>
      <c r="AM483" s="76" t="s">
        <v>823</v>
      </c>
      <c r="AN483" s="76" t="s">
        <v>824</v>
      </c>
      <c r="AO483" s="76" t="s">
        <v>824</v>
      </c>
      <c r="AP483" s="76" t="s">
        <v>824</v>
      </c>
      <c r="AQ483" s="76" t="s">
        <v>824</v>
      </c>
      <c r="AR483" s="76" t="s">
        <v>825</v>
      </c>
      <c r="AS483" s="76" t="s">
        <v>825</v>
      </c>
      <c r="AT483" s="76" t="s">
        <v>825</v>
      </c>
      <c r="AU483" s="76" t="s">
        <v>825</v>
      </c>
      <c r="AV483" s="304"/>
      <c r="AW483" s="304"/>
      <c r="AX483" s="236"/>
      <c r="AY483" s="228"/>
      <c r="AZ483" s="228"/>
      <c r="BA483" s="228"/>
    </row>
    <row r="484" spans="1:53" s="76" customFormat="1" ht="15" outlineLevel="1" x14ac:dyDescent="0.25">
      <c r="A484" s="226"/>
      <c r="B484" s="227"/>
      <c r="C484" s="237"/>
      <c r="D484" s="237"/>
      <c r="E484" s="237"/>
      <c r="F484" s="245"/>
      <c r="G484" s="245" t="s">
        <v>833</v>
      </c>
      <c r="H484" s="686" t="s">
        <v>364</v>
      </c>
      <c r="I484" s="686" t="s">
        <v>365</v>
      </c>
      <c r="J484" s="686" t="s">
        <v>1128</v>
      </c>
      <c r="K484" s="686" t="s">
        <v>366</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403</v>
      </c>
      <c r="K542" s="243" t="s">
        <v>59</v>
      </c>
      <c r="L542" s="243" t="s">
        <v>60</v>
      </c>
      <c r="M542" s="243" t="s">
        <v>61</v>
      </c>
      <c r="N542" s="243" t="s">
        <v>62</v>
      </c>
      <c r="O542" s="243" t="s">
        <v>912</v>
      </c>
      <c r="P542" s="243" t="s">
        <v>913</v>
      </c>
      <c r="Q542" s="724" t="s">
        <v>914</v>
      </c>
      <c r="R542" s="724" t="s">
        <v>1207</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379</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403</v>
      </c>
      <c r="J575" s="243" t="s">
        <v>59</v>
      </c>
      <c r="K575" s="243" t="s">
        <v>60</v>
      </c>
      <c r="L575" s="243" t="s">
        <v>61</v>
      </c>
      <c r="M575" s="243" t="s">
        <v>62</v>
      </c>
      <c r="N575" s="243" t="s">
        <v>912</v>
      </c>
      <c r="O575" s="243" t="s">
        <v>913</v>
      </c>
      <c r="P575" s="724" t="s">
        <v>914</v>
      </c>
      <c r="Q575" s="724" t="s">
        <v>1207</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346</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367</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114</v>
      </c>
      <c r="I605" s="18" t="s">
        <v>115</v>
      </c>
      <c r="J605" s="18" t="s">
        <v>116</v>
      </c>
      <c r="K605" s="699" t="s">
        <v>117</v>
      </c>
      <c r="L605" s="18" t="s">
        <v>118</v>
      </c>
      <c r="M605" s="699" t="s">
        <v>117</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364</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365</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1130</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1128</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1129</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366</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403</v>
      </c>
      <c r="J629" s="243" t="s">
        <v>59</v>
      </c>
      <c r="K629" s="243" t="s">
        <v>60</v>
      </c>
      <c r="L629" s="243" t="s">
        <v>61</v>
      </c>
      <c r="M629" s="243" t="s">
        <v>62</v>
      </c>
      <c r="N629" s="243" t="s">
        <v>912</v>
      </c>
      <c r="O629" s="243" t="s">
        <v>913</v>
      </c>
      <c r="P629" s="724" t="s">
        <v>914</v>
      </c>
      <c r="Q629" s="724" t="s">
        <v>1207</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403</v>
      </c>
      <c r="J654" s="243" t="s">
        <v>59</v>
      </c>
      <c r="K654" s="243" t="s">
        <v>60</v>
      </c>
      <c r="L654" s="243" t="s">
        <v>61</v>
      </c>
      <c r="M654" s="243" t="s">
        <v>62</v>
      </c>
      <c r="N654" s="243" t="s">
        <v>912</v>
      </c>
      <c r="O654" s="243" t="s">
        <v>913</v>
      </c>
      <c r="P654" s="724" t="s">
        <v>914</v>
      </c>
      <c r="Q654" s="724" t="s">
        <v>1207</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1112</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242</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243</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117</v>
      </c>
      <c r="K670" s="24" t="s">
        <v>118</v>
      </c>
      <c r="L670" s="24" t="s">
        <v>1111</v>
      </c>
      <c r="M670" s="724" t="s">
        <v>117</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344</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6"/>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6"/>
      <c r="I688" s="18"/>
      <c r="J688" s="1189" t="s">
        <v>1088</v>
      </c>
      <c r="K688" s="1190"/>
      <c r="L688" s="1190"/>
      <c r="M688" s="1190"/>
      <c r="N688" s="1190"/>
      <c r="O688" s="1190"/>
      <c r="P688" s="1190"/>
      <c r="Q688" s="1190"/>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6"/>
      <c r="I689" s="18"/>
      <c r="J689" s="243" t="s">
        <v>403</v>
      </c>
      <c r="K689" s="243" t="s">
        <v>59</v>
      </c>
      <c r="L689" s="243" t="s">
        <v>60</v>
      </c>
      <c r="M689" s="243" t="s">
        <v>61</v>
      </c>
      <c r="N689" s="243" t="s">
        <v>62</v>
      </c>
      <c r="O689" s="243" t="s">
        <v>912</v>
      </c>
      <c r="P689" s="243" t="s">
        <v>913</v>
      </c>
      <c r="Q689" s="724" t="s">
        <v>914</v>
      </c>
      <c r="R689" s="724" t="s">
        <v>1207</v>
      </c>
      <c r="S689" s="724"/>
      <c r="T689" s="727" t="s">
        <v>1068</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344</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416</v>
      </c>
      <c r="H740" s="54" t="s">
        <v>246</v>
      </c>
      <c r="I740" s="54" t="s">
        <v>44</v>
      </c>
      <c r="J740" s="54" t="s">
        <v>247</v>
      </c>
      <c r="K740" s="26" t="s">
        <v>45</v>
      </c>
      <c r="L740" s="26" t="s">
        <v>248</v>
      </c>
      <c r="M740" s="26" t="s">
        <v>249</v>
      </c>
      <c r="N740" s="26" t="s">
        <v>46</v>
      </c>
      <c r="O740" s="26" t="s">
        <v>251</v>
      </c>
      <c r="P740" s="26" t="s">
        <v>252</v>
      </c>
      <c r="Q740" s="216" t="s">
        <v>250</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962</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973</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403</v>
      </c>
      <c r="I20" s="26" t="s">
        <v>59</v>
      </c>
      <c r="J20" s="26" t="s">
        <v>60</v>
      </c>
      <c r="K20" s="26" t="s">
        <v>61</v>
      </c>
      <c r="L20" s="26" t="s">
        <v>62</v>
      </c>
      <c r="M20" s="26" t="s">
        <v>912</v>
      </c>
      <c r="N20" s="26" t="s">
        <v>913</v>
      </c>
      <c r="O20" s="26" t="s">
        <v>914</v>
      </c>
      <c r="P20" s="26" t="s">
        <v>1207</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972</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977</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978</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970</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971</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963</v>
      </c>
      <c r="H55" s="699"/>
      <c r="I55" s="699"/>
      <c r="J55" s="809"/>
      <c r="K55" s="724" t="s">
        <v>402</v>
      </c>
      <c r="L55" s="724" t="s">
        <v>144</v>
      </c>
      <c r="M55" s="724" t="s">
        <v>145</v>
      </c>
      <c r="N55" s="724" t="s">
        <v>146</v>
      </c>
      <c r="O55" s="724" t="s">
        <v>147</v>
      </c>
      <c r="P55" s="724" t="s">
        <v>148</v>
      </c>
      <c r="Q55" s="724" t="s">
        <v>149</v>
      </c>
      <c r="R55" s="724" t="s">
        <v>150</v>
      </c>
      <c r="S55" s="724" t="s">
        <v>151</v>
      </c>
      <c r="T55" s="724" t="s">
        <v>152</v>
      </c>
      <c r="U55" s="809"/>
      <c r="V55" s="809"/>
      <c r="W55" s="694"/>
      <c r="X55" s="689"/>
    </row>
    <row r="56" spans="1:24" s="686" customFormat="1" x14ac:dyDescent="0.25">
      <c r="A56" s="688"/>
      <c r="B56" s="687"/>
      <c r="C56" s="708"/>
      <c r="D56" s="708">
        <v>80</v>
      </c>
      <c r="E56" s="708" t="s">
        <v>1</v>
      </c>
      <c r="F56" s="707"/>
      <c r="G56" s="709"/>
      <c r="H56" s="707"/>
      <c r="I56" s="707"/>
      <c r="J56" s="707" t="s">
        <v>850</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417</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818</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819</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820</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821</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822</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823</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824</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825</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967</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964</v>
      </c>
      <c r="H69" s="699"/>
      <c r="I69" s="699"/>
      <c r="J69" s="724" t="s">
        <v>779</v>
      </c>
      <c r="K69" s="724" t="s">
        <v>402</v>
      </c>
      <c r="L69" s="724" t="s">
        <v>144</v>
      </c>
      <c r="M69" s="724" t="s">
        <v>145</v>
      </c>
      <c r="N69" s="724" t="s">
        <v>146</v>
      </c>
      <c r="O69" s="724" t="s">
        <v>147</v>
      </c>
      <c r="P69" s="724" t="s">
        <v>148</v>
      </c>
      <c r="Q69" s="724" t="s">
        <v>149</v>
      </c>
      <c r="R69" s="724" t="s">
        <v>150</v>
      </c>
      <c r="S69" s="724" t="s">
        <v>151</v>
      </c>
      <c r="T69" s="724" t="s">
        <v>152</v>
      </c>
      <c r="U69" s="724"/>
      <c r="V69" s="802"/>
      <c r="W69" s="694"/>
      <c r="X69" s="689"/>
    </row>
    <row r="70" spans="1:24" x14ac:dyDescent="0.25">
      <c r="A70" s="688"/>
      <c r="B70" s="687"/>
      <c r="C70" s="699"/>
      <c r="D70" s="699"/>
      <c r="E70" s="699"/>
      <c r="F70" s="699"/>
      <c r="G70" s="802"/>
      <c r="H70" s="699"/>
      <c r="I70" s="699"/>
      <c r="J70" s="724"/>
      <c r="K70" s="724" t="s">
        <v>966</v>
      </c>
      <c r="L70" s="724" t="s">
        <v>966</v>
      </c>
      <c r="M70" s="724" t="s">
        <v>966</v>
      </c>
      <c r="N70" s="724" t="s">
        <v>966</v>
      </c>
      <c r="O70" s="724" t="s">
        <v>966</v>
      </c>
      <c r="P70" s="724" t="s">
        <v>966</v>
      </c>
      <c r="Q70" s="724" t="s">
        <v>966</v>
      </c>
      <c r="R70" s="724" t="s">
        <v>966</v>
      </c>
      <c r="S70" s="724" t="s">
        <v>966</v>
      </c>
      <c r="T70" s="724" t="s">
        <v>966</v>
      </c>
      <c r="U70" s="724"/>
      <c r="V70" s="802"/>
      <c r="W70" s="694"/>
      <c r="X70" s="689"/>
    </row>
    <row r="71" spans="1:24" x14ac:dyDescent="0.25">
      <c r="A71" s="688"/>
      <c r="B71" s="687"/>
      <c r="C71" s="699"/>
      <c r="D71" s="699"/>
      <c r="E71" s="699"/>
      <c r="F71" s="703"/>
      <c r="G71" s="703"/>
      <c r="H71" s="703"/>
      <c r="I71" s="686" t="s">
        <v>850</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850</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850</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850</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850</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850</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850</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850</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850</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850</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850</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850</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850</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850</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850</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850</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850</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417</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417</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417</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417</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417</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417</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417</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417</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417</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417</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417</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417</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417</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417</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417</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417</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417</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818</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818</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818</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818</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818</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818</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818</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818</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818</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818</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818</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818</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818</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818</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818</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818</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818</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819</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819</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819</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819</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819</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819</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819</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819</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819</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819</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819</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819</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819</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819</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819</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819</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819</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820</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820</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820</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820</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820</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820</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820</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820</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820</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820</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820</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820</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820</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820</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820</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820</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820</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821</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821</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821</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821</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821</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821</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821</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821</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821</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821</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821</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821</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821</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821</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821</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821</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821</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822</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822</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822</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822</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822</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822</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822</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822</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822</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822</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822</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822</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822</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822</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822</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822</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822</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823</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823</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823</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823</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823</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823</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823</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823</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823</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823</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823</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823</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823</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823</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823</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823</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823</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824</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824</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824</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824</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824</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824</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824</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824</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824</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824</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824</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824</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824</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824</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824</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824</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824</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825</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825</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825</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825</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825</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825</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825</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825</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825</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825</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825</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825</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825</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825</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825</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825</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825</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965</v>
      </c>
      <c r="H242" s="699"/>
      <c r="I242" s="699"/>
      <c r="J242" s="724"/>
      <c r="K242" s="724" t="s">
        <v>394</v>
      </c>
      <c r="L242" s="724" t="s">
        <v>395</v>
      </c>
      <c r="M242" s="724" t="s">
        <v>397</v>
      </c>
      <c r="N242" s="724" t="s">
        <v>398</v>
      </c>
      <c r="O242" s="724" t="s">
        <v>399</v>
      </c>
      <c r="P242" s="724" t="s">
        <v>401</v>
      </c>
      <c r="Q242" s="724" t="s">
        <v>915</v>
      </c>
      <c r="R242" s="724" t="s">
        <v>916</v>
      </c>
      <c r="S242" s="724" t="s">
        <v>1208</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128</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960</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779</v>
      </c>
      <c r="K269" s="724" t="s">
        <v>402</v>
      </c>
      <c r="L269" s="724" t="s">
        <v>144</v>
      </c>
      <c r="M269" s="724" t="s">
        <v>145</v>
      </c>
      <c r="N269" s="724" t="s">
        <v>146</v>
      </c>
      <c r="O269" s="724" t="s">
        <v>147</v>
      </c>
      <c r="P269" s="724" t="s">
        <v>148</v>
      </c>
      <c r="Q269" s="724" t="s">
        <v>149</v>
      </c>
      <c r="R269" s="724" t="s">
        <v>150</v>
      </c>
      <c r="S269" s="724" t="s">
        <v>151</v>
      </c>
      <c r="T269" s="724" t="s">
        <v>152</v>
      </c>
      <c r="U269" s="724"/>
      <c r="V269" s="819"/>
      <c r="W269" s="694"/>
      <c r="X269" s="689"/>
    </row>
    <row r="270" spans="1:24" s="686" customFormat="1" x14ac:dyDescent="0.25">
      <c r="A270" s="688"/>
      <c r="B270" s="687"/>
      <c r="C270" s="699"/>
      <c r="D270" s="699"/>
      <c r="E270" s="699"/>
      <c r="F270" s="699"/>
      <c r="G270" s="818" t="s">
        <v>475</v>
      </c>
      <c r="H270" s="699"/>
      <c r="I270" s="699"/>
      <c r="J270" s="724"/>
      <c r="K270" s="724" t="s">
        <v>475</v>
      </c>
      <c r="L270" s="724" t="s">
        <v>475</v>
      </c>
      <c r="M270" s="724" t="s">
        <v>475</v>
      </c>
      <c r="N270" s="724" t="s">
        <v>475</v>
      </c>
      <c r="O270" s="724" t="s">
        <v>475</v>
      </c>
      <c r="P270" s="724" t="s">
        <v>475</v>
      </c>
      <c r="Q270" s="724" t="s">
        <v>475</v>
      </c>
      <c r="R270" s="724" t="s">
        <v>475</v>
      </c>
      <c r="S270" s="724" t="s">
        <v>475</v>
      </c>
      <c r="T270" s="724" t="s">
        <v>475</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969</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968</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775</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974</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128</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961</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959</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979</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402</v>
      </c>
      <c r="L324" s="724" t="s">
        <v>144</v>
      </c>
      <c r="M324" s="724" t="s">
        <v>145</v>
      </c>
      <c r="N324" s="724" t="s">
        <v>146</v>
      </c>
      <c r="O324" s="724" t="s">
        <v>147</v>
      </c>
      <c r="P324" s="724" t="s">
        <v>148</v>
      </c>
      <c r="Q324" s="724" t="s">
        <v>149</v>
      </c>
      <c r="R324" s="724" t="s">
        <v>150</v>
      </c>
      <c r="S324" s="724" t="s">
        <v>151</v>
      </c>
      <c r="T324" s="724" t="s">
        <v>152</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128</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1184</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1183</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1182</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1181</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351</v>
      </c>
      <c r="H18" s="1061"/>
      <c r="I18" s="1061"/>
      <c r="J18" s="1151" t="s">
        <v>1203</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1180</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1179</v>
      </c>
      <c r="K32" s="1137" t="s">
        <v>1178</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1177</v>
      </c>
      <c r="H35" s="1061"/>
      <c r="I35" s="1149" t="s">
        <v>1176</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1175</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1174</v>
      </c>
      <c r="H37" s="1061"/>
      <c r="I37" s="1149" t="s">
        <v>1173</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1199</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1206</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1195</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1196</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1146</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1172</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1171</v>
      </c>
      <c r="J53" s="1145" t="s">
        <v>1170</v>
      </c>
      <c r="K53" s="1146" t="s">
        <v>1169</v>
      </c>
      <c r="L53" s="1137"/>
      <c r="M53" s="1112" t="s">
        <v>1158</v>
      </c>
      <c r="N53" s="1112"/>
      <c r="O53" s="1137"/>
      <c r="P53" s="1118" t="s">
        <v>1156</v>
      </c>
      <c r="Q53" s="1137"/>
      <c r="R53" s="1112" t="s">
        <v>1154</v>
      </c>
      <c r="S53" s="1137"/>
      <c r="T53" s="1137"/>
      <c r="U53" s="1118"/>
      <c r="V53" s="1118"/>
      <c r="W53" s="1107"/>
      <c r="X53" s="1101"/>
    </row>
    <row r="54" spans="1:24" ht="12.95" customHeight="1" x14ac:dyDescent="0.2">
      <c r="A54" s="1051"/>
      <c r="B54" s="1102"/>
      <c r="C54" s="1112"/>
      <c r="D54" s="1112"/>
      <c r="E54" s="1112"/>
      <c r="F54" s="1112"/>
      <c r="G54" s="1112"/>
      <c r="H54" s="1112"/>
      <c r="I54" s="1137" t="s">
        <v>1168</v>
      </c>
      <c r="J54" s="1137" t="s">
        <v>1167</v>
      </c>
      <c r="K54" s="1137" t="s">
        <v>1166</v>
      </c>
      <c r="L54" s="1137"/>
      <c r="M54" s="1112" t="s">
        <v>1147</v>
      </c>
      <c r="N54" s="1112" t="s">
        <v>1157</v>
      </c>
      <c r="O54" s="1137"/>
      <c r="P54" s="1118" t="s">
        <v>1155</v>
      </c>
      <c r="Q54" s="1137"/>
      <c r="R54" s="1112" t="s">
        <v>1153</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1185</v>
      </c>
      <c r="H57" s="1148" t="s">
        <v>402</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144</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145</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146</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147</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148</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149</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150</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151</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152</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1186</v>
      </c>
      <c r="H67" s="1148" t="s">
        <v>402</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144</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145</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146</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147</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148</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149</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150</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151</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152</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1187</v>
      </c>
      <c r="H77" s="1148" t="s">
        <v>402</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144</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145</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146</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147</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148</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149</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150</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151</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152</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1188</v>
      </c>
      <c r="H87" s="1148" t="s">
        <v>402</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144</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145</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146</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147</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148</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149</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150</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151</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152</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1189</v>
      </c>
      <c r="H97" s="1148" t="s">
        <v>402</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144</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145</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146</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147</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148</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149</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150</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151</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152</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1190</v>
      </c>
      <c r="H107" s="1148" t="s">
        <v>402</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144</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145</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146</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147</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148</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149</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150</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151</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152</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1191</v>
      </c>
      <c r="H117" s="1148" t="s">
        <v>402</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144</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145</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146</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147</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148</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149</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150</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151</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152</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1192</v>
      </c>
      <c r="H127" s="1148" t="s">
        <v>402</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144</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145</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146</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147</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148</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149</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150</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151</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152</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1193</v>
      </c>
      <c r="H137" s="1148" t="s">
        <v>402</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144</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145</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146</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147</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148</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149</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150</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151</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152</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1194</v>
      </c>
      <c r="H147" s="1148" t="s">
        <v>402</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144</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145</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146</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147</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148</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149</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150</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151</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152</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1197</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403</v>
      </c>
      <c r="J171" s="724" t="s">
        <v>59</v>
      </c>
      <c r="K171" s="724" t="s">
        <v>60</v>
      </c>
      <c r="L171" s="724" t="s">
        <v>61</v>
      </c>
      <c r="M171" s="724" t="s">
        <v>62</v>
      </c>
      <c r="N171" s="724" t="s">
        <v>912</v>
      </c>
      <c r="O171" s="724" t="s">
        <v>913</v>
      </c>
      <c r="P171" s="724" t="s">
        <v>914</v>
      </c>
      <c r="Q171" s="724" t="s">
        <v>1207</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1198</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1165</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1164</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1163</v>
      </c>
      <c r="J189" s="1137" t="s">
        <v>1162</v>
      </c>
      <c r="K189" s="1137" t="s">
        <v>1161</v>
      </c>
      <c r="L189" s="1137" t="s">
        <v>1160</v>
      </c>
      <c r="M189" s="1137" t="s">
        <v>1159</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1152</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1151</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1150</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1149</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1148</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791</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1138</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100</v>
      </c>
      <c r="F20" s="237" t="s">
        <v>850</v>
      </c>
      <c r="G20" s="621" t="s">
        <v>790</v>
      </c>
      <c r="H20" s="621" t="s">
        <v>782</v>
      </c>
      <c r="I20" s="621" t="s">
        <v>783</v>
      </c>
      <c r="J20" s="621" t="s">
        <v>784</v>
      </c>
      <c r="K20" s="621" t="s">
        <v>785</v>
      </c>
      <c r="L20" s="621" t="s">
        <v>786</v>
      </c>
      <c r="M20" s="621" t="s">
        <v>787</v>
      </c>
      <c r="N20" s="621" t="s">
        <v>788</v>
      </c>
      <c r="O20" s="621" t="s">
        <v>789</v>
      </c>
      <c r="P20" s="626"/>
      <c r="Q20" s="626"/>
      <c r="R20" s="626"/>
      <c r="S20" s="626"/>
      <c r="T20" s="1005" t="s">
        <v>100</v>
      </c>
      <c r="U20" s="1005" t="s">
        <v>850</v>
      </c>
      <c r="V20" s="1005" t="s">
        <v>790</v>
      </c>
      <c r="W20" s="1005" t="s">
        <v>782</v>
      </c>
      <c r="X20" s="1005" t="s">
        <v>783</v>
      </c>
      <c r="Y20" s="1005" t="s">
        <v>784</v>
      </c>
      <c r="Z20" s="1005" t="s">
        <v>785</v>
      </c>
      <c r="AA20" s="1005" t="s">
        <v>786</v>
      </c>
      <c r="AB20" s="1005" t="s">
        <v>787</v>
      </c>
      <c r="AC20" s="1005" t="s">
        <v>788</v>
      </c>
      <c r="AD20" s="1005" t="s">
        <v>789</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404</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1013</v>
      </c>
      <c r="T21" s="686" t="s">
        <v>404</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405</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405</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406</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406</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407</v>
      </c>
      <c r="F24" s="863">
        <v>43665</v>
      </c>
      <c r="G24" s="863">
        <v>43684</v>
      </c>
      <c r="H24" s="1">
        <f>G24</f>
        <v>43684</v>
      </c>
      <c r="I24" s="863">
        <v>43684</v>
      </c>
      <c r="J24" s="1">
        <f>I24</f>
        <v>43684</v>
      </c>
      <c r="K24" s="863">
        <v>43684</v>
      </c>
      <c r="L24" s="1">
        <f>K24</f>
        <v>43684</v>
      </c>
      <c r="M24" s="863">
        <v>43684</v>
      </c>
      <c r="N24" s="1">
        <f t="shared" si="0"/>
        <v>43684</v>
      </c>
      <c r="O24" s="1">
        <f t="shared" si="0"/>
        <v>43684</v>
      </c>
      <c r="T24" s="686" t="s">
        <v>407</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408</v>
      </c>
      <c r="F25" s="863">
        <v>43721</v>
      </c>
      <c r="G25" s="863">
        <v>43733</v>
      </c>
      <c r="H25" s="1">
        <f>G25</f>
        <v>43733</v>
      </c>
      <c r="I25" s="863">
        <v>43733</v>
      </c>
      <c r="J25" s="1">
        <f>I25</f>
        <v>43733</v>
      </c>
      <c r="K25" s="863">
        <v>43733</v>
      </c>
      <c r="L25" s="1">
        <f>K25</f>
        <v>43733</v>
      </c>
      <c r="M25" s="863">
        <v>43733</v>
      </c>
      <c r="N25" s="1">
        <f t="shared" si="0"/>
        <v>43733</v>
      </c>
      <c r="O25" s="1">
        <f t="shared" si="0"/>
        <v>43733</v>
      </c>
      <c r="T25" s="686" t="s">
        <v>408</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409</v>
      </c>
      <c r="F26" s="863">
        <v>43749</v>
      </c>
      <c r="G26" s="863">
        <v>43753</v>
      </c>
      <c r="H26" s="1">
        <f>G26</f>
        <v>43753</v>
      </c>
      <c r="I26" s="863">
        <v>43753</v>
      </c>
      <c r="J26" s="1">
        <f>I26</f>
        <v>43753</v>
      </c>
      <c r="K26" s="863">
        <v>43753</v>
      </c>
      <c r="L26" s="1">
        <f>K26</f>
        <v>43753</v>
      </c>
      <c r="M26" s="863">
        <v>43753</v>
      </c>
      <c r="N26" s="1">
        <f t="shared" si="0"/>
        <v>43753</v>
      </c>
      <c r="O26" s="1">
        <f t="shared" si="0"/>
        <v>43753</v>
      </c>
      <c r="T26" s="686" t="s">
        <v>409</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410</v>
      </c>
      <c r="F27" s="863">
        <v>43770</v>
      </c>
      <c r="G27" s="863">
        <v>43784</v>
      </c>
      <c r="H27" s="863">
        <v>43769</v>
      </c>
      <c r="I27" s="863">
        <v>43784</v>
      </c>
      <c r="J27" s="863">
        <v>43766</v>
      </c>
      <c r="K27" s="863">
        <v>43789</v>
      </c>
      <c r="L27" s="863">
        <v>43775</v>
      </c>
      <c r="M27" s="863">
        <v>43797</v>
      </c>
      <c r="N27" s="863">
        <v>43770</v>
      </c>
      <c r="O27" s="1">
        <f>N27</f>
        <v>43770</v>
      </c>
      <c r="T27" s="686" t="s">
        <v>410</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411</v>
      </c>
      <c r="F28" s="863">
        <v>43805</v>
      </c>
      <c r="G28" s="863">
        <v>43852</v>
      </c>
      <c r="H28" s="863">
        <v>43852</v>
      </c>
      <c r="I28" s="863">
        <v>43852</v>
      </c>
      <c r="J28" s="863">
        <v>43852</v>
      </c>
      <c r="K28" s="863">
        <v>43852</v>
      </c>
      <c r="L28" s="863">
        <v>43852</v>
      </c>
      <c r="M28" s="863">
        <v>43852</v>
      </c>
      <c r="N28" s="863">
        <v>43852</v>
      </c>
      <c r="O28" s="1">
        <f>N28</f>
        <v>43852</v>
      </c>
      <c r="T28" s="686" t="s">
        <v>411</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412</v>
      </c>
      <c r="F29" s="863">
        <v>43918</v>
      </c>
      <c r="G29" s="863">
        <v>43891</v>
      </c>
      <c r="H29" s="863">
        <v>43891</v>
      </c>
      <c r="I29" s="863">
        <v>43891</v>
      </c>
      <c r="J29" s="863">
        <v>43891</v>
      </c>
      <c r="K29" s="863">
        <v>43891</v>
      </c>
      <c r="L29" s="863">
        <v>43891</v>
      </c>
      <c r="M29" s="863">
        <v>43891</v>
      </c>
      <c r="N29" s="863">
        <v>43891</v>
      </c>
      <c r="O29" s="1">
        <f>N29</f>
        <v>43891</v>
      </c>
      <c r="T29" s="686" t="s">
        <v>412</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413</v>
      </c>
      <c r="F30" s="863">
        <v>43946</v>
      </c>
      <c r="G30" s="863">
        <v>43922</v>
      </c>
      <c r="H30" s="863">
        <v>43922</v>
      </c>
      <c r="I30" s="863">
        <v>43922</v>
      </c>
      <c r="J30" s="863">
        <v>43922</v>
      </c>
      <c r="K30" s="863">
        <v>43922</v>
      </c>
      <c r="L30" s="863">
        <v>43922</v>
      </c>
      <c r="M30" s="863">
        <v>43922</v>
      </c>
      <c r="N30" s="863">
        <v>43922</v>
      </c>
      <c r="O30" s="1">
        <f>N30</f>
        <v>43922</v>
      </c>
      <c r="T30" s="686" t="s">
        <v>413</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414</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414</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792</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850</v>
      </c>
      <c r="H46" s="621" t="s">
        <v>790</v>
      </c>
      <c r="I46" s="621" t="s">
        <v>782</v>
      </c>
      <c r="J46" s="621" t="s">
        <v>783</v>
      </c>
      <c r="K46" s="621" t="s">
        <v>784</v>
      </c>
      <c r="L46" s="621" t="s">
        <v>785</v>
      </c>
      <c r="M46" s="621" t="s">
        <v>786</v>
      </c>
      <c r="N46" s="621" t="s">
        <v>787</v>
      </c>
      <c r="O46" s="621" t="s">
        <v>788</v>
      </c>
      <c r="P46" s="621" t="s">
        <v>789</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102</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103</v>
      </c>
      <c r="G48" s="1023">
        <v>21</v>
      </c>
      <c r="H48" s="1023">
        <v>40</v>
      </c>
      <c r="I48" s="1023">
        <v>40</v>
      </c>
      <c r="J48" s="1023">
        <v>40</v>
      </c>
      <c r="K48" s="1023">
        <v>21</v>
      </c>
      <c r="L48" s="1023">
        <v>21</v>
      </c>
      <c r="M48" s="1023">
        <v>21</v>
      </c>
      <c r="N48" s="1023">
        <v>0</v>
      </c>
      <c r="O48" s="1023">
        <v>0</v>
      </c>
      <c r="P48" s="1023">
        <v>0</v>
      </c>
      <c r="Q48" s="36" t="s">
        <v>797</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834</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834</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1139</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104</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1139</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105</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106</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1139</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107</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1139</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781</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91" t="s">
        <v>794</v>
      </c>
      <c r="H95" s="1191"/>
      <c r="I95" s="1191"/>
      <c r="J95" s="1191"/>
      <c r="K95" s="1191" t="s">
        <v>795</v>
      </c>
      <c r="L95" s="1191"/>
      <c r="M95" s="1191" t="s">
        <v>796</v>
      </c>
      <c r="N95" s="1191"/>
      <c r="O95" s="1043"/>
      <c r="P95" s="1005"/>
      <c r="Q95" s="1005"/>
      <c r="R95" s="1005"/>
      <c r="S95" s="1005"/>
      <c r="T95" s="1005"/>
      <c r="U95" s="699" t="s">
        <v>1138</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850</v>
      </c>
      <c r="G97" s="621" t="s">
        <v>790</v>
      </c>
      <c r="H97" s="621" t="s">
        <v>782</v>
      </c>
      <c r="I97" s="621" t="s">
        <v>783</v>
      </c>
      <c r="J97" s="621" t="s">
        <v>784</v>
      </c>
      <c r="K97" s="621" t="s">
        <v>785</v>
      </c>
      <c r="L97" s="621" t="s">
        <v>786</v>
      </c>
      <c r="M97" s="621" t="s">
        <v>787</v>
      </c>
      <c r="N97" s="621" t="s">
        <v>788</v>
      </c>
      <c r="O97" s="621" t="s">
        <v>789</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798</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812</v>
      </c>
      <c r="Q98" s="686"/>
      <c r="R98" s="2"/>
      <c r="S98" s="2"/>
      <c r="T98" s="2" t="s">
        <v>798</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799</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799</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800</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800</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801</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801</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802</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994</v>
      </c>
      <c r="R102" s="1022"/>
      <c r="S102" s="1024"/>
      <c r="T102" s="1024" t="s">
        <v>802</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803</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993</v>
      </c>
      <c r="R103" s="1022"/>
      <c r="S103" s="1022"/>
      <c r="T103" s="1022" t="s">
        <v>803</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804</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804</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805</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805</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806</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806</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807</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810</v>
      </c>
      <c r="Q107" s="686"/>
      <c r="R107" s="1022"/>
      <c r="S107" s="1022"/>
      <c r="T107" s="1022" t="s">
        <v>807</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513</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811</v>
      </c>
      <c r="Q108" s="686"/>
      <c r="R108" s="1022"/>
      <c r="S108" s="1022"/>
      <c r="T108" s="1022" t="s">
        <v>513</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808</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813</v>
      </c>
      <c r="Q109" s="686"/>
      <c r="R109" s="2"/>
      <c r="S109" s="2"/>
      <c r="T109" s="2" t="s">
        <v>808</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809</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809</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814</v>
      </c>
      <c r="F111" s="622">
        <v>43891</v>
      </c>
      <c r="G111" s="622">
        <v>43891</v>
      </c>
      <c r="H111" s="622">
        <v>43891</v>
      </c>
      <c r="I111" s="622">
        <v>43891</v>
      </c>
      <c r="J111" s="622">
        <v>43891</v>
      </c>
      <c r="K111" s="622">
        <v>43891</v>
      </c>
      <c r="L111" s="622">
        <v>43891</v>
      </c>
      <c r="M111" s="622">
        <v>43891</v>
      </c>
      <c r="N111" s="622">
        <v>43891</v>
      </c>
      <c r="O111" s="622">
        <v>43891</v>
      </c>
      <c r="R111" s="2"/>
      <c r="S111" s="2"/>
      <c r="T111" s="2" t="s">
        <v>814</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1140</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1141</v>
      </c>
      <c r="Q112" s="686"/>
      <c r="R112" s="2"/>
      <c r="S112" s="2"/>
      <c r="T112" s="2" t="s">
        <v>1140</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958</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259</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331</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254</v>
      </c>
      <c r="I14" s="24"/>
      <c r="J14" s="24" t="s">
        <v>253</v>
      </c>
      <c r="K14" s="24"/>
      <c r="L14" s="24" t="s">
        <v>255</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210</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211</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261</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260</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256</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254</v>
      </c>
      <c r="I34" s="24"/>
      <c r="J34" s="24" t="s">
        <v>253</v>
      </c>
      <c r="K34" s="24"/>
      <c r="L34" s="24" t="s">
        <v>255</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257</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258</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262</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254</v>
      </c>
      <c r="I51" s="24" t="s">
        <v>253</v>
      </c>
      <c r="J51" s="24" t="s">
        <v>255</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263</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264</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265</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266</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380</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253</v>
      </c>
      <c r="J58" s="217" t="s">
        <v>255</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267</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268</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269</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273</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271</v>
      </c>
      <c r="G71" s="800"/>
      <c r="H71" s="725"/>
      <c r="I71" s="1012"/>
      <c r="J71" s="725" t="s">
        <v>272</v>
      </c>
      <c r="K71" s="725"/>
      <c r="L71" s="725"/>
      <c r="M71" s="1012"/>
      <c r="N71" s="725" t="s">
        <v>381</v>
      </c>
      <c r="O71" s="725"/>
      <c r="P71" s="725"/>
      <c r="Q71" s="1012"/>
      <c r="R71" s="725" t="s">
        <v>274</v>
      </c>
      <c r="S71" s="725"/>
      <c r="T71" s="800"/>
      <c r="U71" s="1012"/>
      <c r="V71" s="801" t="s">
        <v>275</v>
      </c>
      <c r="W71" s="1012"/>
      <c r="X71" s="1012"/>
      <c r="Y71" s="1012"/>
      <c r="Z71" s="17"/>
      <c r="AA71" s="8"/>
      <c r="AB71" s="8"/>
      <c r="AC71" s="8"/>
    </row>
    <row r="72" spans="1:29" s="9" customFormat="1" ht="13.9" customHeight="1" outlineLevel="1" x14ac:dyDescent="0.25">
      <c r="A72" s="6"/>
      <c r="B72" s="7"/>
      <c r="C72" s="699"/>
      <c r="D72" s="699"/>
      <c r="E72" s="699"/>
      <c r="F72" s="801" t="s">
        <v>101</v>
      </c>
      <c r="G72" s="724" t="s">
        <v>957</v>
      </c>
      <c r="H72" s="188" t="s">
        <v>270</v>
      </c>
      <c r="I72" s="1012"/>
      <c r="J72" s="724" t="s">
        <v>101</v>
      </c>
      <c r="K72" s="724" t="s">
        <v>957</v>
      </c>
      <c r="L72" s="724" t="s">
        <v>270</v>
      </c>
      <c r="M72" s="1012"/>
      <c r="N72" s="724" t="s">
        <v>101</v>
      </c>
      <c r="O72" s="724" t="s">
        <v>957</v>
      </c>
      <c r="P72" s="724" t="s">
        <v>270</v>
      </c>
      <c r="Q72" s="1012"/>
      <c r="R72" s="724" t="s">
        <v>101</v>
      </c>
      <c r="S72" s="724" t="s">
        <v>957</v>
      </c>
      <c r="T72" s="724" t="s">
        <v>270</v>
      </c>
      <c r="U72" s="1012"/>
      <c r="V72" s="801" t="s">
        <v>270</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956</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276</v>
      </c>
      <c r="G97" s="1012"/>
      <c r="H97" s="1012"/>
      <c r="I97" s="1012"/>
      <c r="J97" s="1012"/>
      <c r="K97" s="1012"/>
      <c r="L97" s="1012"/>
      <c r="M97" s="1012"/>
      <c r="N97" s="1012"/>
      <c r="O97" s="1012" t="s">
        <v>386</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91"/>
      <c r="F99" s="1192"/>
      <c r="G99" s="724" t="s">
        <v>277</v>
      </c>
      <c r="H99" s="724"/>
      <c r="I99" s="724"/>
      <c r="J99" s="725" t="s">
        <v>382</v>
      </c>
      <c r="K99" s="725"/>
      <c r="L99" s="725"/>
      <c r="M99" s="807"/>
      <c r="N99" s="725" t="s">
        <v>383</v>
      </c>
      <c r="O99" s="725"/>
      <c r="P99" s="364"/>
      <c r="Q99" s="727"/>
      <c r="R99" s="364" t="s">
        <v>384</v>
      </c>
      <c r="S99" s="176"/>
      <c r="T99" s="176"/>
      <c r="U99" s="727"/>
      <c r="V99" s="176" t="s">
        <v>385</v>
      </c>
      <c r="W99" s="176"/>
      <c r="X99" s="176"/>
      <c r="Y99" s="727"/>
      <c r="Z99" s="17"/>
      <c r="AA99" s="8"/>
      <c r="AB99" s="8"/>
      <c r="AC99" s="8"/>
    </row>
    <row r="100" spans="1:29" s="9" customFormat="1" ht="13.5" customHeight="1" outlineLevel="1" x14ac:dyDescent="0.25">
      <c r="A100" s="6"/>
      <c r="B100" s="7"/>
      <c r="C100" s="699"/>
      <c r="D100" s="699"/>
      <c r="E100" s="699" t="s">
        <v>265</v>
      </c>
      <c r="F100" s="699"/>
      <c r="G100" s="724" t="s">
        <v>108</v>
      </c>
      <c r="H100" s="724" t="s">
        <v>278</v>
      </c>
      <c r="I100" s="724"/>
      <c r="J100" s="724" t="s">
        <v>101</v>
      </c>
      <c r="K100" s="724" t="s">
        <v>957</v>
      </c>
      <c r="L100" s="724" t="s">
        <v>270</v>
      </c>
      <c r="M100" s="724"/>
      <c r="N100" s="724" t="s">
        <v>101</v>
      </c>
      <c r="O100" s="724" t="s">
        <v>957</v>
      </c>
      <c r="P100" s="724" t="s">
        <v>270</v>
      </c>
      <c r="Q100" s="724"/>
      <c r="R100" s="724" t="s">
        <v>101</v>
      </c>
      <c r="S100" s="724" t="s">
        <v>957</v>
      </c>
      <c r="T100" s="724" t="s">
        <v>270</v>
      </c>
      <c r="U100" s="724"/>
      <c r="V100" s="724" t="s">
        <v>101</v>
      </c>
      <c r="W100" s="724" t="s">
        <v>957</v>
      </c>
      <c r="X100" s="724" t="s">
        <v>270</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766</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101</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767</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765</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40"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458</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1104</v>
      </c>
      <c r="I20" s="964"/>
      <c r="J20" s="964" t="s">
        <v>404</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405</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406</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407</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408</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409</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410</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411</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412</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413</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857</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856</v>
      </c>
      <c r="I51" s="116"/>
      <c r="J51" s="114"/>
      <c r="K51" s="339" t="s">
        <v>133</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39" t="s">
        <v>135</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39" t="s">
        <v>137</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393</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93" t="s">
        <v>1105</v>
      </c>
      <c r="I57" s="1194"/>
      <c r="J57" s="1194"/>
      <c r="K57" s="1194"/>
      <c r="L57" s="1194"/>
      <c r="M57" s="1194"/>
      <c r="N57" s="1194"/>
      <c r="O57" s="1194"/>
      <c r="P57" s="1194"/>
      <c r="Q57" s="1194"/>
      <c r="R57" s="1194"/>
      <c r="S57" s="1194"/>
      <c r="T57" s="1195"/>
      <c r="U57" s="665"/>
      <c r="V57" s="665"/>
      <c r="W57" s="665"/>
      <c r="X57" s="665"/>
      <c r="Y57" s="665"/>
      <c r="Z57" s="112"/>
      <c r="AA57" s="110"/>
      <c r="AB57" s="110"/>
      <c r="AC57" s="110"/>
      <c r="AD57" s="110"/>
      <c r="AE57" s="236"/>
      <c r="AF57" s="228"/>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119</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141</v>
      </c>
      <c r="H71" s="107" t="s">
        <v>142</v>
      </c>
      <c r="I71" s="107"/>
      <c r="J71" s="243" t="s">
        <v>850</v>
      </c>
      <c r="K71" s="107" t="s">
        <v>417</v>
      </c>
      <c r="L71" s="243" t="s">
        <v>818</v>
      </c>
      <c r="M71" s="243" t="s">
        <v>819</v>
      </c>
      <c r="N71" s="243" t="s">
        <v>820</v>
      </c>
      <c r="O71" s="243" t="s">
        <v>821</v>
      </c>
      <c r="P71" s="243" t="s">
        <v>822</v>
      </c>
      <c r="Q71" s="243" t="s">
        <v>823</v>
      </c>
      <c r="R71" s="243" t="s">
        <v>824</v>
      </c>
      <c r="S71" s="243" t="s">
        <v>825</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920</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849</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119</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1200</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1201</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394</v>
      </c>
      <c r="K94" s="724" t="s">
        <v>395</v>
      </c>
      <c r="L94" s="724" t="s">
        <v>397</v>
      </c>
      <c r="M94" s="724" t="s">
        <v>398</v>
      </c>
      <c r="N94" s="724" t="s">
        <v>399</v>
      </c>
      <c r="O94" s="724" t="s">
        <v>401</v>
      </c>
      <c r="P94" s="724" t="s">
        <v>915</v>
      </c>
      <c r="Q94" s="724" t="s">
        <v>916</v>
      </c>
      <c r="R94" s="724" t="s">
        <v>1208</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122</v>
      </c>
      <c r="D95" s="108"/>
      <c r="E95" s="108"/>
      <c r="F95" s="699"/>
      <c r="G95" s="724"/>
      <c r="H95" s="724"/>
      <c r="I95" s="724"/>
      <c r="J95" s="109" t="s">
        <v>123</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1202</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126</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127</v>
      </c>
      <c r="AE101" s="691" t="s">
        <v>128</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1006</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1007</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396</v>
      </c>
      <c r="J113" s="130" t="s">
        <v>1009</v>
      </c>
      <c r="K113" s="130"/>
      <c r="L113" s="130"/>
      <c r="M113" s="130"/>
      <c r="N113" s="130"/>
      <c r="O113" s="130"/>
      <c r="P113" s="130"/>
      <c r="Q113" s="130"/>
      <c r="R113" s="130"/>
      <c r="S113" s="243"/>
      <c r="T113" s="130" t="s">
        <v>1010</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480</v>
      </c>
      <c r="I114" s="107" t="s">
        <v>38</v>
      </c>
      <c r="J114" s="107" t="s">
        <v>394</v>
      </c>
      <c r="K114" s="107" t="s">
        <v>395</v>
      </c>
      <c r="L114" s="107" t="s">
        <v>397</v>
      </c>
      <c r="M114" s="107" t="s">
        <v>398</v>
      </c>
      <c r="N114" s="243" t="s">
        <v>399</v>
      </c>
      <c r="O114" s="243" t="s">
        <v>401</v>
      </c>
      <c r="P114" s="243" t="s">
        <v>915</v>
      </c>
      <c r="Q114" s="724" t="s">
        <v>916</v>
      </c>
      <c r="R114" s="724" t="s">
        <v>1208</v>
      </c>
      <c r="S114" s="243"/>
      <c r="T114" s="243" t="s">
        <v>402</v>
      </c>
      <c r="U114" s="243" t="s">
        <v>144</v>
      </c>
      <c r="V114" s="243" t="s">
        <v>145</v>
      </c>
      <c r="W114" s="243" t="s">
        <v>146</v>
      </c>
      <c r="X114" s="243" t="s">
        <v>147</v>
      </c>
      <c r="Y114" s="243" t="s">
        <v>148</v>
      </c>
      <c r="Z114" s="243" t="s">
        <v>149</v>
      </c>
      <c r="AA114" s="243" t="s">
        <v>150</v>
      </c>
      <c r="AB114" s="243" t="s">
        <v>151</v>
      </c>
      <c r="AC114" s="107" t="s">
        <v>152</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123</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850</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417</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818</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819</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820</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821</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822</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823</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824</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825</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163</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164</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122</v>
      </c>
      <c r="D142" s="108"/>
      <c r="E142" s="108"/>
      <c r="F142" s="92"/>
      <c r="G142" s="107"/>
      <c r="H142" s="107"/>
      <c r="I142" s="107"/>
      <c r="J142" s="109" t="s">
        <v>123</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167</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1142</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168</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1142</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281</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1142</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169</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1142</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336</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337</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170</v>
      </c>
      <c r="H155" s="112" t="s">
        <v>171</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172</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273</v>
      </c>
      <c r="I158" s="163"/>
      <c r="J158" s="163"/>
      <c r="K158" s="163"/>
      <c r="L158" s="164" t="s">
        <v>396</v>
      </c>
      <c r="M158" s="165" t="s">
        <v>173</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394</v>
      </c>
      <c r="N159" s="167" t="s">
        <v>395</v>
      </c>
      <c r="O159" s="167" t="s">
        <v>397</v>
      </c>
      <c r="P159" s="167" t="s">
        <v>398</v>
      </c>
      <c r="Q159" s="167" t="s">
        <v>399</v>
      </c>
      <c r="R159" s="167" t="s">
        <v>401</v>
      </c>
      <c r="S159" s="167" t="s">
        <v>915</v>
      </c>
      <c r="T159" s="167" t="s">
        <v>916</v>
      </c>
      <c r="U159" s="167" t="s">
        <v>1208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174</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175</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176</v>
      </c>
      <c r="I162" s="118"/>
      <c r="J162" s="118"/>
      <c r="K162" s="118"/>
      <c r="L162" s="128">
        <v>1</v>
      </c>
      <c r="M162" s="112"/>
      <c r="N162" s="112"/>
      <c r="O162" s="112"/>
      <c r="P162" s="112"/>
      <c r="Q162" s="112"/>
      <c r="R162" s="112"/>
      <c r="S162" s="112"/>
      <c r="T162" s="112"/>
      <c r="U162" s="168" t="s">
        <v>177</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282</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119</v>
      </c>
      <c r="AE169" s="82"/>
      <c r="AF169" s="127"/>
    </row>
    <row r="170" spans="1:62" ht="13.15" customHeight="1" outlineLevel="1" collapsed="1" x14ac:dyDescent="0.25">
      <c r="A170" s="74"/>
      <c r="B170" s="126"/>
      <c r="C170" s="84"/>
      <c r="D170" s="84">
        <v>0</v>
      </c>
      <c r="E170" s="84" t="s">
        <v>1</v>
      </c>
      <c r="F170" s="85"/>
      <c r="G170" s="86" t="s">
        <v>1008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343</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154</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155</v>
      </c>
      <c r="I177" s="156" t="s">
        <v>156</v>
      </c>
      <c r="J177" s="156" t="s">
        <v>157</v>
      </c>
      <c r="K177" s="156" t="s">
        <v>158</v>
      </c>
      <c r="L177" s="156" t="s">
        <v>159</v>
      </c>
      <c r="M177" s="156" t="s">
        <v>342</v>
      </c>
      <c r="N177" s="156" t="s">
        <v>160</v>
      </c>
      <c r="O177" s="724"/>
      <c r="P177" s="156" t="s">
        <v>160</v>
      </c>
      <c r="Q177" s="724" t="s">
        <v>1143</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161</v>
      </c>
      <c r="I178" s="158" t="s">
        <v>161</v>
      </c>
      <c r="J178" s="158" t="s">
        <v>161</v>
      </c>
      <c r="K178" s="158" t="s">
        <v>161</v>
      </c>
      <c r="L178" s="158" t="s">
        <v>161</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161</v>
      </c>
      <c r="I179" s="158" t="s">
        <v>161</v>
      </c>
      <c r="J179" s="158" t="s">
        <v>161</v>
      </c>
      <c r="K179" s="158" t="s">
        <v>161</v>
      </c>
      <c r="L179" s="158" t="s">
        <v>161</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161</v>
      </c>
      <c r="I180" s="158" t="s">
        <v>161</v>
      </c>
      <c r="J180" s="158" t="s">
        <v>161</v>
      </c>
      <c r="K180" s="158" t="s">
        <v>161</v>
      </c>
      <c r="L180" s="158" t="s">
        <v>1237</v>
      </c>
      <c r="M180" s="158" t="s">
        <v>1238</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161</v>
      </c>
      <c r="I181" s="158" t="s">
        <v>161</v>
      </c>
      <c r="J181" s="158" t="s">
        <v>161</v>
      </c>
      <c r="K181" s="158" t="s">
        <v>161</v>
      </c>
      <c r="L181" s="158" t="s">
        <v>1239</v>
      </c>
      <c r="M181" s="158" t="s">
        <v>1238</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161</v>
      </c>
      <c r="I182" s="158" t="s">
        <v>161</v>
      </c>
      <c r="J182" s="158" t="s">
        <v>161</v>
      </c>
      <c r="K182" s="158" t="s">
        <v>1240</v>
      </c>
      <c r="L182" s="158" t="s">
        <v>81</v>
      </c>
      <c r="M182" s="158" t="s">
        <v>1238</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161</v>
      </c>
      <c r="I183" s="158" t="s">
        <v>161</v>
      </c>
      <c r="J183" s="158" t="s">
        <v>161</v>
      </c>
      <c r="K183" s="158" t="s">
        <v>1240</v>
      </c>
      <c r="L183" s="158" t="s">
        <v>82</v>
      </c>
      <c r="M183" s="158" t="s">
        <v>1238</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161</v>
      </c>
      <c r="I184" s="158" t="s">
        <v>161</v>
      </c>
      <c r="J184" s="158" t="s">
        <v>161</v>
      </c>
      <c r="K184" s="158" t="s">
        <v>1240</v>
      </c>
      <c r="L184" s="158" t="s">
        <v>162</v>
      </c>
      <c r="M184" s="158" t="s">
        <v>1238</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161</v>
      </c>
      <c r="I185" s="158" t="s">
        <v>161</v>
      </c>
      <c r="J185" s="158" t="s">
        <v>161</v>
      </c>
      <c r="K185" s="158" t="s">
        <v>235</v>
      </c>
      <c r="L185" s="158" t="s">
        <v>81</v>
      </c>
      <c r="M185" s="158" t="s">
        <v>1238</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161</v>
      </c>
      <c r="I186" s="158" t="s">
        <v>161</v>
      </c>
      <c r="J186" s="158" t="s">
        <v>161</v>
      </c>
      <c r="K186" s="158" t="s">
        <v>235</v>
      </c>
      <c r="L186" s="158" t="s">
        <v>82</v>
      </c>
      <c r="M186" s="158" t="s">
        <v>1238</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161</v>
      </c>
      <c r="I187" s="158" t="s">
        <v>161</v>
      </c>
      <c r="J187" s="158" t="s">
        <v>161</v>
      </c>
      <c r="K187" s="158" t="s">
        <v>235</v>
      </c>
      <c r="L187" s="158" t="s">
        <v>83</v>
      </c>
      <c r="M187" s="158" t="s">
        <v>1238</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161</v>
      </c>
      <c r="I188" s="158" t="s">
        <v>161</v>
      </c>
      <c r="J188" s="158" t="s">
        <v>161</v>
      </c>
      <c r="K188" s="158" t="s">
        <v>235</v>
      </c>
      <c r="L188" s="158" t="s">
        <v>162</v>
      </c>
      <c r="M188" s="158" t="s">
        <v>1238</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338</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178</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179</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480</v>
      </c>
      <c r="J201" s="107" t="s">
        <v>779</v>
      </c>
      <c r="K201" s="130" t="s">
        <v>180</v>
      </c>
      <c r="L201" s="130"/>
      <c r="M201" s="107"/>
      <c r="N201" s="107"/>
      <c r="O201" s="243"/>
      <c r="P201" s="243"/>
      <c r="Q201" s="243"/>
      <c r="R201" s="724"/>
      <c r="S201" s="107"/>
      <c r="T201" s="107"/>
      <c r="U201" s="107"/>
      <c r="V201" s="130" t="s">
        <v>181</v>
      </c>
      <c r="W201" s="130"/>
      <c r="X201" s="107"/>
      <c r="Y201" s="107"/>
      <c r="Z201" s="243"/>
      <c r="AA201" s="243"/>
      <c r="AB201" s="243"/>
      <c r="AC201" s="724"/>
      <c r="AD201" s="107"/>
      <c r="AE201" s="130" t="s">
        <v>400</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394</v>
      </c>
      <c r="L202" s="107" t="s">
        <v>395</v>
      </c>
      <c r="M202" s="107" t="s">
        <v>397</v>
      </c>
      <c r="N202" s="107" t="s">
        <v>398</v>
      </c>
      <c r="O202" s="243" t="s">
        <v>399</v>
      </c>
      <c r="P202" s="243" t="s">
        <v>401</v>
      </c>
      <c r="Q202" s="243" t="s">
        <v>915</v>
      </c>
      <c r="R202" s="724" t="s">
        <v>916</v>
      </c>
      <c r="S202" s="724" t="s">
        <v>1208</v>
      </c>
      <c r="T202" s="107"/>
      <c r="U202" s="107"/>
      <c r="V202" s="107" t="s">
        <v>394</v>
      </c>
      <c r="W202" s="107" t="s">
        <v>395</v>
      </c>
      <c r="X202" s="107" t="s">
        <v>397</v>
      </c>
      <c r="Y202" s="107" t="s">
        <v>398</v>
      </c>
      <c r="Z202" s="243" t="s">
        <v>399</v>
      </c>
      <c r="AA202" s="243" t="s">
        <v>401</v>
      </c>
      <c r="AB202" s="243" t="s">
        <v>915</v>
      </c>
      <c r="AC202" s="724" t="s">
        <v>916</v>
      </c>
      <c r="AD202" s="724" t="s">
        <v>1208</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850</v>
      </c>
      <c r="J203" s="131" t="s">
        <v>404</v>
      </c>
      <c r="K203" s="370">
        <v>1</v>
      </c>
      <c r="L203" s="370">
        <v>1</v>
      </c>
      <c r="M203" s="370">
        <v>1</v>
      </c>
      <c r="N203" s="370">
        <v>1</v>
      </c>
      <c r="O203" s="370">
        <v>1</v>
      </c>
      <c r="P203" s="370">
        <v>1</v>
      </c>
      <c r="Q203" s="370">
        <v>1</v>
      </c>
      <c r="R203" s="370">
        <v>1</v>
      </c>
      <c r="S203" s="370">
        <v>1</v>
      </c>
      <c r="T203" s="1161">
        <v>0.9</v>
      </c>
      <c r="U203" s="131" t="s">
        <v>402</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405</v>
      </c>
      <c r="K204" s="370">
        <v>0</v>
      </c>
      <c r="L204" s="370">
        <v>22</v>
      </c>
      <c r="M204" s="370">
        <v>120</v>
      </c>
      <c r="N204" s="370">
        <v>20</v>
      </c>
      <c r="O204" s="370">
        <v>30</v>
      </c>
      <c r="P204" s="370">
        <v>230</v>
      </c>
      <c r="Q204" s="370">
        <v>50</v>
      </c>
      <c r="R204" s="370">
        <v>80</v>
      </c>
      <c r="S204" s="370">
        <f>O204*T204</f>
        <v>22.5</v>
      </c>
      <c r="T204" s="1161">
        <v>0.75</v>
      </c>
      <c r="U204" s="131" t="s">
        <v>144</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406</v>
      </c>
      <c r="K205" s="370">
        <v>0</v>
      </c>
      <c r="L205" s="370">
        <v>60</v>
      </c>
      <c r="M205" s="370">
        <v>185</v>
      </c>
      <c r="N205" s="370">
        <v>70</v>
      </c>
      <c r="O205" s="370">
        <v>100</v>
      </c>
      <c r="P205" s="370">
        <v>280</v>
      </c>
      <c r="Q205" s="370">
        <v>150</v>
      </c>
      <c r="R205" s="370">
        <v>150</v>
      </c>
      <c r="S205" s="370">
        <f t="shared" ref="S205:S207" si="5">O205*T205</f>
        <v>65</v>
      </c>
      <c r="T205" s="1161">
        <v>0.65</v>
      </c>
      <c r="U205" s="131" t="s">
        <v>145</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407</v>
      </c>
      <c r="K206" s="370">
        <v>60</v>
      </c>
      <c r="L206" s="370">
        <v>125</v>
      </c>
      <c r="M206" s="370">
        <v>480</v>
      </c>
      <c r="N206" s="370">
        <v>225</v>
      </c>
      <c r="O206" s="370">
        <v>425</v>
      </c>
      <c r="P206" s="370">
        <v>700</v>
      </c>
      <c r="Q206" s="370">
        <v>400</v>
      </c>
      <c r="R206" s="370">
        <v>400</v>
      </c>
      <c r="S206" s="370">
        <f t="shared" si="5"/>
        <v>233.75000000000003</v>
      </c>
      <c r="T206" s="1161">
        <v>0.55000000000000004</v>
      </c>
      <c r="U206" s="131" t="s">
        <v>146</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408</v>
      </c>
      <c r="K207" s="370">
        <v>275</v>
      </c>
      <c r="L207" s="370">
        <v>396</v>
      </c>
      <c r="M207" s="370">
        <v>535</v>
      </c>
      <c r="N207" s="370">
        <v>480</v>
      </c>
      <c r="O207" s="370">
        <v>500</v>
      </c>
      <c r="P207" s="370">
        <v>550</v>
      </c>
      <c r="Q207" s="370">
        <v>550</v>
      </c>
      <c r="R207" s="370">
        <v>550</v>
      </c>
      <c r="S207" s="370">
        <f t="shared" si="5"/>
        <v>225</v>
      </c>
      <c r="T207" s="1161">
        <v>0.45</v>
      </c>
      <c r="U207" s="131" t="s">
        <v>147</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409</v>
      </c>
      <c r="K208" s="370">
        <v>100</v>
      </c>
      <c r="L208" s="370">
        <v>100</v>
      </c>
      <c r="M208" s="370">
        <v>100</v>
      </c>
      <c r="N208" s="370">
        <v>100</v>
      </c>
      <c r="O208" s="370">
        <v>100</v>
      </c>
      <c r="P208" s="370">
        <v>100</v>
      </c>
      <c r="Q208" s="370">
        <v>100</v>
      </c>
      <c r="R208" s="370">
        <v>100</v>
      </c>
      <c r="S208" s="370">
        <v>100</v>
      </c>
      <c r="T208" s="112"/>
      <c r="U208" s="131" t="s">
        <v>148</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410</v>
      </c>
      <c r="K209" s="370">
        <v>100</v>
      </c>
      <c r="L209" s="370">
        <v>100</v>
      </c>
      <c r="M209" s="370">
        <v>100</v>
      </c>
      <c r="N209" s="370">
        <v>100</v>
      </c>
      <c r="O209" s="370">
        <v>100</v>
      </c>
      <c r="P209" s="370">
        <v>100</v>
      </c>
      <c r="Q209" s="370">
        <v>100</v>
      </c>
      <c r="R209" s="370">
        <v>100</v>
      </c>
      <c r="S209" s="370">
        <v>100</v>
      </c>
      <c r="T209" s="112"/>
      <c r="U209" s="131" t="s">
        <v>149</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411</v>
      </c>
      <c r="K210" s="370">
        <v>100</v>
      </c>
      <c r="L210" s="370">
        <v>100</v>
      </c>
      <c r="M210" s="370">
        <v>100</v>
      </c>
      <c r="N210" s="370">
        <v>100</v>
      </c>
      <c r="O210" s="370">
        <v>100</v>
      </c>
      <c r="P210" s="370">
        <v>100</v>
      </c>
      <c r="Q210" s="370">
        <v>100</v>
      </c>
      <c r="R210" s="370">
        <v>100</v>
      </c>
      <c r="S210" s="370">
        <v>100</v>
      </c>
      <c r="T210" s="112"/>
      <c r="U210" s="131" t="s">
        <v>150</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412</v>
      </c>
      <c r="K211" s="370">
        <v>100</v>
      </c>
      <c r="L211" s="370">
        <v>100</v>
      </c>
      <c r="M211" s="370">
        <v>100</v>
      </c>
      <c r="N211" s="370">
        <v>100</v>
      </c>
      <c r="O211" s="370">
        <v>100</v>
      </c>
      <c r="P211" s="370">
        <v>100</v>
      </c>
      <c r="Q211" s="370">
        <v>100</v>
      </c>
      <c r="R211" s="370">
        <v>100</v>
      </c>
      <c r="S211" s="370">
        <v>100</v>
      </c>
      <c r="T211" s="112"/>
      <c r="U211" s="131" t="s">
        <v>151</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413</v>
      </c>
      <c r="K212" s="370">
        <v>100</v>
      </c>
      <c r="L212" s="370">
        <v>100</v>
      </c>
      <c r="M212" s="370">
        <v>100</v>
      </c>
      <c r="N212" s="370">
        <v>100</v>
      </c>
      <c r="O212" s="370">
        <v>100</v>
      </c>
      <c r="P212" s="370">
        <v>100</v>
      </c>
      <c r="Q212" s="370">
        <v>100</v>
      </c>
      <c r="R212" s="370">
        <v>100</v>
      </c>
      <c r="S212" s="370">
        <v>100</v>
      </c>
      <c r="T212" s="112"/>
      <c r="U212" s="131" t="s">
        <v>152</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417</v>
      </c>
      <c r="J213" s="131" t="s">
        <v>404</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402</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405</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144</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406</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145</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407</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146</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408</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147</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409</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148</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410</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149</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411</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150</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412</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151</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413</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152</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818</v>
      </c>
      <c r="J223" s="131" t="s">
        <v>404</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402</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405</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144</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406</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145</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407</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146</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408</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147</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409</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148</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410</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149</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411</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150</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412</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151</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413</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152</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819</v>
      </c>
      <c r="J233" s="131" t="s">
        <v>404</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402</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405</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144</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406</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145</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407</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146</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408</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147</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409</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148</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410</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149</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411</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150</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412</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151</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413</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152</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820</v>
      </c>
      <c r="J243" s="131" t="s">
        <v>404</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402</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405</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144</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406</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145</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407</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146</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408</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147</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409</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148</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410</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149</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411</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150</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412</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151</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413</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152</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821</v>
      </c>
      <c r="J253" s="131" t="s">
        <v>404</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402</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405</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144</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406</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145</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407</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146</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408</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147</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409</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148</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410</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149</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411</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150</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412</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151</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413</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152</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822</v>
      </c>
      <c r="J263" s="131" t="s">
        <v>404</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402</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405</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144</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406</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145</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407</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146</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408</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147</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409</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148</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410</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149</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411</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150</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412</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151</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413</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152</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823</v>
      </c>
      <c r="J273" s="131" t="s">
        <v>404</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402</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405</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144</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406</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145</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407</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146</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408</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147</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409</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148</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410</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149</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411</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150</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412</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151</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413</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152</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824</v>
      </c>
      <c r="J283" s="131" t="s">
        <v>404</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402</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405</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144</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406</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145</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407</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146</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408</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147</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409</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148</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410</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149</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411</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150</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412</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151</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413</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152</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825</v>
      </c>
      <c r="J293" s="131" t="s">
        <v>404</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402</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405</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144</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406</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145</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407</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146</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408</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147</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409</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148</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410</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149</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411</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150</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412</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151</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413</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152</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339</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178</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179</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480</v>
      </c>
      <c r="J315" s="107"/>
      <c r="K315" s="130" t="s">
        <v>182</v>
      </c>
      <c r="L315" s="130"/>
      <c r="M315" s="107"/>
      <c r="N315" s="107"/>
      <c r="O315" s="107"/>
      <c r="P315" s="243"/>
      <c r="Q315" s="243"/>
      <c r="R315" s="724"/>
      <c r="S315" s="243"/>
      <c r="T315" s="107"/>
      <c r="U315" s="107"/>
      <c r="V315" s="130" t="s">
        <v>183</v>
      </c>
      <c r="W315" s="130"/>
      <c r="X315" s="107"/>
      <c r="Y315" s="107"/>
      <c r="Z315" s="107"/>
      <c r="AA315" s="243"/>
      <c r="AB315" s="243"/>
      <c r="AC315" s="724"/>
      <c r="AD315" s="243"/>
      <c r="AE315" s="130" t="s">
        <v>400</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394</v>
      </c>
      <c r="L316" s="107" t="s">
        <v>395</v>
      </c>
      <c r="M316" s="107" t="s">
        <v>397</v>
      </c>
      <c r="N316" s="107" t="s">
        <v>398</v>
      </c>
      <c r="O316" s="107" t="s">
        <v>399</v>
      </c>
      <c r="P316" s="243" t="s">
        <v>401</v>
      </c>
      <c r="Q316" s="243" t="s">
        <v>915</v>
      </c>
      <c r="R316" s="724" t="s">
        <v>916</v>
      </c>
      <c r="S316" s="724" t="s">
        <v>1208</v>
      </c>
      <c r="T316" s="107"/>
      <c r="U316" s="107"/>
      <c r="V316" s="107" t="s">
        <v>394</v>
      </c>
      <c r="W316" s="107" t="s">
        <v>395</v>
      </c>
      <c r="X316" s="107" t="s">
        <v>397</v>
      </c>
      <c r="Y316" s="107" t="s">
        <v>398</v>
      </c>
      <c r="Z316" s="107" t="s">
        <v>399</v>
      </c>
      <c r="AA316" s="243" t="s">
        <v>401</v>
      </c>
      <c r="AB316" s="243" t="s">
        <v>915</v>
      </c>
      <c r="AC316" s="724" t="s">
        <v>916</v>
      </c>
      <c r="AD316" s="724" t="s">
        <v>1208</v>
      </c>
      <c r="AE316" s="107" t="s">
        <v>399</v>
      </c>
      <c r="AF316" s="107" t="s">
        <v>399</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850</v>
      </c>
      <c r="J317" s="131" t="s">
        <v>402</v>
      </c>
      <c r="K317" s="370">
        <v>100</v>
      </c>
      <c r="L317" s="370">
        <v>100</v>
      </c>
      <c r="M317" s="370">
        <v>100</v>
      </c>
      <c r="N317" s="370">
        <v>100</v>
      </c>
      <c r="O317" s="370">
        <v>100</v>
      </c>
      <c r="P317" s="370">
        <v>100</v>
      </c>
      <c r="Q317" s="370">
        <v>100</v>
      </c>
      <c r="R317" s="370">
        <v>100</v>
      </c>
      <c r="S317" s="370">
        <v>100</v>
      </c>
      <c r="T317" s="964"/>
      <c r="U317" s="965" t="s">
        <v>402</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144</v>
      </c>
      <c r="K318" s="370">
        <v>5</v>
      </c>
      <c r="L318" s="370">
        <v>93</v>
      </c>
      <c r="M318" s="370">
        <v>411</v>
      </c>
      <c r="N318" s="370">
        <v>137</v>
      </c>
      <c r="O318" s="370">
        <v>315</v>
      </c>
      <c r="P318" s="370">
        <v>589</v>
      </c>
      <c r="Q318" s="370">
        <v>357</v>
      </c>
      <c r="R318" s="370">
        <v>356</v>
      </c>
      <c r="S318" s="370">
        <f>O318*T203</f>
        <v>283.5</v>
      </c>
      <c r="T318" s="964"/>
      <c r="U318" s="965" t="s">
        <v>144</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145</v>
      </c>
      <c r="K319" s="370">
        <v>37</v>
      </c>
      <c r="L319" s="370">
        <v>288</v>
      </c>
      <c r="M319" s="370">
        <v>873</v>
      </c>
      <c r="N319" s="370">
        <v>410</v>
      </c>
      <c r="O319" s="370">
        <v>739</v>
      </c>
      <c r="P319" s="370">
        <v>700</v>
      </c>
      <c r="Q319" s="370">
        <v>763</v>
      </c>
      <c r="R319" s="370">
        <v>762</v>
      </c>
      <c r="S319" s="370">
        <f t="shared" ref="S319:S321" si="205">O319*T204</f>
        <v>554.25</v>
      </c>
      <c r="T319" s="964"/>
      <c r="U319" s="965" t="s">
        <v>145</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146</v>
      </c>
      <c r="K320" s="370">
        <v>261</v>
      </c>
      <c r="L320" s="370">
        <v>987</v>
      </c>
      <c r="M320" s="370">
        <v>1800</v>
      </c>
      <c r="N320" s="370">
        <v>1279</v>
      </c>
      <c r="O320" s="370">
        <v>1822</v>
      </c>
      <c r="P320" s="370">
        <v>2000</v>
      </c>
      <c r="Q320" s="370">
        <v>1680</v>
      </c>
      <c r="R320" s="370">
        <v>1680</v>
      </c>
      <c r="S320" s="370">
        <f t="shared" si="205"/>
        <v>1184.3</v>
      </c>
      <c r="T320" s="964"/>
      <c r="U320" s="965" t="s">
        <v>146</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147</v>
      </c>
      <c r="K321" s="370">
        <v>1021</v>
      </c>
      <c r="L321" s="370">
        <v>2037</v>
      </c>
      <c r="M321" s="370">
        <v>2900</v>
      </c>
      <c r="N321" s="370">
        <v>2464</v>
      </c>
      <c r="O321" s="370">
        <v>2864</v>
      </c>
      <c r="P321" s="370">
        <v>2650</v>
      </c>
      <c r="Q321" s="370">
        <v>2600</v>
      </c>
      <c r="R321" s="370">
        <v>2500</v>
      </c>
      <c r="S321" s="370">
        <f t="shared" si="205"/>
        <v>1575.2</v>
      </c>
      <c r="T321" s="964"/>
      <c r="U321" s="965" t="s">
        <v>147</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148</v>
      </c>
      <c r="K322" s="370">
        <v>100</v>
      </c>
      <c r="L322" s="370">
        <v>100</v>
      </c>
      <c r="M322" s="370">
        <v>100</v>
      </c>
      <c r="N322" s="370">
        <v>100</v>
      </c>
      <c r="O322" s="370">
        <v>100</v>
      </c>
      <c r="P322" s="370">
        <v>100</v>
      </c>
      <c r="Q322" s="370">
        <v>100</v>
      </c>
      <c r="R322" s="370">
        <v>100</v>
      </c>
      <c r="S322" s="370">
        <v>100</v>
      </c>
      <c r="T322" s="964"/>
      <c r="U322" s="965" t="s">
        <v>148</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149</v>
      </c>
      <c r="K323" s="370">
        <v>100</v>
      </c>
      <c r="L323" s="370">
        <v>100</v>
      </c>
      <c r="M323" s="370">
        <v>100</v>
      </c>
      <c r="N323" s="370">
        <v>100</v>
      </c>
      <c r="O323" s="370">
        <v>100</v>
      </c>
      <c r="P323" s="370">
        <v>100</v>
      </c>
      <c r="Q323" s="370">
        <v>100</v>
      </c>
      <c r="R323" s="370">
        <v>100</v>
      </c>
      <c r="S323" s="370">
        <v>100</v>
      </c>
      <c r="T323" s="964"/>
      <c r="U323" s="965" t="s">
        <v>149</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150</v>
      </c>
      <c r="K324" s="370">
        <v>100</v>
      </c>
      <c r="L324" s="370">
        <v>100</v>
      </c>
      <c r="M324" s="370">
        <v>100</v>
      </c>
      <c r="N324" s="370">
        <v>100</v>
      </c>
      <c r="O324" s="370">
        <v>100</v>
      </c>
      <c r="P324" s="370">
        <v>100</v>
      </c>
      <c r="Q324" s="370">
        <v>100</v>
      </c>
      <c r="R324" s="370">
        <v>100</v>
      </c>
      <c r="S324" s="370">
        <v>100</v>
      </c>
      <c r="T324" s="964"/>
      <c r="U324" s="965" t="s">
        <v>150</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151</v>
      </c>
      <c r="K325" s="370">
        <v>100</v>
      </c>
      <c r="L325" s="370">
        <v>100</v>
      </c>
      <c r="M325" s="370">
        <v>100</v>
      </c>
      <c r="N325" s="370">
        <v>100</v>
      </c>
      <c r="O325" s="370">
        <v>100</v>
      </c>
      <c r="P325" s="370">
        <v>100</v>
      </c>
      <c r="Q325" s="370">
        <v>100</v>
      </c>
      <c r="R325" s="370">
        <v>100</v>
      </c>
      <c r="S325" s="370">
        <v>100</v>
      </c>
      <c r="T325" s="964"/>
      <c r="U325" s="965" t="s">
        <v>151</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152</v>
      </c>
      <c r="K326" s="370">
        <v>100</v>
      </c>
      <c r="L326" s="370">
        <v>100</v>
      </c>
      <c r="M326" s="370">
        <v>100</v>
      </c>
      <c r="N326" s="370">
        <v>100</v>
      </c>
      <c r="O326" s="370">
        <v>100</v>
      </c>
      <c r="P326" s="370">
        <v>100</v>
      </c>
      <c r="Q326" s="370">
        <v>100</v>
      </c>
      <c r="R326" s="370">
        <v>100</v>
      </c>
      <c r="S326" s="370">
        <v>100</v>
      </c>
      <c r="T326" s="964"/>
      <c r="U326" s="965" t="s">
        <v>152</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417</v>
      </c>
      <c r="J327" s="131" t="s">
        <v>402</v>
      </c>
      <c r="K327" s="370">
        <v>200</v>
      </c>
      <c r="L327" s="370">
        <v>300</v>
      </c>
      <c r="M327" s="370">
        <v>300</v>
      </c>
      <c r="N327" s="368">
        <f t="shared" ref="N327:N348" si="207">$O327</f>
        <v>400</v>
      </c>
      <c r="O327" s="173">
        <v>400</v>
      </c>
      <c r="P327" s="173">
        <v>0</v>
      </c>
      <c r="Q327" s="173">
        <v>0</v>
      </c>
      <c r="R327" s="173">
        <v>0</v>
      </c>
      <c r="S327" s="173">
        <v>0</v>
      </c>
      <c r="T327" s="112"/>
      <c r="U327" s="131" t="s">
        <v>402</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144</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144</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145</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145</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146</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146</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147</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147</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148</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148</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149</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149</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150</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150</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151</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151</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152</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152</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818</v>
      </c>
      <c r="J337" s="131" t="s">
        <v>402</v>
      </c>
      <c r="K337" s="370">
        <v>200</v>
      </c>
      <c r="L337" s="370">
        <v>300</v>
      </c>
      <c r="M337" s="370">
        <v>300</v>
      </c>
      <c r="N337" s="368">
        <f t="shared" si="207"/>
        <v>400</v>
      </c>
      <c r="O337" s="173">
        <v>400</v>
      </c>
      <c r="P337" s="173">
        <v>0</v>
      </c>
      <c r="Q337" s="173">
        <v>0</v>
      </c>
      <c r="R337" s="173">
        <v>0</v>
      </c>
      <c r="S337" s="173">
        <v>0</v>
      </c>
      <c r="T337" s="112"/>
      <c r="U337" s="131" t="s">
        <v>402</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144</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144</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145</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145</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146</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146</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147</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147</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148</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148</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149</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149</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150</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150</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151</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151</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152</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152</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819</v>
      </c>
      <c r="J347" s="131" t="s">
        <v>402</v>
      </c>
      <c r="K347" s="370">
        <v>200</v>
      </c>
      <c r="L347" s="370">
        <v>300</v>
      </c>
      <c r="M347" s="370">
        <v>300</v>
      </c>
      <c r="N347" s="368">
        <f t="shared" si="207"/>
        <v>400</v>
      </c>
      <c r="O347" s="173">
        <v>400</v>
      </c>
      <c r="P347" s="173">
        <v>0</v>
      </c>
      <c r="Q347" s="173">
        <v>0</v>
      </c>
      <c r="R347" s="173">
        <v>0</v>
      </c>
      <c r="S347" s="173">
        <v>0</v>
      </c>
      <c r="T347" s="112"/>
      <c r="U347" s="131" t="s">
        <v>402</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144</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144</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145</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145</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146</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146</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147</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147</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148</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148</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149</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149</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150</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150</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151</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151</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152</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152</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820</v>
      </c>
      <c r="J357" s="131" t="s">
        <v>402</v>
      </c>
      <c r="K357" s="370">
        <v>200</v>
      </c>
      <c r="L357" s="370">
        <v>300</v>
      </c>
      <c r="M357" s="370">
        <v>300</v>
      </c>
      <c r="N357" s="368">
        <f t="shared" si="217"/>
        <v>400</v>
      </c>
      <c r="O357" s="173">
        <v>400</v>
      </c>
      <c r="P357" s="173">
        <v>0</v>
      </c>
      <c r="Q357" s="173">
        <v>0</v>
      </c>
      <c r="R357" s="173">
        <v>0</v>
      </c>
      <c r="S357" s="173">
        <v>0</v>
      </c>
      <c r="T357" s="112"/>
      <c r="U357" s="131" t="s">
        <v>402</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144</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144</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145</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145</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146</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146</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147</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147</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148</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148</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149</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149</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150</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150</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151</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151</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152</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152</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821</v>
      </c>
      <c r="J367" s="131" t="s">
        <v>402</v>
      </c>
      <c r="K367" s="370">
        <v>200</v>
      </c>
      <c r="L367" s="370">
        <v>300</v>
      </c>
      <c r="M367" s="370">
        <v>300</v>
      </c>
      <c r="N367" s="368">
        <f t="shared" si="217"/>
        <v>400</v>
      </c>
      <c r="O367" s="173">
        <v>400</v>
      </c>
      <c r="P367" s="173">
        <v>0</v>
      </c>
      <c r="Q367" s="173">
        <v>0</v>
      </c>
      <c r="R367" s="173">
        <v>0</v>
      </c>
      <c r="S367" s="173">
        <v>0</v>
      </c>
      <c r="T367" s="112"/>
      <c r="U367" s="131" t="s">
        <v>402</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144</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144</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145</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145</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146</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146</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147</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147</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148</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148</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149</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149</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150</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150</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151</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151</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152</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152</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822</v>
      </c>
      <c r="J377" s="131" t="s">
        <v>402</v>
      </c>
      <c r="K377" s="370">
        <v>200</v>
      </c>
      <c r="L377" s="370">
        <v>300</v>
      </c>
      <c r="M377" s="370">
        <v>300</v>
      </c>
      <c r="N377" s="368">
        <f t="shared" si="217"/>
        <v>400</v>
      </c>
      <c r="O377" s="173">
        <v>400</v>
      </c>
      <c r="P377" s="173">
        <v>0</v>
      </c>
      <c r="Q377" s="173">
        <v>0</v>
      </c>
      <c r="R377" s="173">
        <v>0</v>
      </c>
      <c r="S377" s="173">
        <v>0</v>
      </c>
      <c r="T377" s="112"/>
      <c r="U377" s="131" t="s">
        <v>402</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144</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144</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145</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145</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146</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146</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147</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147</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148</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148</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149</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149</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150</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150</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151</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151</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152</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152</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823</v>
      </c>
      <c r="J387" s="131" t="s">
        <v>402</v>
      </c>
      <c r="K387" s="370">
        <v>200</v>
      </c>
      <c r="L387" s="370">
        <v>300</v>
      </c>
      <c r="M387" s="370">
        <v>300</v>
      </c>
      <c r="N387" s="368">
        <f t="shared" si="230"/>
        <v>400</v>
      </c>
      <c r="O387" s="173">
        <v>400</v>
      </c>
      <c r="P387" s="173">
        <v>0</v>
      </c>
      <c r="Q387" s="173">
        <v>0</v>
      </c>
      <c r="R387" s="173">
        <v>0</v>
      </c>
      <c r="S387" s="173">
        <v>0</v>
      </c>
      <c r="T387" s="112"/>
      <c r="U387" s="131" t="s">
        <v>402</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144</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144</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145</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145</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146</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146</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147</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147</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148</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148</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149</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149</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150</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150</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151</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151</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152</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152</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824</v>
      </c>
      <c r="J397" s="131" t="s">
        <v>402</v>
      </c>
      <c r="K397" s="370">
        <v>200</v>
      </c>
      <c r="L397" s="370">
        <v>300</v>
      </c>
      <c r="M397" s="370">
        <v>300</v>
      </c>
      <c r="N397" s="368">
        <f t="shared" si="230"/>
        <v>400</v>
      </c>
      <c r="O397" s="173">
        <v>400</v>
      </c>
      <c r="P397" s="173">
        <v>0</v>
      </c>
      <c r="Q397" s="173">
        <v>0</v>
      </c>
      <c r="R397" s="173">
        <v>0</v>
      </c>
      <c r="S397" s="173">
        <v>0</v>
      </c>
      <c r="T397" s="112"/>
      <c r="U397" s="131" t="s">
        <v>402</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144</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144</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145</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145</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146</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146</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147</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147</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148</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148</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149</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149</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150</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150</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151</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151</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152</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152</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825</v>
      </c>
      <c r="J407" s="131" t="s">
        <v>402</v>
      </c>
      <c r="K407" s="370">
        <v>200</v>
      </c>
      <c r="L407" s="370">
        <v>300</v>
      </c>
      <c r="M407" s="370">
        <v>300</v>
      </c>
      <c r="N407" s="368">
        <f t="shared" si="230"/>
        <v>400</v>
      </c>
      <c r="O407" s="173">
        <v>400</v>
      </c>
      <c r="P407" s="173">
        <v>0</v>
      </c>
      <c r="Q407" s="173">
        <v>0</v>
      </c>
      <c r="R407" s="173">
        <v>0</v>
      </c>
      <c r="S407" s="173">
        <v>0</v>
      </c>
      <c r="T407" s="112"/>
      <c r="U407" s="131" t="s">
        <v>402</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144</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144</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145</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145</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146</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146</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147</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147</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148</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148</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149</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149</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150</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150</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151</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151</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152</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152</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184</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185</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186</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188</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187</v>
      </c>
      <c r="L429" s="107"/>
      <c r="M429" s="724" t="s">
        <v>862</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189</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122</v>
      </c>
      <c r="D431" s="108"/>
      <c r="E431" s="108"/>
      <c r="F431" s="92"/>
      <c r="G431" s="107"/>
      <c r="H431" s="107"/>
      <c r="I431" s="107"/>
      <c r="J431" s="109" t="s">
        <v>123</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402</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144</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145</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146</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147</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148</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149</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150</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151</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152</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229</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190</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230</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231</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191</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126</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192</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193</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1222</v>
      </c>
      <c r="K460" s="807"/>
      <c r="L460" s="725"/>
      <c r="M460" s="725"/>
      <c r="N460" s="725"/>
      <c r="O460" s="807"/>
      <c r="P460" s="725"/>
      <c r="Q460" s="725"/>
      <c r="R460" s="725"/>
      <c r="T460" s="106"/>
      <c r="U460" s="313" t="s">
        <v>835</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166</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122</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404</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405</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406</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407</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408</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409</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410</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411</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412</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413</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194</v>
      </c>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195</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859</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197</v>
      </c>
      <c r="U485" s="106"/>
      <c r="V485" s="106" t="s">
        <v>196</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858</v>
      </c>
      <c r="K486" s="92"/>
      <c r="L486" s="106"/>
      <c r="M486" s="106"/>
      <c r="N486" s="106"/>
      <c r="O486" s="739"/>
      <c r="P486" s="739"/>
      <c r="Q486" s="739"/>
      <c r="R486" s="106"/>
      <c r="S486" s="646"/>
      <c r="T486" s="107" t="s">
        <v>198</v>
      </c>
      <c r="U486" s="106"/>
      <c r="V486" s="106" t="s">
        <v>861</v>
      </c>
      <c r="W486" s="106"/>
      <c r="X486" s="107" t="s">
        <v>199</v>
      </c>
      <c r="Y486" s="107"/>
      <c r="Z486" s="784"/>
      <c r="AA486" s="746"/>
      <c r="AB486" s="746"/>
      <c r="AC486" s="765" t="s">
        <v>921</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838</v>
      </c>
      <c r="I487" s="791" t="s">
        <v>166</v>
      </c>
      <c r="J487" s="791" t="s">
        <v>403</v>
      </c>
      <c r="K487" s="791" t="s">
        <v>59</v>
      </c>
      <c r="L487" s="791" t="s">
        <v>60</v>
      </c>
      <c r="M487" s="791" t="s">
        <v>61</v>
      </c>
      <c r="N487" s="791" t="s">
        <v>62</v>
      </c>
      <c r="O487" s="791" t="s">
        <v>912</v>
      </c>
      <c r="P487" s="791" t="s">
        <v>913</v>
      </c>
      <c r="Q487" s="791" t="s">
        <v>914</v>
      </c>
      <c r="R487" s="791" t="s">
        <v>1207</v>
      </c>
      <c r="S487" s="790"/>
      <c r="T487" s="790" t="s">
        <v>200</v>
      </c>
      <c r="U487" s="790"/>
      <c r="V487" s="790" t="s">
        <v>860</v>
      </c>
      <c r="W487" s="790"/>
      <c r="X487" s="790"/>
      <c r="Y487" s="790"/>
      <c r="Z487" s="790"/>
      <c r="AA487" s="790"/>
      <c r="AB487" s="790"/>
      <c r="AC487" s="790" t="s">
        <v>838</v>
      </c>
      <c r="AD487" s="790" t="s">
        <v>922</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850</v>
      </c>
      <c r="I488" s="133" t="s">
        <v>404</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405</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406</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407</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408</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409</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410</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411</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412</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413</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417</v>
      </c>
      <c r="I498" s="133" t="s">
        <v>404</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405</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406</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407</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408</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409</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410</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411</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412</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413</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818</v>
      </c>
      <c r="I508" s="133" t="s">
        <v>404</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405</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406</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407</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408</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409</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410</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411</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412</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413</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819</v>
      </c>
      <c r="I518" s="133" t="s">
        <v>404</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405</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406</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407</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408</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409</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410</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411</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412</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413</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820</v>
      </c>
      <c r="I528" s="133" t="s">
        <v>404</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405</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406</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407</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408</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409</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410</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411</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412</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413</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821</v>
      </c>
      <c r="I538" s="133" t="s">
        <v>404</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405</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406</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407</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408</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409</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410</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411</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412</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413</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822</v>
      </c>
      <c r="I548" s="133" t="s">
        <v>404</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405</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406</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407</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408</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409</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410</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411</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412</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413</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823</v>
      </c>
      <c r="I558" s="133" t="s">
        <v>404</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405</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406</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407</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408</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409</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410</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411</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412</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413</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824</v>
      </c>
      <c r="I568" s="133" t="s">
        <v>404</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405</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406</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407</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408</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409</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410</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411</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412</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413</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825</v>
      </c>
      <c r="I578" s="133" t="s">
        <v>404</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405</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406</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407</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408</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409</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410</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411</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412</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413</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128</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119</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1113</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6" t="s">
        <v>1114</v>
      </c>
      <c r="H595" s="1196"/>
      <c r="I595" s="1196"/>
      <c r="J595" s="1196"/>
      <c r="K595" s="1196"/>
      <c r="L595" s="1196"/>
      <c r="M595" s="1196"/>
      <c r="N595" s="1196"/>
      <c r="O595" s="1196"/>
      <c r="P595" s="1196"/>
      <c r="Q595" s="1196"/>
      <c r="R595" s="1196"/>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480</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166</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122</v>
      </c>
      <c r="D602" s="699"/>
      <c r="E602" s="699"/>
      <c r="F602" s="699"/>
      <c r="G602" s="724"/>
      <c r="H602" s="724"/>
      <c r="I602" s="724"/>
      <c r="J602" s="989" t="s">
        <v>123</v>
      </c>
      <c r="K602" s="989" t="s">
        <v>123</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1115</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1116</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126</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194</v>
      </c>
      <c r="S609" s="692"/>
      <c r="T609" s="713"/>
      <c r="U609" s="713"/>
      <c r="V609" s="124" t="s">
        <v>127</v>
      </c>
      <c r="W609" s="124"/>
      <c r="X609" s="124"/>
      <c r="Y609" s="124"/>
      <c r="Z609" s="124"/>
      <c r="AA609" s="124"/>
      <c r="AB609" s="124"/>
      <c r="AC609" s="124"/>
      <c r="AD609" s="124"/>
      <c r="AE609" s="691" t="s">
        <v>128</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119</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201</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202</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866</v>
      </c>
      <c r="O618" s="180"/>
      <c r="P618" s="675" t="s">
        <v>863</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865</v>
      </c>
      <c r="O619" s="237"/>
      <c r="P619" s="675" t="s">
        <v>864</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836</v>
      </c>
      <c r="O620" s="243"/>
      <c r="P620" s="243" t="s">
        <v>837</v>
      </c>
      <c r="Q620" s="646"/>
      <c r="R620" s="107"/>
      <c r="S620" s="130" t="s">
        <v>205</v>
      </c>
      <c r="T620" s="130"/>
      <c r="U620" s="243"/>
      <c r="V620" s="187" t="s">
        <v>199</v>
      </c>
      <c r="W620" s="663"/>
      <c r="X620" s="663"/>
      <c r="Y620" s="663"/>
      <c r="Z620" s="663"/>
      <c r="AA620" s="746"/>
      <c r="AB620" s="746"/>
      <c r="AC620" s="765" t="s">
        <v>921</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832</v>
      </c>
      <c r="I621" s="107" t="s">
        <v>166</v>
      </c>
      <c r="J621" s="107" t="s">
        <v>206</v>
      </c>
      <c r="K621" s="107" t="s">
        <v>207</v>
      </c>
      <c r="L621" s="107" t="s">
        <v>209</v>
      </c>
      <c r="M621" s="243"/>
      <c r="N621" s="107" t="s">
        <v>208</v>
      </c>
      <c r="O621" s="243"/>
      <c r="P621" s="107" t="s">
        <v>208</v>
      </c>
      <c r="Q621" s="646"/>
      <c r="R621" s="243"/>
      <c r="S621" s="107" t="s">
        <v>211</v>
      </c>
      <c r="T621" s="107" t="s">
        <v>210</v>
      </c>
      <c r="U621" s="243"/>
      <c r="V621" s="187"/>
      <c r="W621" s="663"/>
      <c r="X621" s="663"/>
      <c r="Y621" s="663"/>
      <c r="Z621" s="663"/>
      <c r="AA621" s="746"/>
      <c r="AB621" s="746"/>
      <c r="AC621" s="760" t="s">
        <v>838</v>
      </c>
      <c r="AD621" s="760" t="s">
        <v>922</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122</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850</v>
      </c>
      <c r="I624" s="131" t="s">
        <v>404</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405</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406</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407</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408</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409</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410</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411</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412</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413</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417</v>
      </c>
      <c r="I634" s="131" t="s">
        <v>404</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405</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406</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407</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408</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409</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410</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411</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412</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413</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818</v>
      </c>
      <c r="I644" s="131" t="s">
        <v>404</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405</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406</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407</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408</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409</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410</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411</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412</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413</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819</v>
      </c>
      <c r="I654" s="131" t="s">
        <v>404</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405</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406</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407</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408</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409</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410</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411</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412</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413</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820</v>
      </c>
      <c r="I664" s="131" t="s">
        <v>404</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405</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406</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407</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408</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409</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410</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411</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412</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413</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821</v>
      </c>
      <c r="I674" s="131" t="s">
        <v>404</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405</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406</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407</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408</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409</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410</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411</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412</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413</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822</v>
      </c>
      <c r="I684" s="131" t="s">
        <v>404</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405</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406</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407</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408</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409</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410</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411</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412</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413</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823</v>
      </c>
      <c r="I694" s="131" t="s">
        <v>404</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405</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406</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407</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408</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409</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410</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411</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412</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413</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824</v>
      </c>
      <c r="I704" s="131" t="s">
        <v>404</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405</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406</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407</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408</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409</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410</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411</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412</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413</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825</v>
      </c>
      <c r="I714" s="131" t="s">
        <v>404</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405</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406</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407</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408</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409</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410</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411</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412</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413</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119</v>
      </c>
      <c r="AE732" s="82"/>
      <c r="AF732" s="127"/>
    </row>
    <row r="733" spans="1:62" ht="13.15" customHeight="1" outlineLevel="1" collapsed="1" x14ac:dyDescent="0.25">
      <c r="A733" s="74"/>
      <c r="B733" s="126"/>
      <c r="C733" s="84"/>
      <c r="D733" s="84">
        <v>0</v>
      </c>
      <c r="E733" s="84" t="s">
        <v>1</v>
      </c>
      <c r="F733" s="85"/>
      <c r="G733" s="86" t="s">
        <v>212</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213</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9"/>
      <c r="M739" s="1190"/>
      <c r="N739" s="1190"/>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122</v>
      </c>
      <c r="D741" s="108"/>
      <c r="E741" s="108"/>
      <c r="F741" s="92"/>
      <c r="G741" s="92"/>
      <c r="H741" s="92"/>
      <c r="I741" s="107"/>
      <c r="J741" s="188"/>
      <c r="K741" s="188"/>
      <c r="L741" s="146" t="s">
        <v>123</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214</v>
      </c>
      <c r="H743" s="191"/>
      <c r="I743" s="191"/>
      <c r="J743" s="192"/>
      <c r="K743" s="193"/>
      <c r="L743" s="193" t="s">
        <v>390</v>
      </c>
      <c r="M743" s="133" t="s">
        <v>403</v>
      </c>
      <c r="N743" s="133" t="s">
        <v>59</v>
      </c>
      <c r="O743" s="133" t="s">
        <v>60</v>
      </c>
      <c r="P743" s="133" t="s">
        <v>61</v>
      </c>
      <c r="Q743" s="133" t="s">
        <v>62</v>
      </c>
      <c r="R743" s="133" t="s">
        <v>912</v>
      </c>
      <c r="S743" s="133" t="s">
        <v>913</v>
      </c>
      <c r="T743" s="133" t="s">
        <v>914</v>
      </c>
      <c r="U743" s="133" t="s">
        <v>1207</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215</v>
      </c>
      <c r="L744" s="131" t="s">
        <v>402</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144</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145</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146</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147</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148</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149</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150</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151</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152</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417</v>
      </c>
      <c r="L754" s="965" t="s">
        <v>402</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144</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145</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146</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147</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148</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149</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150</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151</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152</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818</v>
      </c>
      <c r="L764" s="965" t="s">
        <v>402</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144</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145</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146</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147</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148</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149</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150</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151</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152</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819</v>
      </c>
      <c r="L774" s="965" t="s">
        <v>402</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144</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145</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146</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147</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148</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149</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150</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151</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152</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820</v>
      </c>
      <c r="L784" s="965" t="s">
        <v>402</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144</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145</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146</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147</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148</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149</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150</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151</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152</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821</v>
      </c>
      <c r="L794" s="965" t="s">
        <v>402</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144</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145</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146</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147</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148</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149</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150</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151</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152</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822</v>
      </c>
      <c r="L804" s="965" t="s">
        <v>402</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144</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145</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146</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147</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148</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149</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150</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151</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152</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823</v>
      </c>
      <c r="L814" s="965" t="s">
        <v>402</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144</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145</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146</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147</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148</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149</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150</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151</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152</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824</v>
      </c>
      <c r="L824" s="965" t="s">
        <v>402</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144</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145</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146</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147</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148</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149</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150</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151</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152</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825</v>
      </c>
      <c r="L834" s="965" t="s">
        <v>402</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144</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145</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146</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147</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148</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149</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150</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151</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152</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126</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127</v>
      </c>
      <c r="AE848" s="125" t="s">
        <v>128</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216</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217</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219</v>
      </c>
      <c r="J858" s="699"/>
      <c r="K858" s="983"/>
      <c r="L858" s="983"/>
      <c r="M858" s="983"/>
      <c r="N858" s="983"/>
      <c r="O858" s="983"/>
      <c r="P858" s="983"/>
      <c r="Q858" s="983"/>
      <c r="R858" s="983"/>
      <c r="S858" s="983"/>
      <c r="T858" s="724" t="s">
        <v>220</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218</v>
      </c>
      <c r="H859" s="699"/>
      <c r="I859" s="724" t="s">
        <v>221</v>
      </c>
      <c r="J859" s="724"/>
      <c r="K859" s="724"/>
      <c r="L859" s="724"/>
      <c r="M859" s="724"/>
      <c r="N859" s="724"/>
      <c r="O859" s="724"/>
      <c r="P859" s="724"/>
      <c r="Q859" s="724"/>
      <c r="R859" s="724"/>
      <c r="S859" s="983"/>
      <c r="T859" s="724" t="s">
        <v>222</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123</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404</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405</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406</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407</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408</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409</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410</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411</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412</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413</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126</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128</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926</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223</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218</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224</v>
      </c>
      <c r="K888" s="724" t="s">
        <v>403</v>
      </c>
      <c r="L888" s="724" t="s">
        <v>59</v>
      </c>
      <c r="M888" s="724" t="s">
        <v>60</v>
      </c>
      <c r="N888" s="724" t="s">
        <v>61</v>
      </c>
      <c r="O888" s="724" t="s">
        <v>62</v>
      </c>
      <c r="P888" s="724" t="s">
        <v>912</v>
      </c>
      <c r="Q888" s="724" t="s">
        <v>913</v>
      </c>
      <c r="R888" s="724" t="s">
        <v>914</v>
      </c>
      <c r="S888" s="724" t="s">
        <v>1207</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850</v>
      </c>
      <c r="J889" s="196" t="s">
        <v>404</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405</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406</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407</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408</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409</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410</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411</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412</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413</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417</v>
      </c>
      <c r="J899" s="965" t="s">
        <v>402</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144</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145</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146</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147</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148</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149</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150</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151</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152</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818</v>
      </c>
      <c r="J909" s="965" t="s">
        <v>402</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144</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145</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146</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147</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148</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149</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150</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151</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152</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819</v>
      </c>
      <c r="J919" s="965" t="s">
        <v>402</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144</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145</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146</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147</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148</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149</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150</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151</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152</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820</v>
      </c>
      <c r="J929" s="965" t="s">
        <v>402</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144</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145</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146</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147</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148</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149</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150</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151</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152</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821</v>
      </c>
      <c r="J939" s="965" t="s">
        <v>402</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144</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145</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146</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147</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148</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149</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150</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151</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152</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822</v>
      </c>
      <c r="J949" s="965" t="s">
        <v>402</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144</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145</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146</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147</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148</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149</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150</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151</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152</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823</v>
      </c>
      <c r="J959" s="965" t="s">
        <v>402</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144</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145</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146</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147</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148</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149</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150</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151</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152</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824</v>
      </c>
      <c r="J969" s="965" t="s">
        <v>402</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144</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145</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146</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147</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148</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149</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150</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151</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152</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825</v>
      </c>
      <c r="J979" s="965" t="s">
        <v>402</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144</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145</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146</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147</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148</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149</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150</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151</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152</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126</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128</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772</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776</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975</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774</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773</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944</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225</v>
      </c>
      <c r="M1004" s="130" t="s">
        <v>378</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166</v>
      </c>
      <c r="L1005" s="156" t="s">
        <v>226</v>
      </c>
      <c r="M1005" s="606" t="s">
        <v>204</v>
      </c>
      <c r="N1005" s="606" t="s">
        <v>392</v>
      </c>
      <c r="O1005" s="606" t="s">
        <v>391</v>
      </c>
      <c r="P1005" s="606" t="s">
        <v>203</v>
      </c>
      <c r="Q1005" s="107" t="s">
        <v>771</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404</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405</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406</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407</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408</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409</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410</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411</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412</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413</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945</v>
      </c>
      <c r="H1017" s="111"/>
      <c r="I1017" s="111"/>
      <c r="J1017" s="111"/>
      <c r="K1017" s="111"/>
      <c r="L1017" s="612">
        <v>6.5</v>
      </c>
      <c r="M1017" s="111" t="s">
        <v>777</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119</v>
      </c>
      <c r="AE4" s="710"/>
      <c r="AF4" s="83"/>
    </row>
    <row r="5" spans="1:32" ht="13.15" customHeight="1" outlineLevel="1" collapsed="1" x14ac:dyDescent="0.25">
      <c r="A5" s="690"/>
      <c r="B5" s="78"/>
      <c r="C5" s="708"/>
      <c r="D5" s="708">
        <v>0</v>
      </c>
      <c r="E5" s="708"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121</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122</v>
      </c>
      <c r="D13" s="108"/>
      <c r="E13" s="108"/>
      <c r="F13" s="699"/>
      <c r="G13" s="724"/>
      <c r="H13" s="724"/>
      <c r="I13" s="724"/>
      <c r="J13" s="109" t="s">
        <v>123</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124</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125</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458</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1104</v>
      </c>
      <c r="I20" s="964"/>
      <c r="J20" s="964" t="s">
        <v>404</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405</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406</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407</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408</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409</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410</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411</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412</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413</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120</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127</v>
      </c>
      <c r="AE31" s="691" t="s">
        <v>128</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119</v>
      </c>
      <c r="AE36" s="710"/>
      <c r="AF36" s="689"/>
    </row>
    <row r="37" spans="1:32" ht="13.15" customHeight="1" outlineLevel="1" collapsed="1" x14ac:dyDescent="0.25">
      <c r="A37" s="690"/>
      <c r="B37" s="126"/>
      <c r="C37" s="708"/>
      <c r="D37" s="708">
        <v>0</v>
      </c>
      <c r="E37" s="708"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122</v>
      </c>
      <c r="D45" s="108"/>
      <c r="E45" s="108"/>
      <c r="F45" s="699"/>
      <c r="G45" s="724"/>
      <c r="H45" s="724"/>
      <c r="I45" s="724"/>
      <c r="J45" s="109" t="s">
        <v>123</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131</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132</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857</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856</v>
      </c>
      <c r="I51" s="116"/>
      <c r="J51" s="974"/>
      <c r="K51" s="339" t="s">
        <v>133</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134</v>
      </c>
      <c r="I52" s="116"/>
      <c r="J52" s="974"/>
      <c r="K52" s="339" t="s">
        <v>135</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136</v>
      </c>
      <c r="I53" s="116"/>
      <c r="J53" s="974"/>
      <c r="K53" s="339" t="s">
        <v>137</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138</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393</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93" t="s">
        <v>1105</v>
      </c>
      <c r="I57" s="1194"/>
      <c r="J57" s="1194"/>
      <c r="K57" s="1194"/>
      <c r="L57" s="1194"/>
      <c r="M57" s="1194"/>
      <c r="N57" s="1194"/>
      <c r="O57" s="1194"/>
      <c r="P57" s="1194"/>
      <c r="Q57" s="1194"/>
      <c r="R57" s="1194"/>
      <c r="S57" s="1194"/>
      <c r="T57" s="1195"/>
      <c r="U57" s="665"/>
      <c r="V57" s="665"/>
      <c r="W57" s="665"/>
      <c r="X57" s="665"/>
      <c r="Y57" s="665"/>
      <c r="Z57" s="112"/>
      <c r="AA57" s="110"/>
      <c r="AB57" s="110"/>
      <c r="AC57" s="110"/>
      <c r="AD57" s="110"/>
      <c r="AE57" s="694"/>
      <c r="AF57" s="689"/>
    </row>
    <row r="58" spans="1:32" ht="5.0999999999999996" customHeight="1" outlineLevel="1" x14ac:dyDescent="0.25">
      <c r="A58" s="690"/>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129</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127</v>
      </c>
      <c r="AE59" s="691" t="s">
        <v>128</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119</v>
      </c>
      <c r="AE63" s="710"/>
      <c r="AF63" s="689"/>
    </row>
    <row r="64" spans="1:32" ht="13.15" customHeight="1" outlineLevel="1" collapsed="1" x14ac:dyDescent="0.25">
      <c r="A64" s="690"/>
      <c r="B64" s="126"/>
      <c r="C64" s="708"/>
      <c r="D64" s="708">
        <v>0</v>
      </c>
      <c r="E64" s="708"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141</v>
      </c>
      <c r="H71" s="724" t="s">
        <v>142</v>
      </c>
      <c r="I71" s="724"/>
      <c r="J71" s="724" t="s">
        <v>850</v>
      </c>
      <c r="K71" s="724" t="s">
        <v>417</v>
      </c>
      <c r="L71" s="724" t="s">
        <v>818</v>
      </c>
      <c r="M71" s="724" t="s">
        <v>819</v>
      </c>
      <c r="N71" s="724" t="s">
        <v>820</v>
      </c>
      <c r="O71" s="724" t="s">
        <v>821</v>
      </c>
      <c r="P71" s="724" t="s">
        <v>822</v>
      </c>
      <c r="Q71" s="724" t="s">
        <v>823</v>
      </c>
      <c r="R71" s="724" t="s">
        <v>824</v>
      </c>
      <c r="S71" s="724" t="s">
        <v>825</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122</v>
      </c>
      <c r="D72" s="108"/>
      <c r="E72" s="108"/>
      <c r="F72" s="699"/>
      <c r="G72" s="724"/>
      <c r="H72" s="724"/>
      <c r="I72" s="724"/>
      <c r="J72" s="109" t="s">
        <v>123</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143</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920</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849</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127</v>
      </c>
      <c r="AE82" s="691" t="s">
        <v>128</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119</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1200</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1201</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394</v>
      </c>
      <c r="K94" s="724" t="s">
        <v>395</v>
      </c>
      <c r="L94" s="724" t="s">
        <v>397</v>
      </c>
      <c r="M94" s="724" t="s">
        <v>398</v>
      </c>
      <c r="N94" s="724" t="s">
        <v>399</v>
      </c>
      <c r="O94" s="724" t="s">
        <v>401</v>
      </c>
      <c r="P94" s="724" t="s">
        <v>915</v>
      </c>
      <c r="Q94" s="724" t="s">
        <v>916</v>
      </c>
      <c r="R94" s="724" t="s">
        <v>1208</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122</v>
      </c>
      <c r="D95" s="108"/>
      <c r="E95" s="108"/>
      <c r="F95" s="699"/>
      <c r="G95" s="724"/>
      <c r="H95" s="724"/>
      <c r="I95" s="724"/>
      <c r="J95" s="109" t="s">
        <v>123</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1202</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126</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127</v>
      </c>
      <c r="AE101" s="691" t="s">
        <v>128</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1006</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1007</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396</v>
      </c>
      <c r="J113" s="725" t="s">
        <v>1009</v>
      </c>
      <c r="K113" s="725"/>
      <c r="L113" s="725"/>
      <c r="M113" s="725"/>
      <c r="N113" s="725"/>
      <c r="O113" s="725"/>
      <c r="P113" s="725"/>
      <c r="Q113" s="725"/>
      <c r="R113" s="725"/>
      <c r="S113" s="724"/>
      <c r="T113" s="725" t="s">
        <v>1010</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480</v>
      </c>
      <c r="I114" s="724" t="s">
        <v>38</v>
      </c>
      <c r="J114" s="724" t="s">
        <v>394</v>
      </c>
      <c r="K114" s="724" t="s">
        <v>395</v>
      </c>
      <c r="L114" s="724" t="s">
        <v>397</v>
      </c>
      <c r="M114" s="724" t="s">
        <v>398</v>
      </c>
      <c r="N114" s="724" t="s">
        <v>399</v>
      </c>
      <c r="O114" s="724" t="s">
        <v>401</v>
      </c>
      <c r="P114" s="724" t="s">
        <v>915</v>
      </c>
      <c r="Q114" s="724" t="s">
        <v>916</v>
      </c>
      <c r="R114" s="724" t="s">
        <v>1208</v>
      </c>
      <c r="S114" s="724"/>
      <c r="T114" s="724" t="s">
        <v>402</v>
      </c>
      <c r="U114" s="724" t="s">
        <v>144</v>
      </c>
      <c r="V114" s="724" t="s">
        <v>145</v>
      </c>
      <c r="W114" s="724" t="s">
        <v>146</v>
      </c>
      <c r="X114" s="724" t="s">
        <v>147</v>
      </c>
      <c r="Y114" s="724" t="s">
        <v>148</v>
      </c>
      <c r="Z114" s="724" t="s">
        <v>149</v>
      </c>
      <c r="AA114" s="724" t="s">
        <v>150</v>
      </c>
      <c r="AB114" s="724" t="s">
        <v>151</v>
      </c>
      <c r="AC114" s="724" t="s">
        <v>152</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123</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850</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417</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818</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819</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820</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821</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822</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823</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824</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825</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128</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119</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163</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164</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122</v>
      </c>
      <c r="D142" s="108"/>
      <c r="E142" s="108"/>
      <c r="F142" s="699"/>
      <c r="G142" s="724"/>
      <c r="H142" s="724"/>
      <c r="I142" s="724"/>
      <c r="J142" s="109" t="s">
        <v>123</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167</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1142</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168</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1142</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281</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1142</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169</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1142</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336</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337</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170</v>
      </c>
      <c r="H155" s="112" t="s">
        <v>171</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172</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273</v>
      </c>
      <c r="I158" s="163"/>
      <c r="J158" s="163"/>
      <c r="K158" s="163"/>
      <c r="L158" s="164" t="s">
        <v>396</v>
      </c>
      <c r="M158" s="165" t="s">
        <v>173</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394</v>
      </c>
      <c r="N159" s="167" t="s">
        <v>395</v>
      </c>
      <c r="O159" s="167" t="s">
        <v>397</v>
      </c>
      <c r="P159" s="167" t="s">
        <v>398</v>
      </c>
      <c r="Q159" s="167" t="s">
        <v>399</v>
      </c>
      <c r="R159" s="167" t="s">
        <v>401</v>
      </c>
      <c r="S159" s="167" t="s">
        <v>915</v>
      </c>
      <c r="T159" s="167" t="s">
        <v>916</v>
      </c>
      <c r="U159" s="167" t="s">
        <v>1208</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174</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175</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176</v>
      </c>
      <c r="I162" s="118"/>
      <c r="J162" s="118"/>
      <c r="K162" s="118"/>
      <c r="L162" s="128">
        <v>1</v>
      </c>
      <c r="M162" s="112"/>
      <c r="N162" s="112"/>
      <c r="O162" s="112"/>
      <c r="P162" s="112"/>
      <c r="Q162" s="112"/>
      <c r="R162" s="112"/>
      <c r="S162" s="112"/>
      <c r="T162" s="112"/>
      <c r="U162" s="168" t="s">
        <v>177</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282</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127</v>
      </c>
      <c r="AE165" s="691" t="s">
        <v>128</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119</v>
      </c>
      <c r="AE169" s="710"/>
      <c r="AF169" s="689"/>
    </row>
    <row r="170" spans="1:62" ht="13.15" customHeight="1" outlineLevel="1" collapsed="1" x14ac:dyDescent="0.25">
      <c r="A170" s="690"/>
      <c r="B170" s="126"/>
      <c r="C170" s="708"/>
      <c r="D170" s="708">
        <v>0</v>
      </c>
      <c r="E170" s="708" t="s">
        <v>1</v>
      </c>
      <c r="F170" s="85"/>
      <c r="G170" s="86" t="s">
        <v>1008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1012</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343</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154</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155</v>
      </c>
      <c r="I177" s="156" t="s">
        <v>156</v>
      </c>
      <c r="J177" s="156" t="s">
        <v>157</v>
      </c>
      <c r="K177" s="156" t="s">
        <v>158</v>
      </c>
      <c r="L177" s="156" t="s">
        <v>159</v>
      </c>
      <c r="M177" s="156" t="s">
        <v>342</v>
      </c>
      <c r="N177" s="156" t="s">
        <v>160</v>
      </c>
      <c r="O177" s="724"/>
      <c r="P177" s="156" t="s">
        <v>160</v>
      </c>
      <c r="Q177" s="724" t="s">
        <v>1143</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1204</v>
      </c>
      <c r="I178" s="158" t="s">
        <v>1204</v>
      </c>
      <c r="J178" s="158" t="s">
        <v>1204</v>
      </c>
      <c r="K178" s="158" t="s">
        <v>1204</v>
      </c>
      <c r="L178" s="158" t="s">
        <v>1204</v>
      </c>
      <c r="M178" s="158" t="s">
        <v>1203</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127</v>
      </c>
      <c r="AE180" s="691" t="s">
        <v>128</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338</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178</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179</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480</v>
      </c>
      <c r="J191" s="724" t="s">
        <v>779</v>
      </c>
      <c r="K191" s="725" t="s">
        <v>180</v>
      </c>
      <c r="L191" s="725"/>
      <c r="M191" s="724"/>
      <c r="N191" s="724"/>
      <c r="O191" s="724"/>
      <c r="P191" s="724"/>
      <c r="Q191" s="724"/>
      <c r="R191" s="724"/>
      <c r="S191" s="724"/>
      <c r="T191" s="724"/>
      <c r="U191" s="724"/>
      <c r="V191" s="725" t="s">
        <v>181</v>
      </c>
      <c r="W191" s="725"/>
      <c r="X191" s="724"/>
      <c r="Y191" s="724"/>
      <c r="Z191" s="724"/>
      <c r="AA191" s="724"/>
      <c r="AB191" s="724"/>
      <c r="AC191" s="724"/>
      <c r="AD191" s="724"/>
      <c r="AE191" s="725" t="s">
        <v>400</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394</v>
      </c>
      <c r="L192" s="724" t="s">
        <v>395</v>
      </c>
      <c r="M192" s="724" t="s">
        <v>397</v>
      </c>
      <c r="N192" s="724" t="s">
        <v>398</v>
      </c>
      <c r="O192" s="724" t="s">
        <v>399</v>
      </c>
      <c r="P192" s="724" t="s">
        <v>401</v>
      </c>
      <c r="Q192" s="724" t="s">
        <v>915</v>
      </c>
      <c r="R192" s="724" t="s">
        <v>916</v>
      </c>
      <c r="S192" s="724" t="s">
        <v>1208</v>
      </c>
      <c r="T192" s="724"/>
      <c r="U192" s="724"/>
      <c r="V192" s="724" t="s">
        <v>394</v>
      </c>
      <c r="W192" s="724" t="s">
        <v>395</v>
      </c>
      <c r="X192" s="724" t="s">
        <v>397</v>
      </c>
      <c r="Y192" s="724" t="s">
        <v>398</v>
      </c>
      <c r="Z192" s="724" t="s">
        <v>399</v>
      </c>
      <c r="AA192" s="724" t="s">
        <v>401</v>
      </c>
      <c r="AB192" s="724" t="s">
        <v>915</v>
      </c>
      <c r="AC192" s="724" t="s">
        <v>916</v>
      </c>
      <c r="AD192" s="724" t="s">
        <v>1208</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850</v>
      </c>
      <c r="J193" s="131" t="s">
        <v>404</v>
      </c>
      <c r="K193" s="370">
        <v>1</v>
      </c>
      <c r="L193" s="370">
        <v>1</v>
      </c>
      <c r="M193" s="370">
        <v>1</v>
      </c>
      <c r="N193" s="370">
        <v>1</v>
      </c>
      <c r="O193" s="370">
        <v>1</v>
      </c>
      <c r="P193" s="370">
        <v>1</v>
      </c>
      <c r="Q193" s="370">
        <v>1</v>
      </c>
      <c r="R193" s="370">
        <v>1</v>
      </c>
      <c r="S193" s="370">
        <v>1</v>
      </c>
      <c r="T193" s="1161">
        <v>0.9</v>
      </c>
      <c r="U193" s="131" t="s">
        <v>402</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405</v>
      </c>
      <c r="K194" s="370">
        <v>0</v>
      </c>
      <c r="L194" s="370">
        <v>22</v>
      </c>
      <c r="M194" s="370">
        <v>120</v>
      </c>
      <c r="N194" s="370">
        <v>20</v>
      </c>
      <c r="O194" s="370">
        <v>30</v>
      </c>
      <c r="P194" s="370">
        <v>230</v>
      </c>
      <c r="Q194" s="370">
        <v>50</v>
      </c>
      <c r="R194" s="370">
        <v>80</v>
      </c>
      <c r="S194" s="370">
        <f>O194*T194</f>
        <v>22.5</v>
      </c>
      <c r="T194" s="1161">
        <v>0.75</v>
      </c>
      <c r="U194" s="131" t="s">
        <v>144</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406</v>
      </c>
      <c r="K195" s="370">
        <v>0</v>
      </c>
      <c r="L195" s="370">
        <v>60</v>
      </c>
      <c r="M195" s="370">
        <v>185</v>
      </c>
      <c r="N195" s="370">
        <v>70</v>
      </c>
      <c r="O195" s="370">
        <v>100</v>
      </c>
      <c r="P195" s="370">
        <v>280</v>
      </c>
      <c r="Q195" s="370">
        <v>150</v>
      </c>
      <c r="R195" s="370">
        <v>150</v>
      </c>
      <c r="S195" s="370">
        <f t="shared" ref="S195:S197" si="5">O195*T195</f>
        <v>65</v>
      </c>
      <c r="T195" s="1161">
        <v>0.65</v>
      </c>
      <c r="U195" s="131" t="s">
        <v>145</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407</v>
      </c>
      <c r="K196" s="370">
        <v>60</v>
      </c>
      <c r="L196" s="370">
        <v>125</v>
      </c>
      <c r="M196" s="370">
        <v>480</v>
      </c>
      <c r="N196" s="370">
        <v>225</v>
      </c>
      <c r="O196" s="370">
        <v>425</v>
      </c>
      <c r="P196" s="370">
        <v>700</v>
      </c>
      <c r="Q196" s="370">
        <v>400</v>
      </c>
      <c r="R196" s="370">
        <v>400</v>
      </c>
      <c r="S196" s="370">
        <f t="shared" si="5"/>
        <v>233.75000000000003</v>
      </c>
      <c r="T196" s="1161">
        <v>0.55000000000000004</v>
      </c>
      <c r="U196" s="131" t="s">
        <v>146</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408</v>
      </c>
      <c r="K197" s="370">
        <v>275</v>
      </c>
      <c r="L197" s="370">
        <v>396</v>
      </c>
      <c r="M197" s="370">
        <v>535</v>
      </c>
      <c r="N197" s="370">
        <v>480</v>
      </c>
      <c r="O197" s="370">
        <v>500</v>
      </c>
      <c r="P197" s="370">
        <v>550</v>
      </c>
      <c r="Q197" s="370">
        <v>550</v>
      </c>
      <c r="R197" s="370">
        <v>550</v>
      </c>
      <c r="S197" s="370">
        <f t="shared" si="5"/>
        <v>225</v>
      </c>
      <c r="T197" s="1161">
        <v>0.45</v>
      </c>
      <c r="U197" s="131" t="s">
        <v>147</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409</v>
      </c>
      <c r="K198" s="370">
        <v>100</v>
      </c>
      <c r="L198" s="370">
        <v>100</v>
      </c>
      <c r="M198" s="370">
        <v>100</v>
      </c>
      <c r="N198" s="370">
        <v>100</v>
      </c>
      <c r="O198" s="370">
        <v>100</v>
      </c>
      <c r="P198" s="370">
        <v>100</v>
      </c>
      <c r="Q198" s="370">
        <v>100</v>
      </c>
      <c r="R198" s="370">
        <v>100</v>
      </c>
      <c r="S198" s="370">
        <v>100</v>
      </c>
      <c r="T198" s="112"/>
      <c r="U198" s="131" t="s">
        <v>148</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410</v>
      </c>
      <c r="K199" s="370">
        <v>100</v>
      </c>
      <c r="L199" s="370">
        <v>100</v>
      </c>
      <c r="M199" s="370">
        <v>100</v>
      </c>
      <c r="N199" s="370">
        <v>100</v>
      </c>
      <c r="O199" s="370">
        <v>100</v>
      </c>
      <c r="P199" s="370">
        <v>100</v>
      </c>
      <c r="Q199" s="370">
        <v>100</v>
      </c>
      <c r="R199" s="370">
        <v>100</v>
      </c>
      <c r="S199" s="370">
        <v>100</v>
      </c>
      <c r="T199" s="112"/>
      <c r="U199" s="131" t="s">
        <v>149</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411</v>
      </c>
      <c r="K200" s="370">
        <v>100</v>
      </c>
      <c r="L200" s="370">
        <v>100</v>
      </c>
      <c r="M200" s="370">
        <v>100</v>
      </c>
      <c r="N200" s="370">
        <v>100</v>
      </c>
      <c r="O200" s="370">
        <v>100</v>
      </c>
      <c r="P200" s="370">
        <v>100</v>
      </c>
      <c r="Q200" s="370">
        <v>100</v>
      </c>
      <c r="R200" s="370">
        <v>100</v>
      </c>
      <c r="S200" s="370">
        <v>100</v>
      </c>
      <c r="T200" s="112"/>
      <c r="U200" s="131" t="s">
        <v>150</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412</v>
      </c>
      <c r="K201" s="370">
        <v>100</v>
      </c>
      <c r="L201" s="370">
        <v>100</v>
      </c>
      <c r="M201" s="370">
        <v>100</v>
      </c>
      <c r="N201" s="370">
        <v>100</v>
      </c>
      <c r="O201" s="370">
        <v>100</v>
      </c>
      <c r="P201" s="370">
        <v>100</v>
      </c>
      <c r="Q201" s="370">
        <v>100</v>
      </c>
      <c r="R201" s="370">
        <v>100</v>
      </c>
      <c r="S201" s="370">
        <v>100</v>
      </c>
      <c r="T201" s="112"/>
      <c r="U201" s="131" t="s">
        <v>151</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413</v>
      </c>
      <c r="K202" s="370">
        <v>100</v>
      </c>
      <c r="L202" s="370">
        <v>100</v>
      </c>
      <c r="M202" s="370">
        <v>100</v>
      </c>
      <c r="N202" s="370">
        <v>100</v>
      </c>
      <c r="O202" s="370">
        <v>100</v>
      </c>
      <c r="P202" s="370">
        <v>100</v>
      </c>
      <c r="Q202" s="370">
        <v>100</v>
      </c>
      <c r="R202" s="370">
        <v>100</v>
      </c>
      <c r="S202" s="370">
        <v>100</v>
      </c>
      <c r="T202" s="112"/>
      <c r="U202" s="131" t="s">
        <v>152</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417</v>
      </c>
      <c r="J203" s="131" t="s">
        <v>404</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402</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405</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144</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406</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145</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407</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146</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408</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147</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409</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148</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410</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149</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411</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150</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412</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151</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413</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152</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818</v>
      </c>
      <c r="J213" s="131" t="s">
        <v>404</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402</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405</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144</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406</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145</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407</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146</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408</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147</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409</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148</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410</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149</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411</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150</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412</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151</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413</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152</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819</v>
      </c>
      <c r="J223" s="131" t="s">
        <v>404</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402</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405</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144</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406</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145</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407</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146</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408</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147</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409</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148</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410</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149</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411</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150</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412</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151</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413</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152</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820</v>
      </c>
      <c r="J233" s="131" t="s">
        <v>404</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402</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405</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144</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406</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145</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407</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146</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408</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147</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409</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148</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410</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149</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411</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150</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412</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151</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413</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152</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821</v>
      </c>
      <c r="J243" s="131" t="s">
        <v>404</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402</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405</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144</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406</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145</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407</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146</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408</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147</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409</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148</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410</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149</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411</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150</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412</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151</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413</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152</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822</v>
      </c>
      <c r="J253" s="131" t="s">
        <v>404</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402</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405</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144</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406</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145</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407</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146</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408</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147</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409</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148</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410</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149</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411</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150</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412</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151</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413</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152</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823</v>
      </c>
      <c r="J263" s="131" t="s">
        <v>404</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402</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405</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144</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406</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145</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407</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146</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408</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147</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409</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148</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410</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149</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411</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150</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412</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151</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413</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152</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824</v>
      </c>
      <c r="J273" s="131" t="s">
        <v>404</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402</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405</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144</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406</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145</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407</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146</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408</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147</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409</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148</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410</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149</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411</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150</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412</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151</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413</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152</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825</v>
      </c>
      <c r="J283" s="131" t="s">
        <v>404</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402</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405</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144</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406</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145</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407</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146</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408</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147</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409</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148</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410</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149</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411</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150</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412</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151</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413</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152</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128</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339</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178</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179</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480</v>
      </c>
      <c r="J305" s="724"/>
      <c r="K305" s="725" t="s">
        <v>182</v>
      </c>
      <c r="L305" s="725"/>
      <c r="M305" s="724"/>
      <c r="N305" s="724"/>
      <c r="O305" s="724"/>
      <c r="P305" s="724"/>
      <c r="Q305" s="724"/>
      <c r="R305" s="724"/>
      <c r="S305" s="724"/>
      <c r="T305" s="724"/>
      <c r="U305" s="724"/>
      <c r="V305" s="725" t="s">
        <v>183</v>
      </c>
      <c r="W305" s="725"/>
      <c r="X305" s="724"/>
      <c r="Y305" s="724"/>
      <c r="Z305" s="724"/>
      <c r="AA305" s="724"/>
      <c r="AB305" s="724"/>
      <c r="AC305" s="724"/>
      <c r="AD305" s="724"/>
      <c r="AE305" s="725" t="s">
        <v>400</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394</v>
      </c>
      <c r="L306" s="724" t="s">
        <v>395</v>
      </c>
      <c r="M306" s="724" t="s">
        <v>397</v>
      </c>
      <c r="N306" s="724" t="s">
        <v>398</v>
      </c>
      <c r="O306" s="724" t="s">
        <v>399</v>
      </c>
      <c r="P306" s="724" t="s">
        <v>401</v>
      </c>
      <c r="Q306" s="724" t="s">
        <v>915</v>
      </c>
      <c r="R306" s="724" t="s">
        <v>916</v>
      </c>
      <c r="S306" s="724" t="s">
        <v>1208</v>
      </c>
      <c r="T306" s="724"/>
      <c r="U306" s="724"/>
      <c r="V306" s="724" t="s">
        <v>394</v>
      </c>
      <c r="W306" s="724" t="s">
        <v>395</v>
      </c>
      <c r="X306" s="724" t="s">
        <v>397</v>
      </c>
      <c r="Y306" s="724" t="s">
        <v>398</v>
      </c>
      <c r="Z306" s="724" t="s">
        <v>399</v>
      </c>
      <c r="AA306" s="724" t="s">
        <v>401</v>
      </c>
      <c r="AB306" s="724" t="s">
        <v>915</v>
      </c>
      <c r="AC306" s="724" t="s">
        <v>916</v>
      </c>
      <c r="AD306" s="724" t="s">
        <v>1208</v>
      </c>
      <c r="AE306" s="724" t="s">
        <v>399</v>
      </c>
      <c r="AF306" s="724" t="s">
        <v>399</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850</v>
      </c>
      <c r="J307" s="131" t="s">
        <v>402</v>
      </c>
      <c r="K307" s="370">
        <v>100</v>
      </c>
      <c r="L307" s="370">
        <v>100</v>
      </c>
      <c r="M307" s="370">
        <v>100</v>
      </c>
      <c r="N307" s="370">
        <v>100</v>
      </c>
      <c r="O307" s="370">
        <v>100</v>
      </c>
      <c r="P307" s="370">
        <v>100</v>
      </c>
      <c r="Q307" s="370">
        <v>100</v>
      </c>
      <c r="R307" s="370">
        <v>100</v>
      </c>
      <c r="S307" s="370">
        <v>100</v>
      </c>
      <c r="T307" s="964"/>
      <c r="U307" s="965" t="s">
        <v>402</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144</v>
      </c>
      <c r="K308" s="370">
        <v>5</v>
      </c>
      <c r="L308" s="370">
        <v>93</v>
      </c>
      <c r="M308" s="370">
        <v>411</v>
      </c>
      <c r="N308" s="370">
        <v>137</v>
      </c>
      <c r="O308" s="370">
        <v>315</v>
      </c>
      <c r="P308" s="370">
        <v>589</v>
      </c>
      <c r="Q308" s="370">
        <v>357</v>
      </c>
      <c r="R308" s="370">
        <v>356</v>
      </c>
      <c r="S308" s="370">
        <f>O308*T193</f>
        <v>283.5</v>
      </c>
      <c r="T308" s="964"/>
      <c r="U308" s="965" t="s">
        <v>144</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145</v>
      </c>
      <c r="K309" s="370">
        <v>37</v>
      </c>
      <c r="L309" s="370">
        <v>288</v>
      </c>
      <c r="M309" s="370">
        <v>873</v>
      </c>
      <c r="N309" s="370">
        <v>410</v>
      </c>
      <c r="O309" s="370">
        <v>739</v>
      </c>
      <c r="P309" s="370">
        <v>700</v>
      </c>
      <c r="Q309" s="370">
        <v>763</v>
      </c>
      <c r="R309" s="370">
        <v>762</v>
      </c>
      <c r="S309" s="370">
        <f t="shared" ref="S309:S311" si="43">O309*T194</f>
        <v>554.25</v>
      </c>
      <c r="T309" s="964"/>
      <c r="U309" s="965" t="s">
        <v>145</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146</v>
      </c>
      <c r="K310" s="370">
        <v>261</v>
      </c>
      <c r="L310" s="370">
        <v>987</v>
      </c>
      <c r="M310" s="370">
        <v>1800</v>
      </c>
      <c r="N310" s="370">
        <v>1279</v>
      </c>
      <c r="O310" s="370">
        <v>1822</v>
      </c>
      <c r="P310" s="370">
        <v>2000</v>
      </c>
      <c r="Q310" s="370">
        <v>1680</v>
      </c>
      <c r="R310" s="370">
        <v>1680</v>
      </c>
      <c r="S310" s="370">
        <f t="shared" si="43"/>
        <v>1184.3</v>
      </c>
      <c r="T310" s="964"/>
      <c r="U310" s="965" t="s">
        <v>146</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147</v>
      </c>
      <c r="K311" s="370">
        <v>1021</v>
      </c>
      <c r="L311" s="370">
        <v>2037</v>
      </c>
      <c r="M311" s="370">
        <v>2900</v>
      </c>
      <c r="N311" s="370">
        <v>2464</v>
      </c>
      <c r="O311" s="370">
        <v>2864</v>
      </c>
      <c r="P311" s="370">
        <v>2650</v>
      </c>
      <c r="Q311" s="370">
        <v>2600</v>
      </c>
      <c r="R311" s="370">
        <v>2500</v>
      </c>
      <c r="S311" s="370">
        <f t="shared" si="43"/>
        <v>1575.2</v>
      </c>
      <c r="T311" s="964"/>
      <c r="U311" s="965" t="s">
        <v>147</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148</v>
      </c>
      <c r="K312" s="370">
        <v>100</v>
      </c>
      <c r="L312" s="370">
        <v>100</v>
      </c>
      <c r="M312" s="370">
        <v>100</v>
      </c>
      <c r="N312" s="370">
        <v>100</v>
      </c>
      <c r="O312" s="370">
        <v>100</v>
      </c>
      <c r="P312" s="370">
        <v>100</v>
      </c>
      <c r="Q312" s="370">
        <v>100</v>
      </c>
      <c r="R312" s="370">
        <v>100</v>
      </c>
      <c r="S312" s="370">
        <v>100</v>
      </c>
      <c r="T312" s="964"/>
      <c r="U312" s="965" t="s">
        <v>148</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149</v>
      </c>
      <c r="K313" s="370">
        <v>100</v>
      </c>
      <c r="L313" s="370">
        <v>100</v>
      </c>
      <c r="M313" s="370">
        <v>100</v>
      </c>
      <c r="N313" s="370">
        <v>100</v>
      </c>
      <c r="O313" s="370">
        <v>100</v>
      </c>
      <c r="P313" s="370">
        <v>100</v>
      </c>
      <c r="Q313" s="370">
        <v>100</v>
      </c>
      <c r="R313" s="370">
        <v>100</v>
      </c>
      <c r="S313" s="370">
        <v>100</v>
      </c>
      <c r="T313" s="964"/>
      <c r="U313" s="965" t="s">
        <v>149</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150</v>
      </c>
      <c r="K314" s="370">
        <v>100</v>
      </c>
      <c r="L314" s="370">
        <v>100</v>
      </c>
      <c r="M314" s="370">
        <v>100</v>
      </c>
      <c r="N314" s="370">
        <v>100</v>
      </c>
      <c r="O314" s="370">
        <v>100</v>
      </c>
      <c r="P314" s="370">
        <v>100</v>
      </c>
      <c r="Q314" s="370">
        <v>100</v>
      </c>
      <c r="R314" s="370">
        <v>100</v>
      </c>
      <c r="S314" s="370">
        <v>100</v>
      </c>
      <c r="T314" s="964"/>
      <c r="U314" s="965" t="s">
        <v>150</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151</v>
      </c>
      <c r="K315" s="370">
        <v>100</v>
      </c>
      <c r="L315" s="370">
        <v>100</v>
      </c>
      <c r="M315" s="370">
        <v>100</v>
      </c>
      <c r="N315" s="370">
        <v>100</v>
      </c>
      <c r="O315" s="370">
        <v>100</v>
      </c>
      <c r="P315" s="370">
        <v>100</v>
      </c>
      <c r="Q315" s="370">
        <v>100</v>
      </c>
      <c r="R315" s="370">
        <v>100</v>
      </c>
      <c r="S315" s="370">
        <v>100</v>
      </c>
      <c r="T315" s="964"/>
      <c r="U315" s="965" t="s">
        <v>151</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152</v>
      </c>
      <c r="K316" s="370">
        <v>100</v>
      </c>
      <c r="L316" s="370">
        <v>100</v>
      </c>
      <c r="M316" s="370">
        <v>100</v>
      </c>
      <c r="N316" s="370">
        <v>100</v>
      </c>
      <c r="O316" s="370">
        <v>100</v>
      </c>
      <c r="P316" s="370">
        <v>100</v>
      </c>
      <c r="Q316" s="370">
        <v>100</v>
      </c>
      <c r="R316" s="370">
        <v>100</v>
      </c>
      <c r="S316" s="370">
        <v>100</v>
      </c>
      <c r="T316" s="964"/>
      <c r="U316" s="965" t="s">
        <v>152</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417</v>
      </c>
      <c r="J317" s="131" t="s">
        <v>402</v>
      </c>
      <c r="K317" s="370">
        <v>200</v>
      </c>
      <c r="L317" s="370">
        <v>300</v>
      </c>
      <c r="M317" s="370">
        <v>300</v>
      </c>
      <c r="N317" s="368">
        <f t="shared" ref="N317:N380" si="45">$O317</f>
        <v>400</v>
      </c>
      <c r="O317" s="173">
        <v>400</v>
      </c>
      <c r="P317" s="173">
        <v>0</v>
      </c>
      <c r="Q317" s="173">
        <v>0</v>
      </c>
      <c r="R317" s="173">
        <v>0</v>
      </c>
      <c r="S317" s="173">
        <v>0</v>
      </c>
      <c r="T317" s="112"/>
      <c r="U317" s="131" t="s">
        <v>402</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144</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144</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145</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145</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146</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146</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147</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147</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148</v>
      </c>
      <c r="K322" s="368">
        <f t="shared" si="48"/>
        <v>100</v>
      </c>
      <c r="L322" s="368">
        <f t="shared" si="48"/>
        <v>100</v>
      </c>
      <c r="M322" s="368">
        <f t="shared" si="48"/>
        <v>100</v>
      </c>
      <c r="N322" s="368">
        <f t="shared" si="45"/>
        <v>100</v>
      </c>
      <c r="O322" s="173">
        <v>100</v>
      </c>
      <c r="P322" s="173">
        <v>0</v>
      </c>
      <c r="Q322" s="173">
        <v>0</v>
      </c>
      <c r="R322" s="173">
        <v>0</v>
      </c>
      <c r="S322" s="173">
        <v>0</v>
      </c>
      <c r="T322" s="112"/>
      <c r="U322" s="131" t="s">
        <v>148</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149</v>
      </c>
      <c r="K323" s="368">
        <f t="shared" si="48"/>
        <v>100</v>
      </c>
      <c r="L323" s="368">
        <f t="shared" si="48"/>
        <v>100</v>
      </c>
      <c r="M323" s="368">
        <f t="shared" si="48"/>
        <v>100</v>
      </c>
      <c r="N323" s="368">
        <f t="shared" si="45"/>
        <v>100</v>
      </c>
      <c r="O323" s="173">
        <v>100</v>
      </c>
      <c r="P323" s="173">
        <v>0</v>
      </c>
      <c r="Q323" s="173">
        <v>0</v>
      </c>
      <c r="R323" s="173">
        <v>0</v>
      </c>
      <c r="S323" s="173">
        <v>0</v>
      </c>
      <c r="T323" s="112"/>
      <c r="U323" s="131" t="s">
        <v>149</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150</v>
      </c>
      <c r="K324" s="368">
        <f t="shared" si="48"/>
        <v>100</v>
      </c>
      <c r="L324" s="368">
        <f t="shared" si="48"/>
        <v>100</v>
      </c>
      <c r="M324" s="368">
        <f t="shared" si="48"/>
        <v>100</v>
      </c>
      <c r="N324" s="368">
        <f t="shared" si="45"/>
        <v>100</v>
      </c>
      <c r="O324" s="173">
        <v>100</v>
      </c>
      <c r="P324" s="173">
        <v>0</v>
      </c>
      <c r="Q324" s="173">
        <v>0</v>
      </c>
      <c r="R324" s="173">
        <v>0</v>
      </c>
      <c r="S324" s="173">
        <v>0</v>
      </c>
      <c r="T324" s="112"/>
      <c r="U324" s="131" t="s">
        <v>150</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151</v>
      </c>
      <c r="K325" s="368">
        <f t="shared" si="48"/>
        <v>100</v>
      </c>
      <c r="L325" s="368">
        <f t="shared" si="48"/>
        <v>100</v>
      </c>
      <c r="M325" s="368">
        <f t="shared" si="48"/>
        <v>100</v>
      </c>
      <c r="N325" s="368">
        <f t="shared" si="45"/>
        <v>100</v>
      </c>
      <c r="O325" s="173">
        <v>100</v>
      </c>
      <c r="P325" s="173">
        <v>0</v>
      </c>
      <c r="Q325" s="173">
        <v>0</v>
      </c>
      <c r="R325" s="173">
        <v>0</v>
      </c>
      <c r="S325" s="173">
        <v>0</v>
      </c>
      <c r="T325" s="112"/>
      <c r="U325" s="131" t="s">
        <v>151</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152</v>
      </c>
      <c r="K326" s="368">
        <f t="shared" si="48"/>
        <v>100</v>
      </c>
      <c r="L326" s="368">
        <f t="shared" si="48"/>
        <v>100</v>
      </c>
      <c r="M326" s="368">
        <f t="shared" si="48"/>
        <v>100</v>
      </c>
      <c r="N326" s="368">
        <f t="shared" si="45"/>
        <v>100</v>
      </c>
      <c r="O326" s="173">
        <v>100</v>
      </c>
      <c r="P326" s="173">
        <v>0</v>
      </c>
      <c r="Q326" s="173">
        <v>0</v>
      </c>
      <c r="R326" s="173">
        <v>0</v>
      </c>
      <c r="S326" s="173">
        <v>0</v>
      </c>
      <c r="T326" s="112"/>
      <c r="U326" s="131" t="s">
        <v>152</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818</v>
      </c>
      <c r="J327" s="131" t="s">
        <v>402</v>
      </c>
      <c r="K327" s="370">
        <v>200</v>
      </c>
      <c r="L327" s="370">
        <v>300</v>
      </c>
      <c r="M327" s="370">
        <v>300</v>
      </c>
      <c r="N327" s="368">
        <f t="shared" si="45"/>
        <v>400</v>
      </c>
      <c r="O327" s="173">
        <v>400</v>
      </c>
      <c r="P327" s="173">
        <v>0</v>
      </c>
      <c r="Q327" s="173">
        <v>0</v>
      </c>
      <c r="R327" s="173">
        <v>0</v>
      </c>
      <c r="S327" s="173">
        <v>0</v>
      </c>
      <c r="T327" s="112"/>
      <c r="U327" s="131" t="s">
        <v>402</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144</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144</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145</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145</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146</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146</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147</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147</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148</v>
      </c>
      <c r="K332" s="368">
        <f t="shared" si="51"/>
        <v>100</v>
      </c>
      <c r="L332" s="368">
        <f t="shared" si="51"/>
        <v>100</v>
      </c>
      <c r="M332" s="368">
        <f t="shared" si="51"/>
        <v>100</v>
      </c>
      <c r="N332" s="368">
        <f t="shared" si="45"/>
        <v>100</v>
      </c>
      <c r="O332" s="173">
        <v>100</v>
      </c>
      <c r="P332" s="173">
        <v>0</v>
      </c>
      <c r="Q332" s="173">
        <v>0</v>
      </c>
      <c r="R332" s="173">
        <v>0</v>
      </c>
      <c r="S332" s="173">
        <v>0</v>
      </c>
      <c r="T332" s="112"/>
      <c r="U332" s="131" t="s">
        <v>148</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149</v>
      </c>
      <c r="K333" s="368">
        <f t="shared" si="51"/>
        <v>100</v>
      </c>
      <c r="L333" s="368">
        <f t="shared" si="51"/>
        <v>100</v>
      </c>
      <c r="M333" s="368">
        <f t="shared" si="51"/>
        <v>100</v>
      </c>
      <c r="N333" s="368">
        <f t="shared" si="45"/>
        <v>100</v>
      </c>
      <c r="O333" s="173">
        <v>100</v>
      </c>
      <c r="P333" s="173">
        <v>0</v>
      </c>
      <c r="Q333" s="173">
        <v>0</v>
      </c>
      <c r="R333" s="173">
        <v>0</v>
      </c>
      <c r="S333" s="173">
        <v>0</v>
      </c>
      <c r="T333" s="112"/>
      <c r="U333" s="131" t="s">
        <v>149</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150</v>
      </c>
      <c r="K334" s="368">
        <f t="shared" si="51"/>
        <v>100</v>
      </c>
      <c r="L334" s="368">
        <f t="shared" si="51"/>
        <v>100</v>
      </c>
      <c r="M334" s="368">
        <f t="shared" si="51"/>
        <v>100</v>
      </c>
      <c r="N334" s="368">
        <f t="shared" si="45"/>
        <v>100</v>
      </c>
      <c r="O334" s="173">
        <v>100</v>
      </c>
      <c r="P334" s="173">
        <v>0</v>
      </c>
      <c r="Q334" s="173">
        <v>0</v>
      </c>
      <c r="R334" s="173">
        <v>0</v>
      </c>
      <c r="S334" s="173">
        <v>0</v>
      </c>
      <c r="T334" s="112"/>
      <c r="U334" s="131" t="s">
        <v>150</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151</v>
      </c>
      <c r="K335" s="368">
        <f t="shared" si="51"/>
        <v>100</v>
      </c>
      <c r="L335" s="368">
        <f t="shared" si="51"/>
        <v>100</v>
      </c>
      <c r="M335" s="368">
        <f t="shared" si="51"/>
        <v>100</v>
      </c>
      <c r="N335" s="368">
        <f t="shared" si="45"/>
        <v>100</v>
      </c>
      <c r="O335" s="173">
        <v>100</v>
      </c>
      <c r="P335" s="173">
        <v>0</v>
      </c>
      <c r="Q335" s="173">
        <v>0</v>
      </c>
      <c r="R335" s="173">
        <v>0</v>
      </c>
      <c r="S335" s="173">
        <v>0</v>
      </c>
      <c r="T335" s="112"/>
      <c r="U335" s="131" t="s">
        <v>151</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152</v>
      </c>
      <c r="K336" s="368">
        <f t="shared" si="51"/>
        <v>100</v>
      </c>
      <c r="L336" s="368">
        <f t="shared" si="51"/>
        <v>100</v>
      </c>
      <c r="M336" s="368">
        <f t="shared" si="51"/>
        <v>100</v>
      </c>
      <c r="N336" s="368">
        <f t="shared" si="45"/>
        <v>100</v>
      </c>
      <c r="O336" s="173">
        <v>100</v>
      </c>
      <c r="P336" s="173">
        <v>0</v>
      </c>
      <c r="Q336" s="173">
        <v>0</v>
      </c>
      <c r="R336" s="173">
        <v>0</v>
      </c>
      <c r="S336" s="173">
        <v>0</v>
      </c>
      <c r="T336" s="112"/>
      <c r="U336" s="131" t="s">
        <v>152</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819</v>
      </c>
      <c r="J337" s="131" t="s">
        <v>402</v>
      </c>
      <c r="K337" s="370">
        <v>200</v>
      </c>
      <c r="L337" s="370">
        <v>300</v>
      </c>
      <c r="M337" s="370">
        <v>300</v>
      </c>
      <c r="N337" s="368">
        <f t="shared" si="45"/>
        <v>400</v>
      </c>
      <c r="O337" s="173">
        <v>400</v>
      </c>
      <c r="P337" s="173">
        <v>0</v>
      </c>
      <c r="Q337" s="173">
        <v>0</v>
      </c>
      <c r="R337" s="173">
        <v>0</v>
      </c>
      <c r="S337" s="173">
        <v>0</v>
      </c>
      <c r="T337" s="112"/>
      <c r="U337" s="131" t="s">
        <v>402</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144</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144</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145</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145</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146</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146</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147</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147</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148</v>
      </c>
      <c r="K342" s="368">
        <f t="shared" si="54"/>
        <v>100</v>
      </c>
      <c r="L342" s="368">
        <f t="shared" si="54"/>
        <v>100</v>
      </c>
      <c r="M342" s="368">
        <f t="shared" si="54"/>
        <v>100</v>
      </c>
      <c r="N342" s="368">
        <f t="shared" si="45"/>
        <v>100</v>
      </c>
      <c r="O342" s="173">
        <v>100</v>
      </c>
      <c r="P342" s="173">
        <v>0</v>
      </c>
      <c r="Q342" s="173">
        <v>0</v>
      </c>
      <c r="R342" s="173">
        <v>0</v>
      </c>
      <c r="S342" s="173">
        <v>0</v>
      </c>
      <c r="T342" s="112"/>
      <c r="U342" s="131" t="s">
        <v>148</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149</v>
      </c>
      <c r="K343" s="368">
        <f t="shared" si="54"/>
        <v>100</v>
      </c>
      <c r="L343" s="368">
        <f t="shared" si="54"/>
        <v>100</v>
      </c>
      <c r="M343" s="368">
        <f t="shared" si="54"/>
        <v>100</v>
      </c>
      <c r="N343" s="368">
        <f t="shared" si="45"/>
        <v>100</v>
      </c>
      <c r="O343" s="173">
        <v>100</v>
      </c>
      <c r="P343" s="173">
        <v>0</v>
      </c>
      <c r="Q343" s="173">
        <v>0</v>
      </c>
      <c r="R343" s="173">
        <v>0</v>
      </c>
      <c r="S343" s="173">
        <v>0</v>
      </c>
      <c r="T343" s="112"/>
      <c r="U343" s="131" t="s">
        <v>149</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150</v>
      </c>
      <c r="K344" s="368">
        <f t="shared" si="54"/>
        <v>100</v>
      </c>
      <c r="L344" s="368">
        <f t="shared" si="54"/>
        <v>100</v>
      </c>
      <c r="M344" s="368">
        <f t="shared" si="54"/>
        <v>100</v>
      </c>
      <c r="N344" s="368">
        <f t="shared" si="45"/>
        <v>100</v>
      </c>
      <c r="O344" s="173">
        <v>100</v>
      </c>
      <c r="P344" s="173">
        <v>0</v>
      </c>
      <c r="Q344" s="173">
        <v>0</v>
      </c>
      <c r="R344" s="173">
        <v>0</v>
      </c>
      <c r="S344" s="173">
        <v>0</v>
      </c>
      <c r="T344" s="112"/>
      <c r="U344" s="131" t="s">
        <v>150</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151</v>
      </c>
      <c r="K345" s="368">
        <f t="shared" si="54"/>
        <v>100</v>
      </c>
      <c r="L345" s="368">
        <f t="shared" si="54"/>
        <v>100</v>
      </c>
      <c r="M345" s="368">
        <f t="shared" si="54"/>
        <v>100</v>
      </c>
      <c r="N345" s="368">
        <f t="shared" si="45"/>
        <v>100</v>
      </c>
      <c r="O345" s="173">
        <v>100</v>
      </c>
      <c r="P345" s="173">
        <v>0</v>
      </c>
      <c r="Q345" s="173">
        <v>0</v>
      </c>
      <c r="R345" s="173">
        <v>0</v>
      </c>
      <c r="S345" s="173">
        <v>0</v>
      </c>
      <c r="T345" s="112"/>
      <c r="U345" s="131" t="s">
        <v>151</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152</v>
      </c>
      <c r="K346" s="368">
        <f t="shared" si="54"/>
        <v>100</v>
      </c>
      <c r="L346" s="368">
        <f t="shared" si="54"/>
        <v>100</v>
      </c>
      <c r="M346" s="368">
        <f t="shared" si="54"/>
        <v>100</v>
      </c>
      <c r="N346" s="368">
        <f t="shared" si="45"/>
        <v>100</v>
      </c>
      <c r="O346" s="173">
        <v>100</v>
      </c>
      <c r="P346" s="173">
        <v>0</v>
      </c>
      <c r="Q346" s="173">
        <v>0</v>
      </c>
      <c r="R346" s="173">
        <v>0</v>
      </c>
      <c r="S346" s="173">
        <v>0</v>
      </c>
      <c r="T346" s="112"/>
      <c r="U346" s="131" t="s">
        <v>152</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820</v>
      </c>
      <c r="J347" s="131" t="s">
        <v>402</v>
      </c>
      <c r="K347" s="370">
        <v>200</v>
      </c>
      <c r="L347" s="370">
        <v>300</v>
      </c>
      <c r="M347" s="370">
        <v>300</v>
      </c>
      <c r="N347" s="368">
        <f t="shared" si="45"/>
        <v>400</v>
      </c>
      <c r="O347" s="173">
        <v>400</v>
      </c>
      <c r="P347" s="173">
        <v>0</v>
      </c>
      <c r="Q347" s="173">
        <v>0</v>
      </c>
      <c r="R347" s="173">
        <v>0</v>
      </c>
      <c r="S347" s="173">
        <v>0</v>
      </c>
      <c r="T347" s="112"/>
      <c r="U347" s="131" t="s">
        <v>402</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144</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144</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145</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145</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146</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146</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147</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147</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148</v>
      </c>
      <c r="K352" s="368">
        <f t="shared" si="57"/>
        <v>100</v>
      </c>
      <c r="L352" s="368">
        <f t="shared" si="57"/>
        <v>100</v>
      </c>
      <c r="M352" s="368">
        <f t="shared" si="57"/>
        <v>100</v>
      </c>
      <c r="N352" s="368">
        <f t="shared" si="45"/>
        <v>100</v>
      </c>
      <c r="O352" s="173">
        <v>100</v>
      </c>
      <c r="P352" s="173">
        <v>0</v>
      </c>
      <c r="Q352" s="173">
        <v>0</v>
      </c>
      <c r="R352" s="173">
        <v>0</v>
      </c>
      <c r="S352" s="173">
        <v>0</v>
      </c>
      <c r="T352" s="112"/>
      <c r="U352" s="131" t="s">
        <v>148</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149</v>
      </c>
      <c r="K353" s="368">
        <f t="shared" si="57"/>
        <v>100</v>
      </c>
      <c r="L353" s="368">
        <f t="shared" si="57"/>
        <v>100</v>
      </c>
      <c r="M353" s="368">
        <f t="shared" si="57"/>
        <v>100</v>
      </c>
      <c r="N353" s="368">
        <f t="shared" si="45"/>
        <v>100</v>
      </c>
      <c r="O353" s="173">
        <v>100</v>
      </c>
      <c r="P353" s="173">
        <v>0</v>
      </c>
      <c r="Q353" s="173">
        <v>0</v>
      </c>
      <c r="R353" s="173">
        <v>0</v>
      </c>
      <c r="S353" s="173">
        <v>0</v>
      </c>
      <c r="T353" s="112"/>
      <c r="U353" s="131" t="s">
        <v>149</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150</v>
      </c>
      <c r="K354" s="368">
        <f t="shared" si="57"/>
        <v>100</v>
      </c>
      <c r="L354" s="368">
        <f t="shared" si="57"/>
        <v>100</v>
      </c>
      <c r="M354" s="368">
        <f t="shared" si="57"/>
        <v>100</v>
      </c>
      <c r="N354" s="368">
        <f t="shared" si="45"/>
        <v>100</v>
      </c>
      <c r="O354" s="173">
        <v>100</v>
      </c>
      <c r="P354" s="173">
        <v>0</v>
      </c>
      <c r="Q354" s="173">
        <v>0</v>
      </c>
      <c r="R354" s="173">
        <v>0</v>
      </c>
      <c r="S354" s="173">
        <v>0</v>
      </c>
      <c r="T354" s="112"/>
      <c r="U354" s="131" t="s">
        <v>150</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151</v>
      </c>
      <c r="K355" s="368">
        <f t="shared" si="57"/>
        <v>100</v>
      </c>
      <c r="L355" s="368">
        <f t="shared" si="57"/>
        <v>100</v>
      </c>
      <c r="M355" s="368">
        <f t="shared" si="57"/>
        <v>100</v>
      </c>
      <c r="N355" s="368">
        <f t="shared" si="45"/>
        <v>100</v>
      </c>
      <c r="O355" s="173">
        <v>100</v>
      </c>
      <c r="P355" s="173">
        <v>0</v>
      </c>
      <c r="Q355" s="173">
        <v>0</v>
      </c>
      <c r="R355" s="173">
        <v>0</v>
      </c>
      <c r="S355" s="173">
        <v>0</v>
      </c>
      <c r="T355" s="112"/>
      <c r="U355" s="131" t="s">
        <v>151</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152</v>
      </c>
      <c r="K356" s="368">
        <f t="shared" si="57"/>
        <v>100</v>
      </c>
      <c r="L356" s="368">
        <f t="shared" si="57"/>
        <v>100</v>
      </c>
      <c r="M356" s="368">
        <f t="shared" si="57"/>
        <v>100</v>
      </c>
      <c r="N356" s="368">
        <f t="shared" si="45"/>
        <v>100</v>
      </c>
      <c r="O356" s="173">
        <v>100</v>
      </c>
      <c r="P356" s="173">
        <v>0</v>
      </c>
      <c r="Q356" s="173">
        <v>0</v>
      </c>
      <c r="R356" s="173">
        <v>0</v>
      </c>
      <c r="S356" s="173">
        <v>0</v>
      </c>
      <c r="T356" s="112"/>
      <c r="U356" s="131" t="s">
        <v>152</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821</v>
      </c>
      <c r="J357" s="131" t="s">
        <v>402</v>
      </c>
      <c r="K357" s="370">
        <v>200</v>
      </c>
      <c r="L357" s="370">
        <v>300</v>
      </c>
      <c r="M357" s="370">
        <v>300</v>
      </c>
      <c r="N357" s="368">
        <f t="shared" si="45"/>
        <v>400</v>
      </c>
      <c r="O357" s="173">
        <v>400</v>
      </c>
      <c r="P357" s="173">
        <v>0</v>
      </c>
      <c r="Q357" s="173">
        <v>0</v>
      </c>
      <c r="R357" s="173">
        <v>0</v>
      </c>
      <c r="S357" s="173">
        <v>0</v>
      </c>
      <c r="T357" s="112"/>
      <c r="U357" s="131" t="s">
        <v>402</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144</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144</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145</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145</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146</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146</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147</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147</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148</v>
      </c>
      <c r="K362" s="368">
        <f t="shared" si="60"/>
        <v>100</v>
      </c>
      <c r="L362" s="368">
        <f t="shared" si="60"/>
        <v>100</v>
      </c>
      <c r="M362" s="368">
        <f t="shared" si="60"/>
        <v>100</v>
      </c>
      <c r="N362" s="368">
        <f t="shared" si="45"/>
        <v>100</v>
      </c>
      <c r="O362" s="173">
        <v>100</v>
      </c>
      <c r="P362" s="173">
        <v>0</v>
      </c>
      <c r="Q362" s="173">
        <v>0</v>
      </c>
      <c r="R362" s="173">
        <v>0</v>
      </c>
      <c r="S362" s="173">
        <v>0</v>
      </c>
      <c r="T362" s="112"/>
      <c r="U362" s="131" t="s">
        <v>148</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149</v>
      </c>
      <c r="K363" s="368">
        <f t="shared" si="60"/>
        <v>100</v>
      </c>
      <c r="L363" s="368">
        <f t="shared" si="60"/>
        <v>100</v>
      </c>
      <c r="M363" s="368">
        <f t="shared" si="60"/>
        <v>100</v>
      </c>
      <c r="N363" s="368">
        <f t="shared" si="45"/>
        <v>100</v>
      </c>
      <c r="O363" s="173">
        <v>100</v>
      </c>
      <c r="P363" s="173">
        <v>0</v>
      </c>
      <c r="Q363" s="173">
        <v>0</v>
      </c>
      <c r="R363" s="173">
        <v>0</v>
      </c>
      <c r="S363" s="173">
        <v>0</v>
      </c>
      <c r="T363" s="112"/>
      <c r="U363" s="131" t="s">
        <v>149</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150</v>
      </c>
      <c r="K364" s="368">
        <f t="shared" si="60"/>
        <v>100</v>
      </c>
      <c r="L364" s="368">
        <f t="shared" si="60"/>
        <v>100</v>
      </c>
      <c r="M364" s="368">
        <f t="shared" si="60"/>
        <v>100</v>
      </c>
      <c r="N364" s="368">
        <f t="shared" si="45"/>
        <v>100</v>
      </c>
      <c r="O364" s="173">
        <v>100</v>
      </c>
      <c r="P364" s="173">
        <v>0</v>
      </c>
      <c r="Q364" s="173">
        <v>0</v>
      </c>
      <c r="R364" s="173">
        <v>0</v>
      </c>
      <c r="S364" s="173">
        <v>0</v>
      </c>
      <c r="T364" s="112"/>
      <c r="U364" s="131" t="s">
        <v>150</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151</v>
      </c>
      <c r="K365" s="368">
        <f t="shared" si="60"/>
        <v>100</v>
      </c>
      <c r="L365" s="368">
        <f t="shared" si="60"/>
        <v>100</v>
      </c>
      <c r="M365" s="368">
        <f t="shared" si="60"/>
        <v>100</v>
      </c>
      <c r="N365" s="368">
        <f t="shared" si="45"/>
        <v>100</v>
      </c>
      <c r="O365" s="173">
        <v>100</v>
      </c>
      <c r="P365" s="173">
        <v>0</v>
      </c>
      <c r="Q365" s="173">
        <v>0</v>
      </c>
      <c r="R365" s="173">
        <v>0</v>
      </c>
      <c r="S365" s="173">
        <v>0</v>
      </c>
      <c r="T365" s="112"/>
      <c r="U365" s="131" t="s">
        <v>151</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152</v>
      </c>
      <c r="K366" s="368">
        <f t="shared" si="60"/>
        <v>100</v>
      </c>
      <c r="L366" s="368">
        <f t="shared" si="60"/>
        <v>100</v>
      </c>
      <c r="M366" s="368">
        <f t="shared" si="60"/>
        <v>100</v>
      </c>
      <c r="N366" s="368">
        <f t="shared" si="45"/>
        <v>100</v>
      </c>
      <c r="O366" s="173">
        <v>100</v>
      </c>
      <c r="P366" s="173">
        <v>0</v>
      </c>
      <c r="Q366" s="173">
        <v>0</v>
      </c>
      <c r="R366" s="173">
        <v>0</v>
      </c>
      <c r="S366" s="173">
        <v>0</v>
      </c>
      <c r="T366" s="112"/>
      <c r="U366" s="131" t="s">
        <v>152</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822</v>
      </c>
      <c r="J367" s="131" t="s">
        <v>402</v>
      </c>
      <c r="K367" s="370">
        <v>200</v>
      </c>
      <c r="L367" s="370">
        <v>300</v>
      </c>
      <c r="M367" s="370">
        <v>300</v>
      </c>
      <c r="N367" s="368">
        <f t="shared" si="45"/>
        <v>400</v>
      </c>
      <c r="O367" s="173">
        <v>400</v>
      </c>
      <c r="P367" s="173">
        <v>0</v>
      </c>
      <c r="Q367" s="173">
        <v>0</v>
      </c>
      <c r="R367" s="173">
        <v>0</v>
      </c>
      <c r="S367" s="173">
        <v>0</v>
      </c>
      <c r="T367" s="112"/>
      <c r="U367" s="131" t="s">
        <v>402</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144</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144</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145</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145</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146</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146</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147</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147</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148</v>
      </c>
      <c r="K372" s="368">
        <f t="shared" si="63"/>
        <v>100</v>
      </c>
      <c r="L372" s="368">
        <f t="shared" si="63"/>
        <v>100</v>
      </c>
      <c r="M372" s="368">
        <f t="shared" si="63"/>
        <v>100</v>
      </c>
      <c r="N372" s="368">
        <f t="shared" si="45"/>
        <v>100</v>
      </c>
      <c r="O372" s="173">
        <v>100</v>
      </c>
      <c r="P372" s="173">
        <v>0</v>
      </c>
      <c r="Q372" s="173">
        <v>0</v>
      </c>
      <c r="R372" s="173">
        <v>0</v>
      </c>
      <c r="S372" s="173">
        <v>0</v>
      </c>
      <c r="T372" s="112"/>
      <c r="U372" s="131" t="s">
        <v>148</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149</v>
      </c>
      <c r="K373" s="368">
        <f t="shared" si="63"/>
        <v>100</v>
      </c>
      <c r="L373" s="368">
        <f t="shared" si="63"/>
        <v>100</v>
      </c>
      <c r="M373" s="368">
        <f t="shared" si="63"/>
        <v>100</v>
      </c>
      <c r="N373" s="368">
        <f t="shared" si="45"/>
        <v>100</v>
      </c>
      <c r="O373" s="173">
        <v>100</v>
      </c>
      <c r="P373" s="173">
        <v>0</v>
      </c>
      <c r="Q373" s="173">
        <v>0</v>
      </c>
      <c r="R373" s="173">
        <v>0</v>
      </c>
      <c r="S373" s="173">
        <v>0</v>
      </c>
      <c r="T373" s="112"/>
      <c r="U373" s="131" t="s">
        <v>149</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150</v>
      </c>
      <c r="K374" s="368">
        <f t="shared" si="63"/>
        <v>100</v>
      </c>
      <c r="L374" s="368">
        <f t="shared" si="63"/>
        <v>100</v>
      </c>
      <c r="M374" s="368">
        <f t="shared" si="63"/>
        <v>100</v>
      </c>
      <c r="N374" s="368">
        <f t="shared" si="45"/>
        <v>100</v>
      </c>
      <c r="O374" s="173">
        <v>100</v>
      </c>
      <c r="P374" s="173">
        <v>0</v>
      </c>
      <c r="Q374" s="173">
        <v>0</v>
      </c>
      <c r="R374" s="173">
        <v>0</v>
      </c>
      <c r="S374" s="173">
        <v>0</v>
      </c>
      <c r="T374" s="112"/>
      <c r="U374" s="131" t="s">
        <v>150</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151</v>
      </c>
      <c r="K375" s="368">
        <f t="shared" si="63"/>
        <v>100</v>
      </c>
      <c r="L375" s="368">
        <f t="shared" si="63"/>
        <v>100</v>
      </c>
      <c r="M375" s="368">
        <f t="shared" si="63"/>
        <v>100</v>
      </c>
      <c r="N375" s="368">
        <f t="shared" si="45"/>
        <v>100</v>
      </c>
      <c r="O375" s="173">
        <v>100</v>
      </c>
      <c r="P375" s="173">
        <v>0</v>
      </c>
      <c r="Q375" s="173">
        <v>0</v>
      </c>
      <c r="R375" s="173">
        <v>0</v>
      </c>
      <c r="S375" s="173">
        <v>0</v>
      </c>
      <c r="T375" s="112"/>
      <c r="U375" s="131" t="s">
        <v>151</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152</v>
      </c>
      <c r="K376" s="368">
        <f t="shared" si="63"/>
        <v>100</v>
      </c>
      <c r="L376" s="368">
        <f t="shared" si="63"/>
        <v>100</v>
      </c>
      <c r="M376" s="368">
        <f t="shared" si="63"/>
        <v>100</v>
      </c>
      <c r="N376" s="368">
        <f t="shared" si="45"/>
        <v>100</v>
      </c>
      <c r="O376" s="173">
        <v>100</v>
      </c>
      <c r="P376" s="173">
        <v>0</v>
      </c>
      <c r="Q376" s="173">
        <v>0</v>
      </c>
      <c r="R376" s="173">
        <v>0</v>
      </c>
      <c r="S376" s="173">
        <v>0</v>
      </c>
      <c r="T376" s="112"/>
      <c r="U376" s="131" t="s">
        <v>152</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823</v>
      </c>
      <c r="J377" s="131" t="s">
        <v>402</v>
      </c>
      <c r="K377" s="370">
        <v>200</v>
      </c>
      <c r="L377" s="370">
        <v>300</v>
      </c>
      <c r="M377" s="370">
        <v>300</v>
      </c>
      <c r="N377" s="368">
        <f t="shared" si="45"/>
        <v>400</v>
      </c>
      <c r="O377" s="173">
        <v>400</v>
      </c>
      <c r="P377" s="173">
        <v>0</v>
      </c>
      <c r="Q377" s="173">
        <v>0</v>
      </c>
      <c r="R377" s="173">
        <v>0</v>
      </c>
      <c r="S377" s="173">
        <v>0</v>
      </c>
      <c r="T377" s="112"/>
      <c r="U377" s="131" t="s">
        <v>402</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144</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144</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145</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145</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146</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146</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147</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147</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148</v>
      </c>
      <c r="K382" s="368">
        <f t="shared" si="66"/>
        <v>100</v>
      </c>
      <c r="L382" s="368">
        <f t="shared" si="66"/>
        <v>100</v>
      </c>
      <c r="M382" s="368">
        <f t="shared" si="66"/>
        <v>100</v>
      </c>
      <c r="N382" s="368">
        <f t="shared" si="66"/>
        <v>100</v>
      </c>
      <c r="O382" s="173">
        <v>100</v>
      </c>
      <c r="P382" s="173">
        <v>0</v>
      </c>
      <c r="Q382" s="173">
        <v>0</v>
      </c>
      <c r="R382" s="173">
        <v>0</v>
      </c>
      <c r="S382" s="173">
        <v>0</v>
      </c>
      <c r="T382" s="112"/>
      <c r="U382" s="131" t="s">
        <v>148</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149</v>
      </c>
      <c r="K383" s="368">
        <f t="shared" si="66"/>
        <v>100</v>
      </c>
      <c r="L383" s="368">
        <f t="shared" si="66"/>
        <v>100</v>
      </c>
      <c r="M383" s="368">
        <f t="shared" si="66"/>
        <v>100</v>
      </c>
      <c r="N383" s="368">
        <f t="shared" si="66"/>
        <v>100</v>
      </c>
      <c r="O383" s="173">
        <v>100</v>
      </c>
      <c r="P383" s="173">
        <v>0</v>
      </c>
      <c r="Q383" s="173">
        <v>0</v>
      </c>
      <c r="R383" s="173">
        <v>0</v>
      </c>
      <c r="S383" s="173">
        <v>0</v>
      </c>
      <c r="T383" s="112"/>
      <c r="U383" s="131" t="s">
        <v>149</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150</v>
      </c>
      <c r="K384" s="368">
        <f t="shared" si="66"/>
        <v>100</v>
      </c>
      <c r="L384" s="368">
        <f t="shared" si="66"/>
        <v>100</v>
      </c>
      <c r="M384" s="368">
        <f t="shared" si="66"/>
        <v>100</v>
      </c>
      <c r="N384" s="368">
        <f t="shared" si="66"/>
        <v>100</v>
      </c>
      <c r="O384" s="173">
        <v>100</v>
      </c>
      <c r="P384" s="173">
        <v>0</v>
      </c>
      <c r="Q384" s="173">
        <v>0</v>
      </c>
      <c r="R384" s="173">
        <v>0</v>
      </c>
      <c r="S384" s="173">
        <v>0</v>
      </c>
      <c r="T384" s="112"/>
      <c r="U384" s="131" t="s">
        <v>150</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151</v>
      </c>
      <c r="K385" s="368">
        <f t="shared" si="66"/>
        <v>100</v>
      </c>
      <c r="L385" s="368">
        <f t="shared" si="66"/>
        <v>100</v>
      </c>
      <c r="M385" s="368">
        <f t="shared" si="66"/>
        <v>100</v>
      </c>
      <c r="N385" s="368">
        <f t="shared" si="66"/>
        <v>100</v>
      </c>
      <c r="O385" s="173">
        <v>100</v>
      </c>
      <c r="P385" s="173">
        <v>0</v>
      </c>
      <c r="Q385" s="173">
        <v>0</v>
      </c>
      <c r="R385" s="173">
        <v>0</v>
      </c>
      <c r="S385" s="173">
        <v>0</v>
      </c>
      <c r="T385" s="112"/>
      <c r="U385" s="131" t="s">
        <v>151</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152</v>
      </c>
      <c r="K386" s="368">
        <f t="shared" si="66"/>
        <v>100</v>
      </c>
      <c r="L386" s="368">
        <f t="shared" si="66"/>
        <v>100</v>
      </c>
      <c r="M386" s="368">
        <f t="shared" si="66"/>
        <v>100</v>
      </c>
      <c r="N386" s="368">
        <f t="shared" si="66"/>
        <v>100</v>
      </c>
      <c r="O386" s="173">
        <v>100</v>
      </c>
      <c r="P386" s="173">
        <v>0</v>
      </c>
      <c r="Q386" s="173">
        <v>0</v>
      </c>
      <c r="R386" s="173">
        <v>0</v>
      </c>
      <c r="S386" s="173">
        <v>0</v>
      </c>
      <c r="T386" s="112"/>
      <c r="U386" s="131" t="s">
        <v>152</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824</v>
      </c>
      <c r="J387" s="131" t="s">
        <v>402</v>
      </c>
      <c r="K387" s="370">
        <v>200</v>
      </c>
      <c r="L387" s="370">
        <v>300</v>
      </c>
      <c r="M387" s="370">
        <v>300</v>
      </c>
      <c r="N387" s="368">
        <f t="shared" si="66"/>
        <v>400</v>
      </c>
      <c r="O387" s="173">
        <v>400</v>
      </c>
      <c r="P387" s="173">
        <v>0</v>
      </c>
      <c r="Q387" s="173">
        <v>0</v>
      </c>
      <c r="R387" s="173">
        <v>0</v>
      </c>
      <c r="S387" s="173">
        <v>0</v>
      </c>
      <c r="T387" s="112"/>
      <c r="U387" s="131" t="s">
        <v>402</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144</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144</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145</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145</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146</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146</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147</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147</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148</v>
      </c>
      <c r="K392" s="368">
        <f t="shared" si="71"/>
        <v>100</v>
      </c>
      <c r="L392" s="368">
        <f t="shared" si="71"/>
        <v>100</v>
      </c>
      <c r="M392" s="368">
        <f t="shared" si="71"/>
        <v>100</v>
      </c>
      <c r="N392" s="368">
        <f t="shared" si="66"/>
        <v>100</v>
      </c>
      <c r="O392" s="173">
        <v>100</v>
      </c>
      <c r="P392" s="173">
        <v>0</v>
      </c>
      <c r="Q392" s="173">
        <v>0</v>
      </c>
      <c r="R392" s="173">
        <v>0</v>
      </c>
      <c r="S392" s="173">
        <v>0</v>
      </c>
      <c r="T392" s="112"/>
      <c r="U392" s="131" t="s">
        <v>148</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149</v>
      </c>
      <c r="K393" s="368">
        <f t="shared" si="71"/>
        <v>100</v>
      </c>
      <c r="L393" s="368">
        <f t="shared" si="71"/>
        <v>100</v>
      </c>
      <c r="M393" s="368">
        <f t="shared" si="71"/>
        <v>100</v>
      </c>
      <c r="N393" s="368">
        <f t="shared" si="66"/>
        <v>100</v>
      </c>
      <c r="O393" s="173">
        <v>100</v>
      </c>
      <c r="P393" s="173">
        <v>0</v>
      </c>
      <c r="Q393" s="173">
        <v>0</v>
      </c>
      <c r="R393" s="173">
        <v>0</v>
      </c>
      <c r="S393" s="173">
        <v>0</v>
      </c>
      <c r="T393" s="112"/>
      <c r="U393" s="131" t="s">
        <v>149</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150</v>
      </c>
      <c r="K394" s="368">
        <f t="shared" si="71"/>
        <v>100</v>
      </c>
      <c r="L394" s="368">
        <f t="shared" si="71"/>
        <v>100</v>
      </c>
      <c r="M394" s="368">
        <f t="shared" si="71"/>
        <v>100</v>
      </c>
      <c r="N394" s="368">
        <f t="shared" si="71"/>
        <v>100</v>
      </c>
      <c r="O394" s="173">
        <v>100</v>
      </c>
      <c r="P394" s="173">
        <v>0</v>
      </c>
      <c r="Q394" s="173">
        <v>0</v>
      </c>
      <c r="R394" s="173">
        <v>0</v>
      </c>
      <c r="S394" s="173">
        <v>0</v>
      </c>
      <c r="T394" s="112"/>
      <c r="U394" s="131" t="s">
        <v>150</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151</v>
      </c>
      <c r="K395" s="368">
        <f t="shared" si="71"/>
        <v>100</v>
      </c>
      <c r="L395" s="368">
        <f t="shared" si="71"/>
        <v>100</v>
      </c>
      <c r="M395" s="368">
        <f t="shared" si="71"/>
        <v>100</v>
      </c>
      <c r="N395" s="368">
        <f t="shared" si="71"/>
        <v>100</v>
      </c>
      <c r="O395" s="173">
        <v>100</v>
      </c>
      <c r="P395" s="173">
        <v>0</v>
      </c>
      <c r="Q395" s="173">
        <v>0</v>
      </c>
      <c r="R395" s="173">
        <v>0</v>
      </c>
      <c r="S395" s="173">
        <v>0</v>
      </c>
      <c r="T395" s="112"/>
      <c r="U395" s="131" t="s">
        <v>151</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152</v>
      </c>
      <c r="K396" s="368">
        <f t="shared" si="71"/>
        <v>100</v>
      </c>
      <c r="L396" s="368">
        <f t="shared" si="71"/>
        <v>100</v>
      </c>
      <c r="M396" s="368">
        <f t="shared" si="71"/>
        <v>100</v>
      </c>
      <c r="N396" s="368">
        <f t="shared" si="71"/>
        <v>100</v>
      </c>
      <c r="O396" s="173">
        <v>100</v>
      </c>
      <c r="P396" s="173">
        <v>0</v>
      </c>
      <c r="Q396" s="173">
        <v>0</v>
      </c>
      <c r="R396" s="173">
        <v>0</v>
      </c>
      <c r="S396" s="173">
        <v>0</v>
      </c>
      <c r="T396" s="112"/>
      <c r="U396" s="131" t="s">
        <v>152</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825</v>
      </c>
      <c r="J397" s="131" t="s">
        <v>402</v>
      </c>
      <c r="K397" s="370">
        <v>200</v>
      </c>
      <c r="L397" s="370">
        <v>300</v>
      </c>
      <c r="M397" s="370">
        <v>300</v>
      </c>
      <c r="N397" s="368">
        <f t="shared" si="71"/>
        <v>400</v>
      </c>
      <c r="O397" s="173">
        <v>400</v>
      </c>
      <c r="P397" s="173">
        <v>0</v>
      </c>
      <c r="Q397" s="173">
        <v>0</v>
      </c>
      <c r="R397" s="173">
        <v>0</v>
      </c>
      <c r="S397" s="173">
        <v>0</v>
      </c>
      <c r="T397" s="112"/>
      <c r="U397" s="131" t="s">
        <v>402</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144</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144</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145</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145</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146</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146</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147</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147</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148</v>
      </c>
      <c r="K402" s="368">
        <f t="shared" si="74"/>
        <v>100</v>
      </c>
      <c r="L402" s="368">
        <f t="shared" si="74"/>
        <v>100</v>
      </c>
      <c r="M402" s="368">
        <f t="shared" si="74"/>
        <v>100</v>
      </c>
      <c r="N402" s="368">
        <f t="shared" si="71"/>
        <v>100</v>
      </c>
      <c r="O402" s="173">
        <v>100</v>
      </c>
      <c r="P402" s="173">
        <v>0</v>
      </c>
      <c r="Q402" s="173">
        <v>0</v>
      </c>
      <c r="R402" s="173">
        <v>0</v>
      </c>
      <c r="S402" s="173">
        <v>0</v>
      </c>
      <c r="T402" s="112"/>
      <c r="U402" s="131" t="s">
        <v>148</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149</v>
      </c>
      <c r="K403" s="368">
        <f t="shared" si="74"/>
        <v>100</v>
      </c>
      <c r="L403" s="368">
        <f t="shared" si="74"/>
        <v>100</v>
      </c>
      <c r="M403" s="368">
        <f t="shared" si="74"/>
        <v>100</v>
      </c>
      <c r="N403" s="368">
        <f t="shared" si="71"/>
        <v>100</v>
      </c>
      <c r="O403" s="173">
        <v>100</v>
      </c>
      <c r="P403" s="173">
        <v>0</v>
      </c>
      <c r="Q403" s="173">
        <v>0</v>
      </c>
      <c r="R403" s="173">
        <v>0</v>
      </c>
      <c r="S403" s="173">
        <v>0</v>
      </c>
      <c r="T403" s="112"/>
      <c r="U403" s="131" t="s">
        <v>149</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150</v>
      </c>
      <c r="K404" s="368">
        <f t="shared" si="74"/>
        <v>100</v>
      </c>
      <c r="L404" s="368">
        <f t="shared" si="74"/>
        <v>100</v>
      </c>
      <c r="M404" s="368">
        <f t="shared" si="74"/>
        <v>100</v>
      </c>
      <c r="N404" s="368">
        <f t="shared" si="74"/>
        <v>100</v>
      </c>
      <c r="O404" s="173">
        <v>100</v>
      </c>
      <c r="P404" s="173">
        <v>0</v>
      </c>
      <c r="Q404" s="173">
        <v>0</v>
      </c>
      <c r="R404" s="173">
        <v>0</v>
      </c>
      <c r="S404" s="173">
        <v>0</v>
      </c>
      <c r="T404" s="112"/>
      <c r="U404" s="131" t="s">
        <v>150</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151</v>
      </c>
      <c r="K405" s="368">
        <f t="shared" si="74"/>
        <v>100</v>
      </c>
      <c r="L405" s="368">
        <f t="shared" si="74"/>
        <v>100</v>
      </c>
      <c r="M405" s="368">
        <f t="shared" si="74"/>
        <v>100</v>
      </c>
      <c r="N405" s="368">
        <f t="shared" si="74"/>
        <v>100</v>
      </c>
      <c r="O405" s="173">
        <v>100</v>
      </c>
      <c r="P405" s="173">
        <v>0</v>
      </c>
      <c r="Q405" s="173">
        <v>0</v>
      </c>
      <c r="R405" s="173">
        <v>0</v>
      </c>
      <c r="S405" s="173">
        <v>0</v>
      </c>
      <c r="T405" s="112"/>
      <c r="U405" s="131" t="s">
        <v>151</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152</v>
      </c>
      <c r="K406" s="368">
        <f t="shared" si="74"/>
        <v>100</v>
      </c>
      <c r="L406" s="368">
        <f t="shared" si="74"/>
        <v>100</v>
      </c>
      <c r="M406" s="368">
        <f t="shared" si="74"/>
        <v>100</v>
      </c>
      <c r="N406" s="368">
        <f t="shared" si="74"/>
        <v>100</v>
      </c>
      <c r="O406" s="173">
        <v>100</v>
      </c>
      <c r="P406" s="173">
        <v>0</v>
      </c>
      <c r="Q406" s="173">
        <v>0</v>
      </c>
      <c r="R406" s="173">
        <v>0</v>
      </c>
      <c r="S406" s="173">
        <v>0</v>
      </c>
      <c r="T406" s="112"/>
      <c r="U406" s="131" t="s">
        <v>152</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128</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119</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184</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185</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186</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188</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187</v>
      </c>
      <c r="L419" s="724"/>
      <c r="M419" s="724" t="s">
        <v>862</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189</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122</v>
      </c>
      <c r="D421" s="108"/>
      <c r="E421" s="108"/>
      <c r="F421" s="699"/>
      <c r="G421" s="724"/>
      <c r="H421" s="724"/>
      <c r="I421" s="724"/>
      <c r="J421" s="109" t="s">
        <v>123</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402</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144</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145</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146</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147</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148</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149</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150</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151</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152</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229</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190</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230</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231</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191</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126</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127</v>
      </c>
      <c r="AE440" s="691" t="s">
        <v>128</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119</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192</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193</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1222</v>
      </c>
      <c r="K450" s="807"/>
      <c r="L450" s="725"/>
      <c r="M450" s="725"/>
      <c r="N450" s="725"/>
      <c r="O450" s="807"/>
      <c r="P450" s="725"/>
      <c r="Q450" s="725"/>
      <c r="R450" s="725"/>
      <c r="S450" s="1171"/>
      <c r="T450" s="1171"/>
      <c r="U450" s="727" t="s">
        <v>835</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166</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122</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404</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405</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406</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407</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408</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409</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410</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411</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412</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413</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194</v>
      </c>
      <c r="S466" s="692"/>
      <c r="T466" s="713"/>
      <c r="U466" s="713"/>
      <c r="V466" s="124" t="s">
        <v>127</v>
      </c>
      <c r="W466" s="124"/>
      <c r="X466" s="124"/>
      <c r="Y466" s="124"/>
      <c r="Z466" s="124"/>
      <c r="AA466" s="124"/>
      <c r="AB466" s="124"/>
      <c r="AC466" s="124"/>
      <c r="AD466" s="124"/>
      <c r="AE466" s="691" t="s">
        <v>128</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195</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859</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197</v>
      </c>
      <c r="U475" s="1171"/>
      <c r="V475" s="1171" t="s">
        <v>196</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858</v>
      </c>
      <c r="K476" s="699"/>
      <c r="L476" s="1171"/>
      <c r="M476" s="1171"/>
      <c r="N476" s="1171"/>
      <c r="O476" s="1171"/>
      <c r="P476" s="1171"/>
      <c r="Q476" s="1171"/>
      <c r="R476" s="1171"/>
      <c r="S476" s="1171"/>
      <c r="T476" s="724" t="s">
        <v>198</v>
      </c>
      <c r="U476" s="1171"/>
      <c r="V476" s="1171" t="s">
        <v>861</v>
      </c>
      <c r="W476" s="1171"/>
      <c r="X476" s="724" t="s">
        <v>199</v>
      </c>
      <c r="Y476" s="724"/>
      <c r="Z476" s="1170"/>
      <c r="AA476" s="1170"/>
      <c r="AB476" s="1170"/>
      <c r="AC476" s="765" t="s">
        <v>921</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838</v>
      </c>
      <c r="I477" s="791" t="s">
        <v>166</v>
      </c>
      <c r="J477" s="791" t="s">
        <v>403</v>
      </c>
      <c r="K477" s="791" t="s">
        <v>59</v>
      </c>
      <c r="L477" s="791" t="s">
        <v>60</v>
      </c>
      <c r="M477" s="791" t="s">
        <v>61</v>
      </c>
      <c r="N477" s="791" t="s">
        <v>62</v>
      </c>
      <c r="O477" s="791" t="s">
        <v>912</v>
      </c>
      <c r="P477" s="791" t="s">
        <v>913</v>
      </c>
      <c r="Q477" s="791" t="s">
        <v>914</v>
      </c>
      <c r="R477" s="791" t="s">
        <v>1207</v>
      </c>
      <c r="S477" s="790"/>
      <c r="T477" s="790" t="s">
        <v>200</v>
      </c>
      <c r="U477" s="790"/>
      <c r="V477" s="790" t="s">
        <v>860</v>
      </c>
      <c r="W477" s="790"/>
      <c r="X477" s="790"/>
      <c r="Y477" s="790"/>
      <c r="Z477" s="790"/>
      <c r="AA477" s="790"/>
      <c r="AB477" s="790"/>
      <c r="AC477" s="790" t="s">
        <v>838</v>
      </c>
      <c r="AD477" s="790" t="s">
        <v>922</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850</v>
      </c>
      <c r="I478" s="133" t="s">
        <v>404</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405</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406</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407</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408</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409</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410</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411</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412</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413</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417</v>
      </c>
      <c r="I488" s="133" t="s">
        <v>404</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405</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406</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407</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408</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409</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410</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411</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412</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413</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818</v>
      </c>
      <c r="I498" s="133" t="s">
        <v>404</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405</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406</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407</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408</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409</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410</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411</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412</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413</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819</v>
      </c>
      <c r="I508" s="133" t="s">
        <v>404</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405</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406</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407</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408</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409</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410</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411</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412</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413</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820</v>
      </c>
      <c r="I518" s="133" t="s">
        <v>404</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405</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406</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407</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408</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409</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410</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411</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412</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413</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821</v>
      </c>
      <c r="I528" s="133" t="s">
        <v>404</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405</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406</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407</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408</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409</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410</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411</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412</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413</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822</v>
      </c>
      <c r="I538" s="133" t="s">
        <v>404</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405</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406</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407</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408</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409</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410</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411</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412</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413</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823</v>
      </c>
      <c r="I548" s="133" t="s">
        <v>404</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405</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406</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407</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408</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409</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410</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411</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412</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413</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824</v>
      </c>
      <c r="I558" s="133" t="s">
        <v>404</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405</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406</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407</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408</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409</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410</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411</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412</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413</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825</v>
      </c>
      <c r="I568" s="133" t="s">
        <v>404</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405</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406</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407</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408</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409</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410</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411</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412</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413</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128</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119</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1113</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6" t="s">
        <v>1114</v>
      </c>
      <c r="H585" s="1196"/>
      <c r="I585" s="1196"/>
      <c r="J585" s="1196"/>
      <c r="K585" s="1196"/>
      <c r="L585" s="1196"/>
      <c r="M585" s="1196"/>
      <c r="N585" s="1196"/>
      <c r="O585" s="1196"/>
      <c r="P585" s="1196"/>
      <c r="Q585" s="1196"/>
      <c r="R585" s="1196"/>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480</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166</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122</v>
      </c>
      <c r="D592" s="699"/>
      <c r="E592" s="699"/>
      <c r="F592" s="699"/>
      <c r="G592" s="724"/>
      <c r="H592" s="724"/>
      <c r="I592" s="724"/>
      <c r="J592" s="989" t="s">
        <v>123</v>
      </c>
      <c r="K592" s="989" t="s">
        <v>123</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1115</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1116</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126</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194</v>
      </c>
      <c r="S599" s="692"/>
      <c r="T599" s="713"/>
      <c r="U599" s="713"/>
      <c r="V599" s="124" t="s">
        <v>127</v>
      </c>
      <c r="W599" s="124"/>
      <c r="X599" s="124"/>
      <c r="Y599" s="124"/>
      <c r="Z599" s="124"/>
      <c r="AA599" s="124"/>
      <c r="AB599" s="124"/>
      <c r="AC599" s="124"/>
      <c r="AD599" s="124"/>
      <c r="AE599" s="691" t="s">
        <v>128</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119</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201</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202</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866</v>
      </c>
      <c r="O608" s="180"/>
      <c r="P608" s="1169" t="s">
        <v>863</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865</v>
      </c>
      <c r="O609" s="699"/>
      <c r="P609" s="1169" t="s">
        <v>864</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836</v>
      </c>
      <c r="O610" s="724"/>
      <c r="P610" s="724" t="s">
        <v>837</v>
      </c>
      <c r="Q610" s="1171"/>
      <c r="R610" s="724"/>
      <c r="S610" s="725" t="s">
        <v>205</v>
      </c>
      <c r="T610" s="725"/>
      <c r="U610" s="724"/>
      <c r="V610" s="1170" t="s">
        <v>199</v>
      </c>
      <c r="W610" s="1170"/>
      <c r="X610" s="1170"/>
      <c r="Y610" s="1170"/>
      <c r="Z610" s="1170"/>
      <c r="AA610" s="1170"/>
      <c r="AB610" s="1170"/>
      <c r="AC610" s="765" t="s">
        <v>921</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832</v>
      </c>
      <c r="I611" s="724" t="s">
        <v>166</v>
      </c>
      <c r="J611" s="724" t="s">
        <v>206</v>
      </c>
      <c r="K611" s="724" t="s">
        <v>207</v>
      </c>
      <c r="L611" s="724" t="s">
        <v>209</v>
      </c>
      <c r="M611" s="724"/>
      <c r="N611" s="724" t="s">
        <v>208</v>
      </c>
      <c r="O611" s="724"/>
      <c r="P611" s="724" t="s">
        <v>208</v>
      </c>
      <c r="Q611" s="1171"/>
      <c r="R611" s="724"/>
      <c r="S611" s="724" t="s">
        <v>211</v>
      </c>
      <c r="T611" s="724" t="s">
        <v>210</v>
      </c>
      <c r="U611" s="724"/>
      <c r="V611" s="1170"/>
      <c r="W611" s="1170"/>
      <c r="X611" s="1170"/>
      <c r="Y611" s="1170"/>
      <c r="Z611" s="1170"/>
      <c r="AA611" s="1170"/>
      <c r="AB611" s="1170"/>
      <c r="AC611" s="1170" t="s">
        <v>838</v>
      </c>
      <c r="AD611" s="1170" t="s">
        <v>922</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122</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850</v>
      </c>
      <c r="I614" s="131" t="s">
        <v>404</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405</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406</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407</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408</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409</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410</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411</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412</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413</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417</v>
      </c>
      <c r="I624" s="131" t="s">
        <v>404</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405</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406</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407</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408</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409</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410</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411</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412</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413</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818</v>
      </c>
      <c r="I634" s="131" t="s">
        <v>404</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405</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406</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407</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408</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409</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410</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411</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412</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413</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819</v>
      </c>
      <c r="I644" s="131" t="s">
        <v>404</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405</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406</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407</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408</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409</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410</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411</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412</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413</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820</v>
      </c>
      <c r="I654" s="131" t="s">
        <v>404</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405</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406</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407</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408</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409</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410</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411</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412</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413</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821</v>
      </c>
      <c r="I664" s="131" t="s">
        <v>404</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405</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406</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407</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408</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409</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410</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411</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412</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413</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822</v>
      </c>
      <c r="I674" s="131" t="s">
        <v>404</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405</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406</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407</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408</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409</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410</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411</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412</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413</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823</v>
      </c>
      <c r="I684" s="131" t="s">
        <v>404</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405</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406</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407</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408</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409</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410</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411</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412</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413</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824</v>
      </c>
      <c r="I694" s="131" t="s">
        <v>404</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405</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406</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407</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408</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409</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410</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411</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412</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413</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825</v>
      </c>
      <c r="I704" s="131" t="s">
        <v>404</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405</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406</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407</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408</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409</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410</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411</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412</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413</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127</v>
      </c>
      <c r="W718" s="124"/>
      <c r="X718" s="124"/>
      <c r="Y718" s="124"/>
      <c r="Z718" s="124"/>
      <c r="AA718" s="124"/>
      <c r="AB718" s="124"/>
      <c r="AC718" s="124"/>
      <c r="AD718" s="124"/>
      <c r="AE718" s="691" t="s">
        <v>128</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119</v>
      </c>
      <c r="AE722" s="710"/>
      <c r="AF722" s="689"/>
    </row>
    <row r="723" spans="1:32" ht="13.15" customHeight="1" outlineLevel="1" collapsed="1" x14ac:dyDescent="0.25">
      <c r="A723" s="690"/>
      <c r="B723" s="126"/>
      <c r="C723" s="708"/>
      <c r="D723" s="708">
        <v>0</v>
      </c>
      <c r="E723" s="708" t="s">
        <v>1</v>
      </c>
      <c r="F723" s="85"/>
      <c r="G723" s="86" t="s">
        <v>212</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213</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9"/>
      <c r="M729" s="1190"/>
      <c r="N729" s="1190"/>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122</v>
      </c>
      <c r="D731" s="108"/>
      <c r="E731" s="108"/>
      <c r="F731" s="699"/>
      <c r="G731" s="699"/>
      <c r="H731" s="699"/>
      <c r="I731" s="724"/>
      <c r="J731" s="188"/>
      <c r="K731" s="188"/>
      <c r="L731" s="146" t="s">
        <v>123</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214</v>
      </c>
      <c r="H733" s="700"/>
      <c r="I733" s="700"/>
      <c r="J733" s="247"/>
      <c r="K733" s="250"/>
      <c r="L733" s="250" t="s">
        <v>390</v>
      </c>
      <c r="M733" s="133" t="s">
        <v>403</v>
      </c>
      <c r="N733" s="133" t="s">
        <v>59</v>
      </c>
      <c r="O733" s="133" t="s">
        <v>60</v>
      </c>
      <c r="P733" s="133" t="s">
        <v>61</v>
      </c>
      <c r="Q733" s="133" t="s">
        <v>62</v>
      </c>
      <c r="R733" s="133" t="s">
        <v>912</v>
      </c>
      <c r="S733" s="133" t="s">
        <v>913</v>
      </c>
      <c r="T733" s="133" t="s">
        <v>914</v>
      </c>
      <c r="U733" s="133" t="s">
        <v>1207</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215</v>
      </c>
      <c r="L734" s="131" t="s">
        <v>402</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144</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145</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146</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147</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148</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149</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150</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151</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152</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417</v>
      </c>
      <c r="L744" s="965" t="s">
        <v>402</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818</v>
      </c>
      <c r="L754" s="965" t="s">
        <v>402</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402</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402</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402</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402</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402</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402</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402</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126</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127</v>
      </c>
      <c r="AE838" s="691" t="s">
        <v>128</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216</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217</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219</v>
      </c>
      <c r="J848" s="699"/>
      <c r="K848" s="1171"/>
      <c r="L848" s="1171"/>
      <c r="M848" s="1171"/>
      <c r="N848" s="1171"/>
      <c r="O848" s="1171"/>
      <c r="P848" s="1171"/>
      <c r="Q848" s="1171"/>
      <c r="R848" s="1171"/>
      <c r="S848" s="1171"/>
      <c r="T848" s="724" t="s">
        <v>220</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218</v>
      </c>
      <c r="H849" s="699"/>
      <c r="I849" s="724" t="s">
        <v>221</v>
      </c>
      <c r="J849" s="724"/>
      <c r="K849" s="724"/>
      <c r="L849" s="724"/>
      <c r="M849" s="724"/>
      <c r="N849" s="724"/>
      <c r="O849" s="724"/>
      <c r="P849" s="724"/>
      <c r="Q849" s="724"/>
      <c r="R849" s="724"/>
      <c r="S849" s="1171"/>
      <c r="T849" s="724" t="s">
        <v>222</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123</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404</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405</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406</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407</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408</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409</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410</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411</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412</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413</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126</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128</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926</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223</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218</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224</v>
      </c>
      <c r="K878" s="724" t="s">
        <v>403</v>
      </c>
      <c r="L878" s="724" t="s">
        <v>59</v>
      </c>
      <c r="M878" s="724" t="s">
        <v>60</v>
      </c>
      <c r="N878" s="724" t="s">
        <v>61</v>
      </c>
      <c r="O878" s="724" t="s">
        <v>62</v>
      </c>
      <c r="P878" s="724" t="s">
        <v>912</v>
      </c>
      <c r="Q878" s="724" t="s">
        <v>913</v>
      </c>
      <c r="R878" s="724" t="s">
        <v>914</v>
      </c>
      <c r="S878" s="724" t="s">
        <v>1207</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850</v>
      </c>
      <c r="J879" s="196" t="s">
        <v>404</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405</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406</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407</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408</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409</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410</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411</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412</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413</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417</v>
      </c>
      <c r="J889" s="965" t="s">
        <v>402</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818</v>
      </c>
      <c r="J899" s="965" t="s">
        <v>402</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819</v>
      </c>
      <c r="J909" s="965" t="s">
        <v>402</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402</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402</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402</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402</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402</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402</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126</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128</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119</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772</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776</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975</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774</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773</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944</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225</v>
      </c>
      <c r="M994" s="725" t="s">
        <v>378</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166</v>
      </c>
      <c r="L995" s="156" t="s">
        <v>226</v>
      </c>
      <c r="M995" s="606" t="s">
        <v>204</v>
      </c>
      <c r="N995" s="606" t="s">
        <v>392</v>
      </c>
      <c r="O995" s="606" t="s">
        <v>391</v>
      </c>
      <c r="P995" s="606" t="s">
        <v>203</v>
      </c>
      <c r="Q995" s="724" t="s">
        <v>771</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404</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405</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406</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407</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408</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409</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410</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411</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412</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413</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945</v>
      </c>
      <c r="H1007" s="111"/>
      <c r="I1007" s="111"/>
      <c r="J1007" s="111"/>
      <c r="K1007" s="111"/>
      <c r="L1007" s="612">
        <v>6.5</v>
      </c>
      <c r="M1007" s="111" t="s">
        <v>777</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127</v>
      </c>
      <c r="AE1010" s="691" t="s">
        <v>128</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zoomScale="80" zoomScaleNormal="80" workbookViewId="0">
      <selection activeCell="I11" sqref="I1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423</v>
      </c>
      <c r="F6" s="452">
        <v>2</v>
      </c>
      <c r="G6" s="389"/>
      <c r="H6" s="854" t="s">
        <v>424</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425</v>
      </c>
      <c r="F7" s="458">
        <v>1</v>
      </c>
      <c r="G7" s="393"/>
      <c r="H7" s="394" t="s">
        <v>426</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432</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433</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434</v>
      </c>
      <c r="I11" s="617">
        <v>44838</v>
      </c>
      <c r="J11" s="1203" t="s">
        <v>1247</v>
      </c>
      <c r="K11" s="1204"/>
      <c r="L11" s="1204"/>
      <c r="M11" s="1204"/>
      <c r="N11" s="1204"/>
      <c r="O11" s="1204"/>
      <c r="P11" s="1204"/>
      <c r="Q11" s="1204"/>
      <c r="R11" s="1204"/>
      <c r="S11" s="1204"/>
      <c r="T11" s="1204"/>
      <c r="U11" s="1204"/>
      <c r="V11" s="1204"/>
      <c r="W11" s="1204"/>
      <c r="X11" s="1205"/>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collapsed="1" x14ac:dyDescent="0.25">
      <c r="A12" s="375"/>
      <c r="B12" s="384"/>
      <c r="C12" s="377">
        <f>INT($C$6)+1.045</f>
        <v>2.0449999999999999</v>
      </c>
      <c r="D12" s="401"/>
      <c r="E12" s="458"/>
      <c r="F12" s="458"/>
      <c r="G12" s="401"/>
      <c r="H12" s="406" t="s">
        <v>435</v>
      </c>
      <c r="I12" s="502">
        <v>44834.838571527798</v>
      </c>
      <c r="J12" s="1206" t="s">
        <v>1243</v>
      </c>
      <c r="K12" s="1206"/>
      <c r="L12" s="1206"/>
      <c r="M12" s="1206"/>
      <c r="N12" s="1206"/>
      <c r="O12" s="1206"/>
      <c r="P12" s="1206"/>
      <c r="Q12" s="1206"/>
      <c r="R12" s="1206"/>
      <c r="S12" s="1206"/>
      <c r="T12" s="1206"/>
      <c r="U12" s="1206"/>
      <c r="V12" s="1206"/>
      <c r="W12" s="1206"/>
      <c r="X12" s="1206"/>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hidden="1"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436</v>
      </c>
      <c r="AR13" s="387"/>
      <c r="AS13" s="375"/>
      <c r="AT13" s="375"/>
      <c r="AU13" s="375"/>
    </row>
    <row r="14" spans="1:47" ht="5.0999999999999996" hidden="1" customHeight="1" outlineLevel="3" x14ac:dyDescent="0.25">
      <c r="A14" s="375"/>
      <c r="B14" s="384"/>
      <c r="C14" s="377">
        <f>INT($C$6)+3.005</f>
        <v>4.0049999999999999</v>
      </c>
      <c r="D14" s="401" t="s">
        <v>432</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hidden="1" outlineLevel="3" x14ac:dyDescent="0.25">
      <c r="A15" s="375"/>
      <c r="B15" s="384"/>
      <c r="C15" s="377">
        <f>INT($C$6)+3</f>
        <v>4</v>
      </c>
      <c r="D15" s="401"/>
      <c r="E15" s="458"/>
      <c r="F15" s="458"/>
      <c r="G15" s="401"/>
      <c r="H15" s="407" t="s">
        <v>437</v>
      </c>
      <c r="I15" s="408" t="s">
        <v>438</v>
      </c>
      <c r="J15" s="409">
        <v>15</v>
      </c>
      <c r="K15" s="408" t="s">
        <v>439</v>
      </c>
      <c r="L15" s="409">
        <v>8.43</v>
      </c>
      <c r="M15" s="406" t="s">
        <v>440</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hidden="1" outlineLevel="3" x14ac:dyDescent="0.25">
      <c r="A16" s="375"/>
      <c r="B16" s="384"/>
      <c r="C16" s="377">
        <f>INT($C$6)+3</f>
        <v>4</v>
      </c>
      <c r="D16" s="401"/>
      <c r="E16" s="458"/>
      <c r="F16" s="458"/>
      <c r="G16" s="401"/>
      <c r="H16" s="406" t="s">
        <v>441</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hidden="1" outlineLevel="3" x14ac:dyDescent="0.25">
      <c r="A17" s="375"/>
      <c r="B17" s="384"/>
      <c r="C17" s="377">
        <f>INT($C$6)+3</f>
        <v>4</v>
      </c>
      <c r="D17" s="401"/>
      <c r="E17" s="458"/>
      <c r="F17" s="458"/>
      <c r="G17" s="401"/>
      <c r="H17" s="406" t="s">
        <v>442</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hidden="1" outlineLevel="3" x14ac:dyDescent="0.25">
      <c r="A18" s="375"/>
      <c r="B18" s="384"/>
      <c r="C18" s="377">
        <f>INT($C$6)+3</f>
        <v>4</v>
      </c>
      <c r="D18" s="401"/>
      <c r="E18" s="458"/>
      <c r="F18" s="458"/>
      <c r="G18" s="401"/>
      <c r="H18" s="406" t="s">
        <v>443</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hidden="1" outlineLevel="3" x14ac:dyDescent="0.25">
      <c r="A19" s="375"/>
      <c r="B19" s="384"/>
      <c r="C19" s="377">
        <f>INT($C$6)+3</f>
        <v>4</v>
      </c>
      <c r="D19" s="401"/>
      <c r="E19" s="458"/>
      <c r="F19" s="458"/>
      <c r="G19" s="401"/>
      <c r="H19" s="406" t="s">
        <v>444</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hidden="1"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436</v>
      </c>
      <c r="AR20" s="387"/>
      <c r="AS20" s="375"/>
      <c r="AT20" s="375"/>
      <c r="AU20" s="375"/>
    </row>
    <row r="21" spans="1:47" ht="5.0999999999999996" hidden="1"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128</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423</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425</v>
      </c>
      <c r="F30" s="458">
        <v>1</v>
      </c>
      <c r="G30" s="393"/>
      <c r="H30" s="394" t="s">
        <v>445</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429</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430</v>
      </c>
      <c r="C38" s="377">
        <f>INT(MAX($C$40:$C$169))+1</f>
        <v>5</v>
      </c>
      <c r="D38" s="401" t="s">
        <v>431</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446</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432</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447</v>
      </c>
      <c r="I41" s="422"/>
      <c r="J41" s="423">
        <v>2</v>
      </c>
      <c r="K41" s="406"/>
      <c r="L41" s="406" t="s">
        <v>924</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448</v>
      </c>
      <c r="I42" s="422"/>
      <c r="J42" s="423">
        <v>0</v>
      </c>
      <c r="K42" s="406"/>
      <c r="L42" s="406" t="s">
        <v>449</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450</v>
      </c>
      <c r="I43" s="422" t="s">
        <v>451</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452</v>
      </c>
      <c r="I44" s="422" t="s">
        <v>451</v>
      </c>
      <c r="J44" s="423">
        <v>10</v>
      </c>
      <c r="K44" s="406"/>
      <c r="L44" s="406" t="s">
        <v>453</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454</v>
      </c>
      <c r="I45" s="422"/>
      <c r="J45" s="423">
        <v>0</v>
      </c>
      <c r="K45" s="406"/>
      <c r="L45" s="406" t="s">
        <v>455</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456</v>
      </c>
      <c r="I46" s="425" t="s">
        <v>457</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458</v>
      </c>
      <c r="I47" s="422"/>
      <c r="J47" s="423">
        <v>1.25</v>
      </c>
      <c r="K47" s="406"/>
      <c r="L47" s="406" t="s">
        <v>459</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460</v>
      </c>
      <c r="I48" s="422" t="s">
        <v>461</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462</v>
      </c>
      <c r="I49" s="406"/>
      <c r="J49" s="409">
        <v>35</v>
      </c>
      <c r="K49" s="406"/>
      <c r="L49" s="406" t="s">
        <v>998</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463</v>
      </c>
      <c r="I50" s="422" t="s">
        <v>457</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1210</v>
      </c>
      <c r="I51" s="1164" t="s">
        <v>1211</v>
      </c>
      <c r="J51" s="444">
        <v>0</v>
      </c>
      <c r="K51" s="406"/>
      <c r="L51" s="406" t="s">
        <v>1212</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464</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465</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466</v>
      </c>
      <c r="J55" s="429"/>
      <c r="K55" s="429" t="s">
        <v>467</v>
      </c>
      <c r="L55" s="429"/>
      <c r="M55" s="429" t="s">
        <v>468</v>
      </c>
      <c r="N55" s="429"/>
      <c r="O55" s="429" t="s">
        <v>469</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470</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470</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436</v>
      </c>
      <c r="AR58" s="387"/>
      <c r="AS58" s="375"/>
      <c r="AT58" s="375"/>
      <c r="AU58" s="375"/>
    </row>
    <row r="59" spans="1:47" outlineLevel="1" x14ac:dyDescent="0.25">
      <c r="A59" s="375"/>
      <c r="B59" s="384"/>
      <c r="C59" s="377">
        <f>INT($C$29)+1</f>
        <v>2</v>
      </c>
      <c r="D59" s="401"/>
      <c r="E59" s="458"/>
      <c r="F59" s="458"/>
      <c r="G59" s="401"/>
      <c r="H59" s="418" t="s">
        <v>471</v>
      </c>
      <c r="I59" s="419"/>
      <c r="J59" s="420"/>
      <c r="K59" s="432" t="s">
        <v>472</v>
      </c>
      <c r="L59" s="432" t="s">
        <v>473</v>
      </c>
      <c r="M59" s="433"/>
      <c r="N59" s="434"/>
      <c r="O59" s="390" t="s">
        <v>474</v>
      </c>
      <c r="P59" s="390"/>
      <c r="Q59" s="390" t="s">
        <v>475</v>
      </c>
      <c r="R59" s="390"/>
      <c r="S59" s="435" t="s">
        <v>22</v>
      </c>
      <c r="T59" s="420"/>
      <c r="U59" s="861" t="s">
        <v>476</v>
      </c>
      <c r="V59" s="390" t="s">
        <v>1002</v>
      </c>
      <c r="W59" s="420"/>
      <c r="X59" s="434" t="s">
        <v>478</v>
      </c>
      <c r="Y59" s="436" t="s">
        <v>477</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479</v>
      </c>
      <c r="I60" s="435" t="s">
        <v>480</v>
      </c>
      <c r="J60" s="434"/>
      <c r="K60" s="432"/>
      <c r="L60" s="432" t="s">
        <v>481</v>
      </c>
      <c r="M60" s="433"/>
      <c r="N60" s="434"/>
      <c r="O60" s="435" t="s">
        <v>483</v>
      </c>
      <c r="P60" s="435" t="s">
        <v>484</v>
      </c>
      <c r="Q60" s="435" t="s">
        <v>483</v>
      </c>
      <c r="R60" s="435" t="s">
        <v>484</v>
      </c>
      <c r="S60" s="435" t="s">
        <v>482</v>
      </c>
      <c r="T60" s="434" t="s">
        <v>485</v>
      </c>
      <c r="U60" s="434" t="s">
        <v>486</v>
      </c>
      <c r="V60" s="435" t="s">
        <v>1003</v>
      </c>
      <c r="W60" s="434"/>
      <c r="X60" s="434" t="s">
        <v>487</v>
      </c>
      <c r="Y60" s="781" t="s">
        <v>466</v>
      </c>
      <c r="Z60" s="781"/>
      <c r="AA60" s="781"/>
      <c r="AB60" s="781" t="s">
        <v>467</v>
      </c>
      <c r="AC60" s="781"/>
      <c r="AD60" s="781"/>
      <c r="AE60" s="781" t="s">
        <v>469</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432</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770</v>
      </c>
      <c r="Y62" s="406"/>
      <c r="Z62" s="406"/>
      <c r="AA62" s="406"/>
      <c r="AB62" s="406"/>
      <c r="AC62" s="406"/>
      <c r="AD62" s="406"/>
      <c r="AE62" s="406"/>
      <c r="AF62" s="406"/>
      <c r="AG62" s="406"/>
      <c r="AH62" s="406" t="s">
        <v>1223</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769</v>
      </c>
      <c r="Z63" s="428"/>
      <c r="AA63" s="428"/>
      <c r="AB63" s="428"/>
      <c r="AC63" s="428"/>
      <c r="AD63" s="601"/>
      <c r="AE63" s="493"/>
      <c r="AF63" s="406"/>
      <c r="AG63" s="406"/>
      <c r="AH63" s="422"/>
      <c r="AI63" s="428" t="s">
        <v>1224</v>
      </c>
      <c r="AJ63" s="428"/>
      <c r="AK63" s="422"/>
      <c r="AL63" s="422"/>
      <c r="AM63" s="422"/>
      <c r="AN63" s="428" t="s">
        <v>1225</v>
      </c>
      <c r="AO63" s="428"/>
      <c r="AP63" s="428"/>
      <c r="AQ63" s="401"/>
      <c r="AR63" s="387"/>
      <c r="AS63" s="375"/>
      <c r="AT63" s="375"/>
      <c r="AU63" s="375"/>
    </row>
    <row r="64" spans="1:47" ht="45" customHeight="1" outlineLevel="2" x14ac:dyDescent="0.25">
      <c r="A64" s="375"/>
      <c r="B64" s="384"/>
      <c r="C64" s="377">
        <f>INT($C$29)+2</f>
        <v>3</v>
      </c>
      <c r="D64" s="401"/>
      <c r="E64" s="1177" t="s">
        <v>1235</v>
      </c>
      <c r="F64" s="1177" t="s">
        <v>1236</v>
      </c>
      <c r="G64" s="401"/>
      <c r="H64" s="406"/>
      <c r="I64" s="422" t="s">
        <v>480</v>
      </c>
      <c r="J64" s="422" t="s">
        <v>166</v>
      </c>
      <c r="K64" s="422" t="s">
        <v>165</v>
      </c>
      <c r="L64" s="422" t="s">
        <v>473</v>
      </c>
      <c r="M64" s="406"/>
      <c r="N64" s="674" t="s">
        <v>854</v>
      </c>
      <c r="O64" s="976" t="s">
        <v>853</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1226</v>
      </c>
      <c r="AI64" s="422" t="s">
        <v>1227</v>
      </c>
      <c r="AJ64" s="422" t="s">
        <v>1228</v>
      </c>
      <c r="AK64" s="674" t="s">
        <v>1229</v>
      </c>
      <c r="AL64" s="674" t="s">
        <v>1230</v>
      </c>
      <c r="AM64" s="674" t="s">
        <v>1231</v>
      </c>
      <c r="AN64" s="674" t="s">
        <v>1232</v>
      </c>
      <c r="AO64" s="674" t="s">
        <v>1233</v>
      </c>
      <c r="AP64" s="674" t="s">
        <v>1234</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850</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Periods!$F$24</f>
        <v>43665</v>
      </c>
      <c r="AP65" s="1181">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43665</v>
      </c>
      <c r="AP66" s="1181">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43665</v>
      </c>
      <c r="AP67" s="1181">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Late</v>
      </c>
      <c r="AL68" s="406">
        <f t="shared" si="6"/>
        <v>0</v>
      </c>
      <c r="AM68" s="406">
        <f t="shared" si="7"/>
        <v>4</v>
      </c>
      <c r="AN68" s="478">
        <f t="shared" si="2"/>
        <v>43595</v>
      </c>
      <c r="AO68" s="478">
        <f t="shared" si="8"/>
        <v>43665</v>
      </c>
      <c r="AP68" s="1181">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56</v>
      </c>
      <c r="AM69" s="406">
        <f t="shared" si="7"/>
        <v>1</v>
      </c>
      <c r="AN69" s="478">
        <f t="shared" si="2"/>
        <v>43595</v>
      </c>
      <c r="AO69" s="478">
        <f t="shared" si="8"/>
        <v>43665</v>
      </c>
      <c r="AP69" s="1181">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43665</v>
      </c>
      <c r="AP70" s="1181">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43665</v>
      </c>
      <c r="AP71" s="1181">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43665</v>
      </c>
      <c r="AP72" s="1181">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43665</v>
      </c>
      <c r="AP73" s="1181">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43665</v>
      </c>
      <c r="AP74" s="1181">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790</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43665</v>
      </c>
      <c r="AP75" s="1181">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43665</v>
      </c>
      <c r="AP76" s="1181">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367.85714285714289</v>
      </c>
      <c r="P77" s="996" cm="1">
        <f t="array" aca="1" ref="P77" ca="1">INDEX(P$65:P$74,$AI77,1)*(1-$AH77)+INDEX(P$65:P$74,$AJ77,1)*($AH77)</f>
        <v>2843.4642857142858</v>
      </c>
      <c r="Q77" s="997" cm="1">
        <f t="array" aca="1" ref="Q77" ca="1">INDEX(Q$65:Q$74,$AI77,1)*(1-$AH77)+INDEX(Q$65:Q$74,$AJ77,1)*($AH77)</f>
        <v>0.78642857142857148</v>
      </c>
      <c r="R77" s="997" cm="1">
        <f t="array" aca="1" ref="R77" ca="1">INDEX(R$65:R$74,$AI77,1)*(1-$AH77)+INDEX(R$65:R$74,$AJ77,1)*($AH77)</f>
        <v>0.79321428571428576</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0.9151785714285714</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0.3392857142857143</v>
      </c>
      <c r="AI77" s="406">
        <f t="shared" si="13"/>
        <v>4</v>
      </c>
      <c r="AJ77" s="406">
        <f>IF(OR(INDEX($AK$65:$AK$74,$AI77,1)=INDEX($AK$65:$AK$74,MOD($AI77,AJ$62)+1,1),INDEX($AK$65:$AK$74,$AI77,1)="Early"),MOD($AI77,AJ$62)+1,$AI77)</f>
        <v>5</v>
      </c>
      <c r="AK77" s="422" t="str">
        <f t="shared" si="5"/>
        <v>Late</v>
      </c>
      <c r="AL77" s="406">
        <f t="shared" si="6"/>
        <v>19</v>
      </c>
      <c r="AM77" s="406"/>
      <c r="AN77" s="478">
        <f t="shared" si="2"/>
        <v>43572</v>
      </c>
      <c r="AO77" s="478">
        <f t="shared" si="8"/>
        <v>43665</v>
      </c>
      <c r="AP77" s="1181">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68</v>
      </c>
      <c r="AM78" s="406"/>
      <c r="AN78" s="478">
        <f t="shared" si="2"/>
        <v>43572</v>
      </c>
      <c r="AO78" s="478">
        <f t="shared" si="8"/>
        <v>43665</v>
      </c>
      <c r="AP78" s="1181">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43665</v>
      </c>
      <c r="AP79" s="1181">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43665</v>
      </c>
      <c r="AP80" s="1181">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43665</v>
      </c>
      <c r="AP81" s="1181">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43665</v>
      </c>
      <c r="AP82" s="1181">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43665</v>
      </c>
      <c r="AP83" s="1181">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43665</v>
      </c>
      <c r="AP84" s="1181">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782</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43665</v>
      </c>
      <c r="AP85" s="1181">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43665</v>
      </c>
      <c r="AP86" s="1181">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367.85714285714289</v>
      </c>
      <c r="P87" s="996" cm="1">
        <f t="array" aca="1" ref="P87" ca="1">INDEX(P$65:P$74,$AI87,1)*(1-$AH87)+INDEX(P$65:P$74,$AJ87,1)*($AH87)</f>
        <v>2843.4642857142858</v>
      </c>
      <c r="Q87" s="997" cm="1">
        <f t="array" aca="1" ref="Q87" ca="1">INDEX(Q$65:Q$74,$AI87,1)*(1-$AH87)+INDEX(Q$65:Q$74,$AJ87,1)*($AH87)</f>
        <v>0.78642857142857148</v>
      </c>
      <c r="R87" s="997" cm="1">
        <f t="array" aca="1" ref="R87" ca="1">INDEX(R$65:R$74,$AI87,1)*(1-$AH87)+INDEX(R$65:R$74,$AJ87,1)*($AH87)</f>
        <v>0.79321428571428576</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0.9151785714285714</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0.3392857142857143</v>
      </c>
      <c r="AI87" s="406">
        <f t="shared" si="13"/>
        <v>4</v>
      </c>
      <c r="AJ87" s="406">
        <f t="shared" si="14"/>
        <v>5</v>
      </c>
      <c r="AK87" s="422" t="str">
        <f t="shared" si="5"/>
        <v>Late</v>
      </c>
      <c r="AL87" s="406">
        <f t="shared" si="6"/>
        <v>19</v>
      </c>
      <c r="AM87" s="406"/>
      <c r="AN87" s="478">
        <f t="shared" si="2"/>
        <v>43572</v>
      </c>
      <c r="AO87" s="478">
        <f t="shared" si="8"/>
        <v>43665</v>
      </c>
      <c r="AP87" s="1181">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68</v>
      </c>
      <c r="AM88" s="406"/>
      <c r="AN88" s="478">
        <f t="shared" si="2"/>
        <v>43572</v>
      </c>
      <c r="AO88" s="478">
        <f t="shared" si="8"/>
        <v>43665</v>
      </c>
      <c r="AP88" s="1181">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43665</v>
      </c>
      <c r="AP89" s="1181">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43665</v>
      </c>
      <c r="AP90" s="1181">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43665</v>
      </c>
      <c r="AP91" s="1181">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43665</v>
      </c>
      <c r="AP92" s="1181">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43665</v>
      </c>
      <c r="AP93" s="1181">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43665</v>
      </c>
      <c r="AP94" s="1181">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783</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43665</v>
      </c>
      <c r="AP95" s="1181">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43665</v>
      </c>
      <c r="AP96" s="1181">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367.85714285714289</v>
      </c>
      <c r="P97" s="996" cm="1">
        <f t="array" aca="1" ref="P97" ca="1">INDEX(P$65:P$74,$AI97,1)*(1-$AH97)+INDEX(P$65:P$74,$AJ97,1)*($AH97)</f>
        <v>2843.4642857142858</v>
      </c>
      <c r="Q97" s="997" cm="1">
        <f t="array" aca="1" ref="Q97" ca="1">INDEX(Q$65:Q$74,$AI97,1)*(1-$AH97)+INDEX(Q$65:Q$74,$AJ97,1)*($AH97)</f>
        <v>0.78642857142857148</v>
      </c>
      <c r="R97" s="997" cm="1">
        <f t="array" aca="1" ref="R97" ca="1">INDEX(R$65:R$74,$AI97,1)*(1-$AH97)+INDEX(R$65:R$74,$AJ97,1)*($AH97)</f>
        <v>0.79321428571428576</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0.9151785714285714</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0.3392857142857143</v>
      </c>
      <c r="AI97" s="406">
        <f t="shared" si="13"/>
        <v>4</v>
      </c>
      <c r="AJ97" s="406">
        <f t="shared" si="14"/>
        <v>5</v>
      </c>
      <c r="AK97" s="422" t="str">
        <f t="shared" si="5"/>
        <v>Late</v>
      </c>
      <c r="AL97" s="406">
        <f t="shared" si="6"/>
        <v>19</v>
      </c>
      <c r="AM97" s="406"/>
      <c r="AN97" s="478">
        <f t="shared" ref="AN97:AN128" si="18">INDEX(i_break_date,$E97+2,1)</f>
        <v>43572</v>
      </c>
      <c r="AO97" s="478">
        <f t="shared" si="8"/>
        <v>43665</v>
      </c>
      <c r="AP97" s="1181">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68</v>
      </c>
      <c r="AM98" s="406"/>
      <c r="AN98" s="478">
        <f t="shared" si="18"/>
        <v>43572</v>
      </c>
      <c r="AO98" s="478">
        <f t="shared" si="8"/>
        <v>43665</v>
      </c>
      <c r="AP98" s="1181">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43665</v>
      </c>
      <c r="AP99" s="1181">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43665</v>
      </c>
      <c r="AP100" s="1181">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43665</v>
      </c>
      <c r="AP101" s="1181">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43665</v>
      </c>
      <c r="AP102" s="1181">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43665</v>
      </c>
      <c r="AP103" s="1181">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43665</v>
      </c>
      <c r="AP104" s="1181">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784</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43665</v>
      </c>
      <c r="AP105" s="1181">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43665</v>
      </c>
      <c r="AP106" s="1181">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367.85714285714289</v>
      </c>
      <c r="P107" s="996" cm="1">
        <f t="array" aca="1" ref="P107" ca="1">INDEX(P$65:P$74,$AI107,1)*(1-$AH107)+INDEX(P$65:P$74,$AJ107,1)*($AH107)</f>
        <v>2843.4642857142858</v>
      </c>
      <c r="Q107" s="997" cm="1">
        <f t="array" aca="1" ref="Q107" ca="1">INDEX(Q$65:Q$74,$AI107,1)*(1-$AH107)+INDEX(Q$65:Q$74,$AJ107,1)*($AH107)</f>
        <v>0.78642857142857148</v>
      </c>
      <c r="R107" s="997" cm="1">
        <f t="array" aca="1" ref="R107" ca="1">INDEX(R$65:R$74,$AI107,1)*(1-$AH107)+INDEX(R$65:R$74,$AJ107,1)*($AH107)</f>
        <v>0.79321428571428576</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0.9151785714285714</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0.3392857142857143</v>
      </c>
      <c r="AI107" s="406">
        <f t="shared" si="13"/>
        <v>4</v>
      </c>
      <c r="AJ107" s="406">
        <f t="shared" si="14"/>
        <v>5</v>
      </c>
      <c r="AK107" s="422" t="str">
        <f t="shared" si="5"/>
        <v>Late</v>
      </c>
      <c r="AL107" s="406">
        <f t="shared" si="6"/>
        <v>19</v>
      </c>
      <c r="AM107" s="406"/>
      <c r="AN107" s="478">
        <f t="shared" si="18"/>
        <v>43593</v>
      </c>
      <c r="AO107" s="478">
        <f t="shared" si="8"/>
        <v>43665</v>
      </c>
      <c r="AP107" s="1181">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68</v>
      </c>
      <c r="AM108" s="406"/>
      <c r="AN108" s="478">
        <f t="shared" si="18"/>
        <v>43593</v>
      </c>
      <c r="AO108" s="478">
        <f t="shared" si="8"/>
        <v>43665</v>
      </c>
      <c r="AP108" s="1181">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43665</v>
      </c>
      <c r="AP109" s="1181">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43665</v>
      </c>
      <c r="AP110" s="1181">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43665</v>
      </c>
      <c r="AP111" s="1181">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43665</v>
      </c>
      <c r="AP112" s="1181">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43665</v>
      </c>
      <c r="AP113" s="1181">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43665</v>
      </c>
      <c r="AP114" s="1181">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785</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43665</v>
      </c>
      <c r="AP115" s="1181">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43665</v>
      </c>
      <c r="AP116" s="1181">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367.85714285714289</v>
      </c>
      <c r="P117" s="996" cm="1">
        <f t="array" aca="1" ref="P117" ca="1">INDEX(P$65:P$74,$AI117,1)*(1-$AH117)+INDEX(P$65:P$74,$AJ117,1)*($AH117)</f>
        <v>2843.4642857142858</v>
      </c>
      <c r="Q117" s="997" cm="1">
        <f t="array" aca="1" ref="Q117" ca="1">INDEX(Q$65:Q$74,$AI117,1)*(1-$AH117)+INDEX(Q$65:Q$74,$AJ117,1)*($AH117)</f>
        <v>0.78642857142857148</v>
      </c>
      <c r="R117" s="997" cm="1">
        <f t="array" aca="1" ref="R117" ca="1">INDEX(R$65:R$74,$AI117,1)*(1-$AH117)+INDEX(R$65:R$74,$AJ117,1)*($AH117)</f>
        <v>0.79321428571428576</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0.9151785714285714</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0.3392857142857143</v>
      </c>
      <c r="AI117" s="406">
        <f t="shared" si="13"/>
        <v>4</v>
      </c>
      <c r="AJ117" s="406">
        <f t="shared" si="14"/>
        <v>5</v>
      </c>
      <c r="AK117" s="422" t="str">
        <f t="shared" si="5"/>
        <v>Late</v>
      </c>
      <c r="AL117" s="406">
        <f t="shared" si="6"/>
        <v>19</v>
      </c>
      <c r="AM117" s="406"/>
      <c r="AN117" s="478">
        <f t="shared" si="18"/>
        <v>43593</v>
      </c>
      <c r="AO117" s="478">
        <f t="shared" si="8"/>
        <v>43665</v>
      </c>
      <c r="AP117" s="1181">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68</v>
      </c>
      <c r="AM118" s="406"/>
      <c r="AN118" s="478">
        <f t="shared" si="18"/>
        <v>43593</v>
      </c>
      <c r="AO118" s="478">
        <f t="shared" si="8"/>
        <v>43665</v>
      </c>
      <c r="AP118" s="1181">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43665</v>
      </c>
      <c r="AP119" s="1181">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43665</v>
      </c>
      <c r="AP120" s="1181">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43665</v>
      </c>
      <c r="AP121" s="1181">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43665</v>
      </c>
      <c r="AP122" s="1181">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43665</v>
      </c>
      <c r="AP123" s="1181">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43665</v>
      </c>
      <c r="AP124" s="1181">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786</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43665</v>
      </c>
      <c r="AP125" s="1181">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43665</v>
      </c>
      <c r="AP126" s="1181">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367.85714285714289</v>
      </c>
      <c r="P127" s="996" cm="1">
        <f t="array" aca="1" ref="P127" ca="1">INDEX(P$65:P$74,$AI127,1)*(1-$AH127)+INDEX(P$65:P$74,$AJ127,1)*($AH127)</f>
        <v>2843.4642857142858</v>
      </c>
      <c r="Q127" s="997" cm="1">
        <f t="array" aca="1" ref="Q127" ca="1">INDEX(Q$65:Q$74,$AI127,1)*(1-$AH127)+INDEX(Q$65:Q$74,$AJ127,1)*($AH127)</f>
        <v>0.78642857142857148</v>
      </c>
      <c r="R127" s="997" cm="1">
        <f t="array" aca="1" ref="R127" ca="1">INDEX(R$65:R$74,$AI127,1)*(1-$AH127)+INDEX(R$65:R$74,$AJ127,1)*($AH127)</f>
        <v>0.79321428571428576</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0.9151785714285714</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0.3392857142857143</v>
      </c>
      <c r="AI127" s="406">
        <f t="shared" si="13"/>
        <v>4</v>
      </c>
      <c r="AJ127" s="406">
        <f t="shared" si="14"/>
        <v>5</v>
      </c>
      <c r="AK127" s="422" t="str">
        <f t="shared" si="5"/>
        <v>Late</v>
      </c>
      <c r="AL127" s="406">
        <f t="shared" si="6"/>
        <v>19</v>
      </c>
      <c r="AM127" s="406"/>
      <c r="AN127" s="478">
        <f t="shared" si="18"/>
        <v>43593</v>
      </c>
      <c r="AO127" s="478">
        <f t="shared" si="8"/>
        <v>43665</v>
      </c>
      <c r="AP127" s="1181">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68</v>
      </c>
      <c r="AM128" s="406"/>
      <c r="AN128" s="478">
        <f t="shared" si="18"/>
        <v>43593</v>
      </c>
      <c r="AO128" s="478">
        <f t="shared" si="8"/>
        <v>43665</v>
      </c>
      <c r="AP128" s="1181">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43665</v>
      </c>
      <c r="AP129" s="1181">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43665</v>
      </c>
      <c r="AP130" s="1181">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43665</v>
      </c>
      <c r="AP131" s="1181">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43665</v>
      </c>
      <c r="AP132" s="1181">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43665</v>
      </c>
      <c r="AP133" s="1181">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43665</v>
      </c>
      <c r="AP134" s="1181">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787</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43665</v>
      </c>
      <c r="AP135" s="1181">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43665</v>
      </c>
      <c r="AP136" s="1181">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367.85714285714289</v>
      </c>
      <c r="P137" s="996" cm="1">
        <f t="array" aca="1" ref="P137" ca="1">INDEX(P$65:P$74,$AI137,1)*(1-$AH137)+INDEX(P$65:P$74,$AJ137,1)*($AH137)</f>
        <v>2843.4642857142858</v>
      </c>
      <c r="Q137" s="997" cm="1">
        <f t="array" aca="1" ref="Q137" ca="1">INDEX(Q$65:Q$74,$AI137,1)*(1-$AH137)+INDEX(Q$65:Q$74,$AJ137,1)*($AH137)</f>
        <v>0.78642857142857148</v>
      </c>
      <c r="R137" s="997" cm="1">
        <f t="array" aca="1" ref="R137" ca="1">INDEX(R$65:R$74,$AI137,1)*(1-$AH137)+INDEX(R$65:R$74,$AJ137,1)*($AH137)</f>
        <v>0.79321428571428576</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0.9151785714285714</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0.3392857142857143</v>
      </c>
      <c r="AI137" s="406">
        <f t="shared" si="13"/>
        <v>4</v>
      </c>
      <c r="AJ137" s="406">
        <f t="shared" si="14"/>
        <v>5</v>
      </c>
      <c r="AK137" s="422" t="str">
        <f t="shared" si="26"/>
        <v>Late</v>
      </c>
      <c r="AL137" s="406">
        <f t="shared" si="27"/>
        <v>19</v>
      </c>
      <c r="AM137" s="406"/>
      <c r="AN137" s="478">
        <f t="shared" si="23"/>
        <v>43614</v>
      </c>
      <c r="AO137" s="478">
        <f t="shared" si="28"/>
        <v>43665</v>
      </c>
      <c r="AP137" s="1181">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68</v>
      </c>
      <c r="AM138" s="406"/>
      <c r="AN138" s="478">
        <f t="shared" si="23"/>
        <v>43614</v>
      </c>
      <c r="AO138" s="478">
        <f t="shared" si="28"/>
        <v>43665</v>
      </c>
      <c r="AP138" s="1181">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43665</v>
      </c>
      <c r="AP139" s="1181">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43665</v>
      </c>
      <c r="AP140" s="1181">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43665</v>
      </c>
      <c r="AP141" s="1181">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43665</v>
      </c>
      <c r="AP142" s="1181">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43665</v>
      </c>
      <c r="AP143" s="1181">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43665</v>
      </c>
      <c r="AP144" s="1181">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788</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43665</v>
      </c>
      <c r="AP145" s="1181">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43665</v>
      </c>
      <c r="AP146" s="1181">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367.85714285714289</v>
      </c>
      <c r="P147" s="996" cm="1">
        <f t="array" aca="1" ref="P147" ca="1">INDEX(P$65:P$74,$AI147,1)*(1-$AH147)+INDEX(P$65:P$74,$AJ147,1)*($AH147)</f>
        <v>2843.4642857142858</v>
      </c>
      <c r="Q147" s="997" cm="1">
        <f t="array" aca="1" ref="Q147" ca="1">INDEX(Q$65:Q$74,$AI147,1)*(1-$AH147)+INDEX(Q$65:Q$74,$AJ147,1)*($AH147)</f>
        <v>0.78642857142857148</v>
      </c>
      <c r="R147" s="997" cm="1">
        <f t="array" aca="1" ref="R147" ca="1">INDEX(R$65:R$74,$AI147,1)*(1-$AH147)+INDEX(R$65:R$74,$AJ147,1)*($AH147)</f>
        <v>0.79321428571428576</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0.9151785714285714</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0.3392857142857143</v>
      </c>
      <c r="AI147" s="406">
        <f t="shared" si="31"/>
        <v>4</v>
      </c>
      <c r="AJ147" s="406">
        <f t="shared" si="32"/>
        <v>5</v>
      </c>
      <c r="AK147" s="422" t="str">
        <f t="shared" si="26"/>
        <v>Late</v>
      </c>
      <c r="AL147" s="406">
        <f t="shared" si="27"/>
        <v>19</v>
      </c>
      <c r="AM147" s="406"/>
      <c r="AN147" s="478">
        <f t="shared" si="23"/>
        <v>43614</v>
      </c>
      <c r="AO147" s="478">
        <f t="shared" si="28"/>
        <v>43665</v>
      </c>
      <c r="AP147" s="1181">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68</v>
      </c>
      <c r="AM148" s="406"/>
      <c r="AN148" s="478">
        <f t="shared" si="23"/>
        <v>43614</v>
      </c>
      <c r="AO148" s="478">
        <f t="shared" si="28"/>
        <v>43665</v>
      </c>
      <c r="AP148" s="1181">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43665</v>
      </c>
      <c r="AP149" s="1181">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43665</v>
      </c>
      <c r="AP150" s="1181">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43665</v>
      </c>
      <c r="AP151" s="1181">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43665</v>
      </c>
      <c r="AP152" s="1181">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43665</v>
      </c>
      <c r="AP153" s="1181">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43665</v>
      </c>
      <c r="AP154" s="1181">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789</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43665</v>
      </c>
      <c r="AP155" s="1181">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43665</v>
      </c>
      <c r="AP156" s="1181">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367.85714285714289</v>
      </c>
      <c r="P157" s="996" cm="1">
        <f t="array" aca="1" ref="P157" ca="1">INDEX(P$65:P$74,$AI157,1)*(1-$AH157)+INDEX(P$65:P$74,$AJ157,1)*($AH157)</f>
        <v>2843.4642857142858</v>
      </c>
      <c r="Q157" s="997" cm="1">
        <f t="array" aca="1" ref="Q157" ca="1">INDEX(Q$65:Q$74,$AI157,1)*(1-$AH157)+INDEX(Q$65:Q$74,$AJ157,1)*($AH157)</f>
        <v>0.78642857142857148</v>
      </c>
      <c r="R157" s="997" cm="1">
        <f t="array" aca="1" ref="R157" ca="1">INDEX(R$65:R$74,$AI157,1)*(1-$AH157)+INDEX(R$65:R$74,$AJ157,1)*($AH157)</f>
        <v>0.79321428571428576</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0.9151785714285714</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0.3392857142857143</v>
      </c>
      <c r="AI157" s="406">
        <f t="shared" si="31"/>
        <v>4</v>
      </c>
      <c r="AJ157" s="406">
        <f t="shared" si="32"/>
        <v>5</v>
      </c>
      <c r="AK157" s="422" t="str">
        <f t="shared" si="26"/>
        <v>Late</v>
      </c>
      <c r="AL157" s="406">
        <f t="shared" si="27"/>
        <v>19</v>
      </c>
      <c r="AM157" s="406"/>
      <c r="AN157" s="478">
        <f t="shared" si="23"/>
        <v>43614</v>
      </c>
      <c r="AO157" s="478">
        <f t="shared" si="28"/>
        <v>43665</v>
      </c>
      <c r="AP157" s="1181">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68</v>
      </c>
      <c r="AM158" s="406"/>
      <c r="AN158" s="478">
        <f t="shared" si="23"/>
        <v>43614</v>
      </c>
      <c r="AO158" s="478">
        <f t="shared" si="28"/>
        <v>43665</v>
      </c>
      <c r="AP158" s="1181">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43665</v>
      </c>
      <c r="AP159" s="1181">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43665</v>
      </c>
      <c r="AP160" s="1181">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43665</v>
      </c>
      <c r="AP161" s="1181">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43665</v>
      </c>
      <c r="AP162" s="1181">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43665</v>
      </c>
      <c r="AP163" s="1181">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43665</v>
      </c>
      <c r="AP164" s="1181">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436</v>
      </c>
      <c r="AR166" s="387"/>
      <c r="AS166" s="375"/>
      <c r="AT166" s="375"/>
      <c r="AU166" s="375"/>
    </row>
    <row r="167" spans="1:47" ht="5.0999999999999996" customHeight="1" outlineLevel="3" x14ac:dyDescent="0.25">
      <c r="A167" s="375"/>
      <c r="B167" s="384"/>
      <c r="C167" s="377">
        <f>INT($C$29)+3.005</f>
        <v>4.0049999999999999</v>
      </c>
      <c r="D167" s="401" t="s">
        <v>432</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488</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436</v>
      </c>
      <c r="AR169" s="387"/>
      <c r="AS169" s="375"/>
      <c r="AT169" s="375"/>
      <c r="AU169" s="375"/>
    </row>
    <row r="170" spans="1:47" outlineLevel="1" x14ac:dyDescent="0.25">
      <c r="A170" s="375"/>
      <c r="B170" s="384"/>
      <c r="C170" s="377">
        <f>INT($C$29)+1</f>
        <v>2</v>
      </c>
      <c r="D170" s="401"/>
      <c r="E170" s="458"/>
      <c r="F170" s="458"/>
      <c r="G170" s="401"/>
      <c r="H170" s="418" t="s">
        <v>489</v>
      </c>
      <c r="I170" s="442"/>
      <c r="J170" s="435" t="s">
        <v>490</v>
      </c>
      <c r="K170" s="390" t="s">
        <v>491</v>
      </c>
      <c r="L170" s="390"/>
      <c r="M170" s="390"/>
      <c r="N170" s="435"/>
      <c r="O170" s="390" t="s">
        <v>492</v>
      </c>
      <c r="P170" s="390"/>
      <c r="Q170" s="390"/>
      <c r="R170" s="390"/>
      <c r="S170" s="390"/>
      <c r="T170" s="390"/>
      <c r="U170" s="390" t="s">
        <v>493</v>
      </c>
      <c r="V170" s="390"/>
      <c r="W170" s="390"/>
      <c r="X170" s="390"/>
      <c r="Y170" s="436"/>
      <c r="Z170" s="436"/>
      <c r="AA170" s="436"/>
      <c r="AB170" s="443"/>
      <c r="AC170" s="436" t="s">
        <v>1244</v>
      </c>
      <c r="AD170" s="436"/>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494</v>
      </c>
      <c r="P171" s="435" t="s">
        <v>495</v>
      </c>
      <c r="Q171" s="435" t="s">
        <v>496</v>
      </c>
      <c r="R171" s="435" t="s">
        <v>923</v>
      </c>
      <c r="S171" s="435" t="s">
        <v>497</v>
      </c>
      <c r="T171" s="435" t="s">
        <v>498</v>
      </c>
      <c r="U171" s="390" t="s">
        <v>499</v>
      </c>
      <c r="V171" s="390"/>
      <c r="W171" s="390"/>
      <c r="X171" s="390"/>
      <c r="Y171" s="436"/>
      <c r="Z171" s="436"/>
      <c r="AA171" s="436"/>
      <c r="AB171" s="443"/>
      <c r="AC171" s="443" t="s">
        <v>1245</v>
      </c>
      <c r="AD171" s="443" t="s">
        <v>1246</v>
      </c>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432</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500</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536">
        <f>481+(11.7+3.1*$R173^0.5)*(40-$Q173)+418*(1-EXP(-0.04*$S173/30.4))</f>
        <v>746.22735565666756</v>
      </c>
      <c r="AD173" s="536">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501</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536">
        <f t="shared" ref="AC174:AC184" si="38">481+(11.7+3.1*$R174^0.5)*(40-$Q174)+418*(1-EXP(-0.04*$S174/30.4))</f>
        <v>752.49958392122289</v>
      </c>
      <c r="AD174" s="536">
        <f t="shared" si="37"/>
        <v>752.96163642142164</v>
      </c>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9">INT($C$29)+3</f>
        <v>4</v>
      </c>
      <c r="D175" s="401"/>
      <c r="E175" s="458"/>
      <c r="F175" s="458"/>
      <c r="G175" s="401"/>
      <c r="H175" s="422" t="s">
        <v>502</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536">
        <f t="shared" si="38"/>
        <v>789.67173783296357</v>
      </c>
      <c r="AD175" s="536">
        <f t="shared" si="37"/>
        <v>790.16362915647642</v>
      </c>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9"/>
        <v>4</v>
      </c>
      <c r="D176" s="401"/>
      <c r="E176" s="458"/>
      <c r="F176" s="458"/>
      <c r="G176" s="401"/>
      <c r="H176" s="422" t="s">
        <v>503</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536">
        <f t="shared" si="38"/>
        <v>846.91646184029014</v>
      </c>
      <c r="AD176" s="536">
        <f t="shared" si="37"/>
        <v>847.34054069154797</v>
      </c>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9"/>
        <v>4</v>
      </c>
      <c r="D177" s="401"/>
      <c r="E177" s="458"/>
      <c r="F177" s="458"/>
      <c r="G177" s="401"/>
      <c r="H177" s="422" t="s">
        <v>504</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536">
        <f t="shared" si="38"/>
        <v>910.98783974396713</v>
      </c>
      <c r="AD177" s="536">
        <f t="shared" si="37"/>
        <v>910.75485851232145</v>
      </c>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9"/>
        <v>4</v>
      </c>
      <c r="D178" s="401"/>
      <c r="E178" s="458"/>
      <c r="F178" s="458"/>
      <c r="G178" s="401"/>
      <c r="H178" s="422" t="s">
        <v>505</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536">
        <f t="shared" si="38"/>
        <v>957.8050642961299</v>
      </c>
      <c r="AD178" s="536">
        <f t="shared" si="37"/>
        <v>957.88024728415257</v>
      </c>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9"/>
        <v>4</v>
      </c>
      <c r="D179" s="401"/>
      <c r="E179" s="458"/>
      <c r="F179" s="458"/>
      <c r="G179" s="401"/>
      <c r="H179" s="422" t="s">
        <v>506</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536">
        <f t="shared" si="38"/>
        <v>974.95983781536688</v>
      </c>
      <c r="AD179" s="536">
        <f t="shared" si="37"/>
        <v>974.9264013334024</v>
      </c>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9"/>
        <v>4</v>
      </c>
      <c r="D180" s="401"/>
      <c r="E180" s="458"/>
      <c r="F180" s="458"/>
      <c r="G180" s="401"/>
      <c r="H180" s="422" t="s">
        <v>507</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536">
        <f t="shared" si="38"/>
        <v>966.56635066417994</v>
      </c>
      <c r="AD180" s="53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9"/>
        <v>4</v>
      </c>
      <c r="D181" s="401"/>
      <c r="E181" s="458"/>
      <c r="F181" s="458"/>
      <c r="G181" s="401"/>
      <c r="H181" s="422" t="s">
        <v>508</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536">
        <f t="shared" si="38"/>
        <v>939.92660849803508</v>
      </c>
      <c r="AD181" s="536">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9"/>
        <v>4</v>
      </c>
      <c r="D182" s="401"/>
      <c r="E182" s="458"/>
      <c r="F182" s="458"/>
      <c r="G182" s="401"/>
      <c r="H182" s="422" t="s">
        <v>509</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536">
        <f t="shared" si="38"/>
        <v>899.20913873239761</v>
      </c>
      <c r="AD182" s="536">
        <f t="shared" si="40"/>
        <v>899.66993881268058</v>
      </c>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9"/>
        <v>4</v>
      </c>
      <c r="D183" s="401"/>
      <c r="E183" s="458"/>
      <c r="F183" s="458"/>
      <c r="G183" s="401"/>
      <c r="H183" s="422" t="s">
        <v>510</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536">
        <f t="shared" si="38"/>
        <v>835.73547928801725</v>
      </c>
      <c r="AD183" s="536">
        <f t="shared" si="40"/>
        <v>836.09604798419855</v>
      </c>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9"/>
        <v>4</v>
      </c>
      <c r="D184" s="401"/>
      <c r="E184" s="458"/>
      <c r="F184" s="458"/>
      <c r="G184" s="401"/>
      <c r="H184" s="422" t="s">
        <v>511</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536">
        <f t="shared" si="38"/>
        <v>779.50840137403975</v>
      </c>
      <c r="AD184" s="536">
        <f t="shared" si="40"/>
        <v>779.83198433265113</v>
      </c>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436</v>
      </c>
      <c r="AR185" s="387"/>
      <c r="AS185" s="375"/>
      <c r="AT185" s="375"/>
      <c r="AU185" s="375"/>
    </row>
    <row r="186" spans="1:47" ht="5.0999999999999996" customHeight="1" outlineLevel="3" x14ac:dyDescent="0.25">
      <c r="A186" s="375"/>
      <c r="B186" s="384"/>
      <c r="C186" s="377">
        <f>INT($C$29)+3.005</f>
        <v>4.0049999999999999</v>
      </c>
      <c r="D186" s="401" t="s">
        <v>432</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925</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436</v>
      </c>
      <c r="AR188" s="387"/>
      <c r="AS188" s="375"/>
      <c r="AT188" s="375"/>
      <c r="AU188" s="375"/>
    </row>
    <row r="189" spans="1:47" outlineLevel="1" x14ac:dyDescent="0.25">
      <c r="A189" s="375"/>
      <c r="B189" s="384"/>
      <c r="C189" s="377">
        <f>INT($C$29)+1</f>
        <v>2</v>
      </c>
      <c r="D189" s="401"/>
      <c r="E189" s="458"/>
      <c r="F189" s="458"/>
      <c r="G189" s="401"/>
      <c r="H189" s="418" t="s">
        <v>512</v>
      </c>
      <c r="I189" s="419"/>
      <c r="J189" s="446" t="s">
        <v>402</v>
      </c>
      <c r="K189" s="446" t="s">
        <v>144</v>
      </c>
      <c r="L189" s="446" t="s">
        <v>145</v>
      </c>
      <c r="M189" s="446" t="s">
        <v>146</v>
      </c>
      <c r="N189" s="446" t="s">
        <v>147</v>
      </c>
      <c r="O189" s="446" t="s">
        <v>148</v>
      </c>
      <c r="P189" s="446" t="s">
        <v>149</v>
      </c>
      <c r="Q189" s="446" t="s">
        <v>150</v>
      </c>
      <c r="R189" s="446" t="s">
        <v>151</v>
      </c>
      <c r="S189" s="446" t="s">
        <v>152</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432</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514</v>
      </c>
      <c r="I191" s="422"/>
      <c r="J191" s="447">
        <v>50</v>
      </c>
      <c r="K191" s="406"/>
      <c r="L191" s="406"/>
      <c r="M191" s="406" t="s">
        <v>515</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516</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517</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41">INT($C$29)+3</f>
        <v>4</v>
      </c>
      <c r="D194" s="401"/>
      <c r="E194" s="458"/>
      <c r="F194" s="458"/>
      <c r="G194" s="401"/>
      <c r="H194" s="408" t="s">
        <v>518</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41"/>
        <v>4</v>
      </c>
      <c r="D195" s="401"/>
      <c r="E195" s="458"/>
      <c r="F195" s="458"/>
      <c r="G195" s="401"/>
      <c r="H195" s="408" t="s">
        <v>519</v>
      </c>
      <c r="I195" s="422">
        <v>1</v>
      </c>
      <c r="J195" s="448">
        <v>1.4</v>
      </c>
      <c r="K195" s="448">
        <v>1.4</v>
      </c>
      <c r="L195" s="448">
        <v>1.4</v>
      </c>
      <c r="M195" s="448">
        <v>1.4</v>
      </c>
      <c r="N195" s="448">
        <v>1.4</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41"/>
        <v>4</v>
      </c>
      <c r="D196" s="401"/>
      <c r="E196" s="458"/>
      <c r="F196" s="458"/>
      <c r="G196" s="401"/>
      <c r="H196" s="408" t="s">
        <v>520</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41"/>
        <v>4</v>
      </c>
      <c r="D197" s="401"/>
      <c r="E197" s="458"/>
      <c r="F197" s="458"/>
      <c r="G197" s="401"/>
      <c r="H197" s="408" t="s">
        <v>521</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41"/>
        <v>4</v>
      </c>
      <c r="D198" s="401"/>
      <c r="E198" s="458"/>
      <c r="F198" s="458"/>
      <c r="G198" s="401"/>
      <c r="H198" s="408" t="s">
        <v>522</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41"/>
        <v>4</v>
      </c>
      <c r="D199" s="401"/>
      <c r="E199" s="458"/>
      <c r="F199" s="458"/>
      <c r="G199" s="401"/>
      <c r="H199" s="408" t="s">
        <v>523</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41"/>
        <v>4</v>
      </c>
      <c r="D200" s="401"/>
      <c r="E200" s="458"/>
      <c r="F200" s="458"/>
      <c r="G200" s="401"/>
      <c r="H200" s="408" t="s">
        <v>524</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41"/>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41"/>
        <v>4</v>
      </c>
      <c r="D202" s="401"/>
      <c r="E202" s="458"/>
      <c r="F202" s="458"/>
      <c r="G202" s="401"/>
      <c r="H202" s="408" t="s">
        <v>525</v>
      </c>
      <c r="I202" s="422"/>
      <c r="J202" s="449">
        <v>0</v>
      </c>
      <c r="K202" s="449">
        <v>0.5</v>
      </c>
      <c r="L202" s="449">
        <v>0.5</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436</v>
      </c>
      <c r="AR203" s="387"/>
      <c r="AS203" s="375"/>
      <c r="AT203" s="375"/>
      <c r="AU203" s="375"/>
    </row>
    <row r="204" spans="1:47" outlineLevel="1" x14ac:dyDescent="0.25">
      <c r="A204" s="375"/>
      <c r="B204" s="384"/>
      <c r="C204" s="377">
        <f>INT($C$29)+1</f>
        <v>2</v>
      </c>
      <c r="D204" s="401"/>
      <c r="E204" s="458"/>
      <c r="F204" s="458"/>
      <c r="G204" s="401"/>
      <c r="H204" s="418" t="s">
        <v>526</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432</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527</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436</v>
      </c>
      <c r="AR207" s="387"/>
      <c r="AS207" s="375"/>
      <c r="AT207" s="375"/>
      <c r="AU207" s="375"/>
    </row>
    <row r="208" spans="1:47" outlineLevel="1" x14ac:dyDescent="0.25">
      <c r="A208" s="375"/>
      <c r="B208" s="384"/>
      <c r="C208" s="377">
        <f>INT($C$29)+1</f>
        <v>2</v>
      </c>
      <c r="D208" s="401"/>
      <c r="E208" s="458"/>
      <c r="F208" s="458"/>
      <c r="G208" s="401"/>
      <c r="H208" s="418" t="s">
        <v>528</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432</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529</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530</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531</v>
      </c>
      <c r="J213" s="422" t="s">
        <v>532</v>
      </c>
      <c r="K213" s="422" t="s">
        <v>780</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436</v>
      </c>
      <c r="AR215" s="387"/>
      <c r="AS215" s="375"/>
      <c r="AT215" s="375"/>
      <c r="AU215" s="375"/>
    </row>
    <row r="216" spans="1:47" s="686" customFormat="1" ht="15" customHeight="1" outlineLevel="1" x14ac:dyDescent="0.25">
      <c r="A216" s="375"/>
      <c r="B216" s="384"/>
      <c r="C216" s="377">
        <f>INT($C$29)+1</f>
        <v>2</v>
      </c>
      <c r="D216" s="401"/>
      <c r="E216" s="458"/>
      <c r="F216" s="458"/>
      <c r="G216" s="401"/>
      <c r="H216" s="418" t="s">
        <v>988</v>
      </c>
      <c r="I216" s="419"/>
      <c r="J216" s="836" t="s">
        <v>990</v>
      </c>
      <c r="K216" s="836" t="s">
        <v>990</v>
      </c>
      <c r="L216" s="836" t="s">
        <v>989</v>
      </c>
      <c r="M216" s="836" t="s">
        <v>989</v>
      </c>
      <c r="N216" s="435"/>
      <c r="O216" s="435" t="s">
        <v>1015</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432</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42">INT($C$29)+2</f>
        <v>3</v>
      </c>
      <c r="D219" s="401"/>
      <c r="E219" s="458"/>
      <c r="F219" s="458"/>
      <c r="G219" s="401"/>
      <c r="H219" s="406" t="str">
        <f t="shared" ref="H219:H220" si="43">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42"/>
        <v>3</v>
      </c>
      <c r="D220" s="401"/>
      <c r="E220" s="458"/>
      <c r="F220" s="458"/>
      <c r="G220" s="401"/>
      <c r="H220" s="406" t="str">
        <f t="shared" si="43"/>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42"/>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42"/>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436</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128</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423</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425</v>
      </c>
      <c r="F233" s="455">
        <v>1</v>
      </c>
      <c r="G233" s="393"/>
      <c r="H233" s="394" t="s">
        <v>534</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466</v>
      </c>
      <c r="L237" s="459"/>
      <c r="M237" s="459"/>
      <c r="N237" s="459" t="s">
        <v>467</v>
      </c>
      <c r="O237" s="459"/>
      <c r="P237" s="459"/>
      <c r="Q237" s="459"/>
      <c r="R237" s="459" t="s">
        <v>469</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535</v>
      </c>
      <c r="M238" s="448" t="s">
        <v>4</v>
      </c>
      <c r="N238" s="448" t="s">
        <v>536</v>
      </c>
      <c r="O238" s="448" t="s">
        <v>537</v>
      </c>
      <c r="P238" s="448" t="s">
        <v>538</v>
      </c>
      <c r="Q238" s="448" t="s">
        <v>539</v>
      </c>
      <c r="R238" s="448" t="s">
        <v>536</v>
      </c>
      <c r="S238" s="448" t="s">
        <v>537</v>
      </c>
      <c r="T238" s="448" t="s">
        <v>538</v>
      </c>
      <c r="U238" s="448" t="s">
        <v>539</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429</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540</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430</v>
      </c>
      <c r="C241" s="377">
        <f>INT(MAX($C$244:$C$357))+1</f>
        <v>5</v>
      </c>
      <c r="D241" s="401" t="s">
        <v>431</v>
      </c>
      <c r="E241" s="458"/>
      <c r="F241" s="458"/>
      <c r="G241" s="401"/>
      <c r="H241" s="458" t="s">
        <v>541</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430</v>
      </c>
      <c r="C242" s="377">
        <f>INT(MAX($C$244:$C$357))+1</f>
        <v>5</v>
      </c>
      <c r="D242" s="401" t="s">
        <v>431</v>
      </c>
      <c r="E242" s="458"/>
      <c r="F242" s="458"/>
      <c r="G242" s="401"/>
      <c r="H242" s="458" t="s">
        <v>1102</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542</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432</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543</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544</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436</v>
      </c>
      <c r="AR248" s="387"/>
      <c r="AS248" s="375"/>
      <c r="AT248" s="375"/>
      <c r="AU248" s="375"/>
    </row>
    <row r="249" spans="1:47" outlineLevel="1" x14ac:dyDescent="0.25">
      <c r="A249" s="375"/>
      <c r="B249" s="384"/>
      <c r="C249" s="377">
        <f>INT($C$232)+1</f>
        <v>2</v>
      </c>
      <c r="D249" s="401"/>
      <c r="E249" s="458"/>
      <c r="F249" s="458"/>
      <c r="G249" s="401"/>
      <c r="H249" s="461" t="s">
        <v>545</v>
      </c>
      <c r="I249" s="390" t="s">
        <v>546</v>
      </c>
      <c r="J249" s="464"/>
      <c r="K249" s="390" t="s">
        <v>547</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432</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880</v>
      </c>
      <c r="I251" s="466" t="b">
        <v>0</v>
      </c>
      <c r="J251" s="423" t="b">
        <v>1</v>
      </c>
      <c r="K251" s="467">
        <f t="shared" ref="K251:Q251" si="44">DATE($I$254,MONTH(INDEX($N$260:$Q$260,1,K$240+1)),DAY(INDEX($N$260:$Q$260,1,K$240+1)))</f>
        <v>43586</v>
      </c>
      <c r="L251" s="467">
        <f t="shared" si="44"/>
        <v>43586</v>
      </c>
      <c r="M251" s="467">
        <f t="shared" si="44"/>
        <v>43586</v>
      </c>
      <c r="N251" s="467">
        <f t="shared" si="44"/>
        <v>43586</v>
      </c>
      <c r="O251" s="467">
        <f t="shared" si="44"/>
        <v>43586</v>
      </c>
      <c r="P251" s="467">
        <f t="shared" si="44"/>
        <v>43586</v>
      </c>
      <c r="Q251" s="467">
        <f t="shared" si="44"/>
        <v>43586</v>
      </c>
      <c r="R251" s="406"/>
      <c r="S251" s="406"/>
      <c r="T251" s="406"/>
      <c r="U251" s="406"/>
      <c r="V251" s="406"/>
      <c r="W251" s="428" t="s">
        <v>548</v>
      </c>
      <c r="X251" s="428"/>
      <c r="Y251" s="428"/>
      <c r="Z251" s="428"/>
      <c r="AA251" s="428"/>
      <c r="AB251" s="406"/>
      <c r="AC251" s="1207" t="s">
        <v>549</v>
      </c>
      <c r="AD251" s="1208"/>
      <c r="AE251" s="1208"/>
      <c r="AF251" s="1209"/>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879</v>
      </c>
      <c r="I252" s="466" t="b">
        <v>0</v>
      </c>
      <c r="J252" s="423" t="b">
        <v>1</v>
      </c>
      <c r="K252" s="470">
        <f>DATE($I$254,MONTH(INDEX($N$268:$Q$268,1,K$240+1)),DAY(INDEX($N$268:$Q$268,1,K$240+1)))</f>
        <v>43620</v>
      </c>
      <c r="L252" s="470">
        <f t="shared" ref="L252:Q252" si="45">DATE($I$254,MONTH(INDEX($N$268:$Q$268,1,L$240+1)),DAY(INDEX($N$268:$Q$268,1,L$240+1)))</f>
        <v>43620</v>
      </c>
      <c r="M252" s="470">
        <f t="shared" si="45"/>
        <v>43620</v>
      </c>
      <c r="N252" s="470">
        <f t="shared" si="45"/>
        <v>43620</v>
      </c>
      <c r="O252" s="470">
        <f t="shared" si="45"/>
        <v>43620</v>
      </c>
      <c r="P252" s="470">
        <f t="shared" si="45"/>
        <v>43620</v>
      </c>
      <c r="Q252" s="470">
        <f t="shared" si="45"/>
        <v>43620</v>
      </c>
      <c r="R252" s="406"/>
      <c r="S252" s="406"/>
      <c r="T252" s="406"/>
      <c r="U252" s="406"/>
      <c r="V252" s="406"/>
      <c r="W252" s="428"/>
      <c r="X252" s="428"/>
      <c r="Y252" s="428"/>
      <c r="Z252" s="428"/>
      <c r="AA252" s="428"/>
      <c r="AB252" s="406"/>
      <c r="AC252" s="1210"/>
      <c r="AD252" s="1211"/>
      <c r="AE252" s="1211"/>
      <c r="AF252" s="1212"/>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878</v>
      </c>
      <c r="I253" s="469" t="b">
        <f>NOT(OR(I251,I252))</f>
        <v>1</v>
      </c>
      <c r="J253" s="423" t="b">
        <v>1</v>
      </c>
      <c r="K253" s="480">
        <f t="shared" ref="K253:Q253" si="46">DATE($I$254,MONTH(INDEX($N$276:$Q$276,1,K$240+1)),DAY(INDEX($N$276:$Q$276,1,K$240+1)))</f>
        <v>43655</v>
      </c>
      <c r="L253" s="480">
        <f t="shared" si="46"/>
        <v>43655</v>
      </c>
      <c r="M253" s="480">
        <f t="shared" si="46"/>
        <v>43655</v>
      </c>
      <c r="N253" s="480">
        <f t="shared" si="46"/>
        <v>43655</v>
      </c>
      <c r="O253" s="480">
        <f t="shared" si="46"/>
        <v>43655</v>
      </c>
      <c r="P253" s="480">
        <f t="shared" si="46"/>
        <v>43655</v>
      </c>
      <c r="Q253" s="480">
        <f t="shared" si="46"/>
        <v>43655</v>
      </c>
      <c r="R253" s="406"/>
      <c r="S253" s="406"/>
      <c r="T253" s="406"/>
      <c r="U253" s="406"/>
      <c r="V253" s="406"/>
      <c r="W253" s="422"/>
      <c r="X253" s="422"/>
      <c r="Y253" s="422"/>
      <c r="Z253" s="422"/>
      <c r="AA253" s="422"/>
      <c r="AB253" s="422"/>
      <c r="AC253" s="1213"/>
      <c r="AD253" s="1214"/>
      <c r="AE253" s="1214"/>
      <c r="AF253" s="1215"/>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550</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7" t="s">
        <v>551</v>
      </c>
      <c r="AD254" s="1208"/>
      <c r="AE254" s="1208"/>
      <c r="AF254" s="1209"/>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552</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13"/>
      <c r="AD255" s="1214"/>
      <c r="AE255" s="1214"/>
      <c r="AF255" s="1215"/>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553</v>
      </c>
      <c r="F256" s="458"/>
      <c r="G256" s="401"/>
      <c r="H256" s="471" t="s">
        <v>554</v>
      </c>
      <c r="I256" s="429" t="s">
        <v>555</v>
      </c>
      <c r="J256" s="472"/>
      <c r="K256" s="409">
        <f>COUNTA($H$257:$H$312)</f>
        <v>3</v>
      </c>
      <c r="L256" s="409">
        <f>COUNTA($I$257:$I$312)/K256</f>
        <v>8</v>
      </c>
      <c r="M256" s="473">
        <v>-8</v>
      </c>
      <c r="N256" s="429" t="s">
        <v>839</v>
      </c>
      <c r="O256" s="429"/>
      <c r="P256" s="429"/>
      <c r="Q256" s="429"/>
      <c r="R256" s="429" t="s">
        <v>556</v>
      </c>
      <c r="S256" s="429"/>
      <c r="T256" s="429"/>
      <c r="U256" s="429"/>
      <c r="V256" s="406"/>
      <c r="W256" s="474" t="s">
        <v>557</v>
      </c>
      <c r="X256" s="474" t="s">
        <v>558</v>
      </c>
      <c r="Y256" s="474" t="s">
        <v>559</v>
      </c>
      <c r="Z256" s="474" t="s">
        <v>560</v>
      </c>
      <c r="AA256" s="475"/>
      <c r="AB256" s="406"/>
      <c r="AC256" s="474" t="s">
        <v>557</v>
      </c>
      <c r="AD256" s="474" t="s">
        <v>558</v>
      </c>
      <c r="AE256" s="474" t="s">
        <v>559</v>
      </c>
      <c r="AF256" s="474" t="s">
        <v>560</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561</v>
      </c>
      <c r="K257" s="478">
        <f>N257-150</f>
        <v>43802</v>
      </c>
      <c r="L257" s="478">
        <f>K257+17/2</f>
        <v>43810.5</v>
      </c>
      <c r="M257" s="406"/>
      <c r="N257" s="479">
        <v>43952</v>
      </c>
      <c r="O257" s="479">
        <v>43952</v>
      </c>
      <c r="P257" s="479">
        <v>43952</v>
      </c>
      <c r="Q257" s="479">
        <v>43952</v>
      </c>
      <c r="R257" s="480">
        <f t="shared" ref="R257:U280" si="47">DATE($I$254,MONTH(INDEX($N257:$Q257,1,R$240+1)),DAY(INDEX($N257:$Q257,1,R$240+1)))</f>
        <v>43586</v>
      </c>
      <c r="S257" s="480">
        <f t="shared" si="47"/>
        <v>43586</v>
      </c>
      <c r="T257" s="480">
        <f t="shared" si="47"/>
        <v>43586</v>
      </c>
      <c r="U257" s="480">
        <f t="shared" si="47"/>
        <v>43586</v>
      </c>
      <c r="V257" s="406"/>
      <c r="W257" s="481">
        <f t="shared" ref="W257:W280" si="48">((N257-150)-INDEX(N$251:N$253,$E257,1))/30.5</f>
        <v>7.081967213114754</v>
      </c>
      <c r="X257" s="481">
        <f t="shared" ref="X257:X280" si="49">((O257-150)-INDEX(O$251:O$253,$E257,1))/30.5</f>
        <v>7.081967213114754</v>
      </c>
      <c r="Y257" s="481">
        <f t="shared" ref="Y257:Y280" si="50">((P257-150)-INDEX(P$251:P$253,$E257,1))/30.5</f>
        <v>7.081967213114754</v>
      </c>
      <c r="Z257" s="481">
        <f t="shared" ref="Z257:Z280" si="51">((Q257-150)-INDEX(Q$251:Q$253,$E257,1))/30.5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562</v>
      </c>
      <c r="K258" s="478">
        <f>N258-150</f>
        <v>44167</v>
      </c>
      <c r="L258" s="478">
        <f>K258+17/2</f>
        <v>44175.5</v>
      </c>
      <c r="M258" s="406"/>
      <c r="N258" s="479">
        <v>44317</v>
      </c>
      <c r="O258" s="479">
        <v>44317</v>
      </c>
      <c r="P258" s="479">
        <v>44317</v>
      </c>
      <c r="Q258" s="479">
        <v>44317</v>
      </c>
      <c r="R258" s="480">
        <f t="shared" si="47"/>
        <v>43586</v>
      </c>
      <c r="S258" s="480">
        <f t="shared" si="47"/>
        <v>43586</v>
      </c>
      <c r="T258" s="480">
        <f t="shared" si="47"/>
        <v>43586</v>
      </c>
      <c r="U258" s="480">
        <f t="shared" si="47"/>
        <v>43586</v>
      </c>
      <c r="V258" s="406"/>
      <c r="W258" s="487">
        <f t="shared" si="48"/>
        <v>19.049180327868854</v>
      </c>
      <c r="X258" s="487">
        <f t="shared" si="49"/>
        <v>19.049180327868854</v>
      </c>
      <c r="Y258" s="487">
        <f t="shared" si="50"/>
        <v>19.049180327868854</v>
      </c>
      <c r="Z258" s="487">
        <f t="shared" si="51"/>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52">INT($C$232+3)</f>
        <v>4</v>
      </c>
      <c r="D259" s="401"/>
      <c r="E259" s="458">
        <v>1</v>
      </c>
      <c r="F259" s="458"/>
      <c r="G259" s="401"/>
      <c r="H259" s="406"/>
      <c r="I259" s="476">
        <v>2</v>
      </c>
      <c r="J259" s="492" t="s">
        <v>563</v>
      </c>
      <c r="K259" s="493"/>
      <c r="L259" s="406"/>
      <c r="M259" s="406"/>
      <c r="N259" s="494">
        <f t="shared" ref="N259:Q264" si="53">DATEVALUE(DAY(N258)&amp;"/"&amp;MONTH(N258)&amp;"/"&amp;YEAR(N258)+1)</f>
        <v>44682</v>
      </c>
      <c r="O259" s="494">
        <f t="shared" si="53"/>
        <v>44682</v>
      </c>
      <c r="P259" s="494">
        <f t="shared" si="53"/>
        <v>44682</v>
      </c>
      <c r="Q259" s="494">
        <f t="shared" si="53"/>
        <v>44682</v>
      </c>
      <c r="R259" s="480">
        <f t="shared" si="47"/>
        <v>43586</v>
      </c>
      <c r="S259" s="480">
        <f t="shared" si="47"/>
        <v>43586</v>
      </c>
      <c r="T259" s="480">
        <f t="shared" si="47"/>
        <v>43586</v>
      </c>
      <c r="U259" s="480">
        <f t="shared" si="47"/>
        <v>43586</v>
      </c>
      <c r="V259" s="406"/>
      <c r="W259" s="487">
        <f t="shared" si="48"/>
        <v>31.016393442622952</v>
      </c>
      <c r="X259" s="487">
        <f t="shared" si="49"/>
        <v>31.016393442622952</v>
      </c>
      <c r="Y259" s="487">
        <f t="shared" si="50"/>
        <v>31.016393442622952</v>
      </c>
      <c r="Z259" s="487">
        <f t="shared" si="51"/>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52"/>
        <v>4</v>
      </c>
      <c r="D260" s="401"/>
      <c r="E260" s="458">
        <v>1</v>
      </c>
      <c r="F260" s="458"/>
      <c r="G260" s="401"/>
      <c r="H260" s="406"/>
      <c r="I260" s="406">
        <v>3</v>
      </c>
      <c r="J260" s="405" t="s">
        <v>564</v>
      </c>
      <c r="K260" s="406"/>
      <c r="L260" s="406"/>
      <c r="M260" s="406"/>
      <c r="N260" s="494">
        <f t="shared" si="53"/>
        <v>45047</v>
      </c>
      <c r="O260" s="494">
        <f t="shared" si="53"/>
        <v>45047</v>
      </c>
      <c r="P260" s="494">
        <f t="shared" si="53"/>
        <v>45047</v>
      </c>
      <c r="Q260" s="494">
        <f t="shared" si="53"/>
        <v>45047</v>
      </c>
      <c r="R260" s="480">
        <f t="shared" si="47"/>
        <v>43586</v>
      </c>
      <c r="S260" s="480">
        <f t="shared" si="47"/>
        <v>43586</v>
      </c>
      <c r="T260" s="480">
        <f t="shared" si="47"/>
        <v>43586</v>
      </c>
      <c r="U260" s="480">
        <f t="shared" si="47"/>
        <v>43586</v>
      </c>
      <c r="V260" s="406"/>
      <c r="W260" s="487">
        <f t="shared" si="48"/>
        <v>42.983606557377051</v>
      </c>
      <c r="X260" s="487">
        <f t="shared" si="49"/>
        <v>42.983606557377051</v>
      </c>
      <c r="Y260" s="487">
        <f t="shared" si="50"/>
        <v>42.983606557377051</v>
      </c>
      <c r="Z260" s="487">
        <f t="shared" si="51"/>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52"/>
        <v>4</v>
      </c>
      <c r="D261" s="401"/>
      <c r="E261" s="458">
        <v>1</v>
      </c>
      <c r="F261" s="458"/>
      <c r="G261" s="401"/>
      <c r="H261" s="406"/>
      <c r="I261" s="406">
        <v>4</v>
      </c>
      <c r="J261" s="406" t="s">
        <v>565</v>
      </c>
      <c r="K261" s="406"/>
      <c r="L261" s="406"/>
      <c r="M261" s="406"/>
      <c r="N261" s="494">
        <f t="shared" si="53"/>
        <v>45413</v>
      </c>
      <c r="O261" s="494">
        <f t="shared" si="53"/>
        <v>45413</v>
      </c>
      <c r="P261" s="494">
        <f t="shared" si="53"/>
        <v>45413</v>
      </c>
      <c r="Q261" s="494">
        <f t="shared" si="53"/>
        <v>45413</v>
      </c>
      <c r="R261" s="480">
        <f t="shared" si="47"/>
        <v>43586</v>
      </c>
      <c r="S261" s="480">
        <f t="shared" si="47"/>
        <v>43586</v>
      </c>
      <c r="T261" s="480">
        <f t="shared" si="47"/>
        <v>43586</v>
      </c>
      <c r="U261" s="480">
        <f t="shared" si="47"/>
        <v>43586</v>
      </c>
      <c r="V261" s="406"/>
      <c r="W261" s="487">
        <f t="shared" si="48"/>
        <v>54.983606557377051</v>
      </c>
      <c r="X261" s="487">
        <f t="shared" si="49"/>
        <v>54.983606557377051</v>
      </c>
      <c r="Y261" s="487">
        <f t="shared" si="50"/>
        <v>54.983606557377051</v>
      </c>
      <c r="Z261" s="487">
        <f t="shared" si="51"/>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52"/>
        <v>4</v>
      </c>
      <c r="D262" s="401"/>
      <c r="E262" s="458">
        <v>1</v>
      </c>
      <c r="F262" s="458"/>
      <c r="G262" s="401"/>
      <c r="H262" s="406"/>
      <c r="I262" s="406">
        <v>5</v>
      </c>
      <c r="J262" s="406" t="s">
        <v>566</v>
      </c>
      <c r="K262" s="406"/>
      <c r="L262" s="406"/>
      <c r="M262" s="406"/>
      <c r="N262" s="494">
        <f t="shared" si="53"/>
        <v>45778</v>
      </c>
      <c r="O262" s="494">
        <f t="shared" si="53"/>
        <v>45778</v>
      </c>
      <c r="P262" s="494">
        <f t="shared" si="53"/>
        <v>45778</v>
      </c>
      <c r="Q262" s="494">
        <f t="shared" si="53"/>
        <v>45778</v>
      </c>
      <c r="R262" s="480">
        <f t="shared" si="47"/>
        <v>43586</v>
      </c>
      <c r="S262" s="480">
        <f t="shared" si="47"/>
        <v>43586</v>
      </c>
      <c r="T262" s="480">
        <f t="shared" si="47"/>
        <v>43586</v>
      </c>
      <c r="U262" s="480">
        <f t="shared" si="47"/>
        <v>43586</v>
      </c>
      <c r="V262" s="406"/>
      <c r="W262" s="487">
        <f t="shared" si="48"/>
        <v>66.950819672131146</v>
      </c>
      <c r="X262" s="487">
        <f t="shared" si="49"/>
        <v>66.950819672131146</v>
      </c>
      <c r="Y262" s="487">
        <f t="shared" si="50"/>
        <v>66.950819672131146</v>
      </c>
      <c r="Z262" s="487">
        <f t="shared" si="51"/>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52"/>
        <v>4</v>
      </c>
      <c r="D263" s="401"/>
      <c r="E263" s="458">
        <v>1</v>
      </c>
      <c r="F263" s="458"/>
      <c r="G263" s="401"/>
      <c r="H263" s="406"/>
      <c r="I263" s="406">
        <v>6</v>
      </c>
      <c r="J263" s="406" t="s">
        <v>567</v>
      </c>
      <c r="K263" s="406"/>
      <c r="L263" s="406"/>
      <c r="M263" s="406"/>
      <c r="N263" s="494">
        <f t="shared" si="53"/>
        <v>46143</v>
      </c>
      <c r="O263" s="494">
        <f t="shared" si="53"/>
        <v>46143</v>
      </c>
      <c r="P263" s="494">
        <f t="shared" si="53"/>
        <v>46143</v>
      </c>
      <c r="Q263" s="494">
        <f t="shared" si="53"/>
        <v>46143</v>
      </c>
      <c r="R263" s="480">
        <f t="shared" si="47"/>
        <v>43586</v>
      </c>
      <c r="S263" s="480">
        <f t="shared" si="47"/>
        <v>43586</v>
      </c>
      <c r="T263" s="480">
        <f t="shared" si="47"/>
        <v>43586</v>
      </c>
      <c r="U263" s="480">
        <f t="shared" si="47"/>
        <v>43586</v>
      </c>
      <c r="V263" s="406"/>
      <c r="W263" s="487">
        <f t="shared" si="48"/>
        <v>78.918032786885249</v>
      </c>
      <c r="X263" s="487">
        <f t="shared" si="49"/>
        <v>78.918032786885249</v>
      </c>
      <c r="Y263" s="487">
        <f t="shared" si="50"/>
        <v>78.918032786885249</v>
      </c>
      <c r="Z263" s="487">
        <f t="shared" si="51"/>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52"/>
        <v>4</v>
      </c>
      <c r="D264" s="401"/>
      <c r="E264" s="458">
        <v>1</v>
      </c>
      <c r="F264" s="458"/>
      <c r="G264" s="401"/>
      <c r="H264" s="406"/>
      <c r="I264" s="406">
        <v>7</v>
      </c>
      <c r="J264" s="406" t="s">
        <v>568</v>
      </c>
      <c r="K264" s="406"/>
      <c r="L264" s="406"/>
      <c r="M264" s="406"/>
      <c r="N264" s="494">
        <f t="shared" si="53"/>
        <v>46508</v>
      </c>
      <c r="O264" s="494">
        <f t="shared" si="53"/>
        <v>46508</v>
      </c>
      <c r="P264" s="494">
        <f t="shared" si="53"/>
        <v>46508</v>
      </c>
      <c r="Q264" s="494">
        <f t="shared" si="53"/>
        <v>46508</v>
      </c>
      <c r="R264" s="480">
        <f t="shared" si="47"/>
        <v>43586</v>
      </c>
      <c r="S264" s="480">
        <f t="shared" si="47"/>
        <v>43586</v>
      </c>
      <c r="T264" s="480">
        <f t="shared" si="47"/>
        <v>43586</v>
      </c>
      <c r="U264" s="480">
        <f t="shared" si="47"/>
        <v>43586</v>
      </c>
      <c r="V264" s="406"/>
      <c r="W264" s="495">
        <f t="shared" si="48"/>
        <v>90.885245901639351</v>
      </c>
      <c r="X264" s="495">
        <f t="shared" si="49"/>
        <v>90.885245901639351</v>
      </c>
      <c r="Y264" s="495">
        <f t="shared" si="50"/>
        <v>90.885245901639351</v>
      </c>
      <c r="Z264" s="495">
        <f t="shared" si="51"/>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561</v>
      </c>
      <c r="K265" s="478">
        <f>N265-150</f>
        <v>43836</v>
      </c>
      <c r="L265" s="478">
        <f>K265+17/2</f>
        <v>43844.5</v>
      </c>
      <c r="M265" s="406"/>
      <c r="N265" s="479">
        <v>43986</v>
      </c>
      <c r="O265" s="479">
        <v>43986</v>
      </c>
      <c r="P265" s="479">
        <v>43986</v>
      </c>
      <c r="Q265" s="479">
        <v>43986</v>
      </c>
      <c r="R265" s="480">
        <f t="shared" si="47"/>
        <v>43620</v>
      </c>
      <c r="S265" s="480">
        <f t="shared" si="47"/>
        <v>43620</v>
      </c>
      <c r="T265" s="480">
        <f t="shared" si="47"/>
        <v>43620</v>
      </c>
      <c r="U265" s="480">
        <f t="shared" si="47"/>
        <v>43620</v>
      </c>
      <c r="V265" s="406"/>
      <c r="W265" s="481">
        <f t="shared" si="48"/>
        <v>7.081967213114754</v>
      </c>
      <c r="X265" s="481">
        <f t="shared" si="49"/>
        <v>7.081967213114754</v>
      </c>
      <c r="Y265" s="481">
        <f t="shared" si="50"/>
        <v>7.081967213114754</v>
      </c>
      <c r="Z265" s="481">
        <f t="shared" si="51"/>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562</v>
      </c>
      <c r="K266" s="478">
        <f>N266-150</f>
        <v>44201</v>
      </c>
      <c r="L266" s="478">
        <f>K266+17/2</f>
        <v>44209.5</v>
      </c>
      <c r="M266" s="406"/>
      <c r="N266" s="479">
        <v>44351</v>
      </c>
      <c r="O266" s="479">
        <v>44351</v>
      </c>
      <c r="P266" s="479">
        <v>44351</v>
      </c>
      <c r="Q266" s="479">
        <v>44351</v>
      </c>
      <c r="R266" s="480">
        <f t="shared" si="47"/>
        <v>43620</v>
      </c>
      <c r="S266" s="480">
        <f t="shared" si="47"/>
        <v>43620</v>
      </c>
      <c r="T266" s="480">
        <f t="shared" si="47"/>
        <v>43620</v>
      </c>
      <c r="U266" s="480">
        <f t="shared" si="47"/>
        <v>43620</v>
      </c>
      <c r="V266" s="406"/>
      <c r="W266" s="487">
        <f t="shared" si="48"/>
        <v>19.049180327868854</v>
      </c>
      <c r="X266" s="487">
        <f t="shared" si="49"/>
        <v>19.049180327868854</v>
      </c>
      <c r="Y266" s="487">
        <f t="shared" si="50"/>
        <v>19.049180327868854</v>
      </c>
      <c r="Z266" s="487">
        <f t="shared" si="51"/>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4">INT($C$232+3)</f>
        <v>4</v>
      </c>
      <c r="D267" s="401"/>
      <c r="E267" s="458">
        <v>2</v>
      </c>
      <c r="F267" s="458"/>
      <c r="G267" s="401"/>
      <c r="H267" s="406"/>
      <c r="I267" s="406">
        <v>2</v>
      </c>
      <c r="J267" s="486" t="s">
        <v>569</v>
      </c>
      <c r="K267" s="406"/>
      <c r="L267" s="406"/>
      <c r="M267" s="406"/>
      <c r="N267" s="494">
        <f t="shared" ref="N267:Q267" si="55">DATEVALUE(DAY(N266)&amp;"/"&amp;MONTH(N266)&amp;"/"&amp;YEAR(N266)+1)</f>
        <v>44716</v>
      </c>
      <c r="O267" s="494">
        <f t="shared" si="55"/>
        <v>44716</v>
      </c>
      <c r="P267" s="494">
        <f t="shared" si="55"/>
        <v>44716</v>
      </c>
      <c r="Q267" s="494">
        <f t="shared" si="55"/>
        <v>44716</v>
      </c>
      <c r="R267" s="480">
        <f t="shared" si="47"/>
        <v>43620</v>
      </c>
      <c r="S267" s="480">
        <f t="shared" si="47"/>
        <v>43620</v>
      </c>
      <c r="T267" s="480">
        <f t="shared" si="47"/>
        <v>43620</v>
      </c>
      <c r="U267" s="480">
        <f t="shared" si="47"/>
        <v>43620</v>
      </c>
      <c r="V267" s="406"/>
      <c r="W267" s="487">
        <f t="shared" si="48"/>
        <v>31.016393442622952</v>
      </c>
      <c r="X267" s="487">
        <f t="shared" si="49"/>
        <v>31.016393442622952</v>
      </c>
      <c r="Y267" s="487">
        <f t="shared" si="50"/>
        <v>31.016393442622952</v>
      </c>
      <c r="Z267" s="487">
        <f t="shared" si="51"/>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4"/>
        <v>4</v>
      </c>
      <c r="D268" s="401"/>
      <c r="E268" s="458">
        <v>2</v>
      </c>
      <c r="F268" s="458"/>
      <c r="G268" s="401"/>
      <c r="H268" s="406"/>
      <c r="I268" s="406">
        <v>3</v>
      </c>
      <c r="J268" s="486" t="s">
        <v>570</v>
      </c>
      <c r="K268" s="406"/>
      <c r="L268" s="406"/>
      <c r="M268" s="406"/>
      <c r="N268" s="494">
        <f t="shared" ref="N268:Q268" si="56">DATEVALUE(DAY(N267)&amp;"/"&amp;MONTH(N267)&amp;"/"&amp;YEAR(N267)+1)</f>
        <v>45081</v>
      </c>
      <c r="O268" s="494">
        <f t="shared" si="56"/>
        <v>45081</v>
      </c>
      <c r="P268" s="494">
        <f t="shared" si="56"/>
        <v>45081</v>
      </c>
      <c r="Q268" s="494">
        <f t="shared" si="56"/>
        <v>45081</v>
      </c>
      <c r="R268" s="480">
        <f t="shared" si="47"/>
        <v>43620</v>
      </c>
      <c r="S268" s="480">
        <f t="shared" si="47"/>
        <v>43620</v>
      </c>
      <c r="T268" s="480">
        <f t="shared" si="47"/>
        <v>43620</v>
      </c>
      <c r="U268" s="480">
        <f t="shared" si="47"/>
        <v>43620</v>
      </c>
      <c r="V268" s="406"/>
      <c r="W268" s="487">
        <f t="shared" si="48"/>
        <v>42.983606557377051</v>
      </c>
      <c r="X268" s="487">
        <f t="shared" si="49"/>
        <v>42.983606557377051</v>
      </c>
      <c r="Y268" s="487">
        <f t="shared" si="50"/>
        <v>42.983606557377051</v>
      </c>
      <c r="Z268" s="487">
        <f t="shared" si="51"/>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4"/>
        <v>4</v>
      </c>
      <c r="D269" s="401"/>
      <c r="E269" s="458">
        <v>2</v>
      </c>
      <c r="F269" s="458"/>
      <c r="G269" s="401"/>
      <c r="H269" s="406"/>
      <c r="I269" s="406">
        <v>4</v>
      </c>
      <c r="J269" s="486" t="s">
        <v>571</v>
      </c>
      <c r="K269" s="406"/>
      <c r="L269" s="406"/>
      <c r="M269" s="406"/>
      <c r="N269" s="494">
        <f t="shared" ref="N269:Q269" si="57">DATEVALUE(DAY(N268)&amp;"/"&amp;MONTH(N268)&amp;"/"&amp;YEAR(N268)+1)</f>
        <v>45447</v>
      </c>
      <c r="O269" s="494">
        <f t="shared" si="57"/>
        <v>45447</v>
      </c>
      <c r="P269" s="494">
        <f t="shared" si="57"/>
        <v>45447</v>
      </c>
      <c r="Q269" s="494">
        <f t="shared" si="57"/>
        <v>45447</v>
      </c>
      <c r="R269" s="480">
        <f t="shared" si="47"/>
        <v>43620</v>
      </c>
      <c r="S269" s="480">
        <f t="shared" si="47"/>
        <v>43620</v>
      </c>
      <c r="T269" s="480">
        <f t="shared" si="47"/>
        <v>43620</v>
      </c>
      <c r="U269" s="480">
        <f t="shared" si="47"/>
        <v>43620</v>
      </c>
      <c r="V269" s="406"/>
      <c r="W269" s="487">
        <f t="shared" si="48"/>
        <v>54.983606557377051</v>
      </c>
      <c r="X269" s="487">
        <f t="shared" si="49"/>
        <v>54.983606557377051</v>
      </c>
      <c r="Y269" s="487">
        <f t="shared" si="50"/>
        <v>54.983606557377051</v>
      </c>
      <c r="Z269" s="487">
        <f t="shared" si="51"/>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4"/>
        <v>4</v>
      </c>
      <c r="D270" s="401"/>
      <c r="E270" s="458">
        <v>2</v>
      </c>
      <c r="F270" s="458"/>
      <c r="G270" s="401"/>
      <c r="H270" s="406"/>
      <c r="I270" s="406">
        <v>5</v>
      </c>
      <c r="J270" s="486" t="s">
        <v>572</v>
      </c>
      <c r="K270" s="406"/>
      <c r="L270" s="406"/>
      <c r="M270" s="406"/>
      <c r="N270" s="494">
        <f t="shared" ref="N270:Q270" si="58">DATEVALUE(DAY(N269)&amp;"/"&amp;MONTH(N269)&amp;"/"&amp;YEAR(N269)+1)</f>
        <v>45812</v>
      </c>
      <c r="O270" s="494">
        <f t="shared" si="58"/>
        <v>45812</v>
      </c>
      <c r="P270" s="494">
        <f t="shared" si="58"/>
        <v>45812</v>
      </c>
      <c r="Q270" s="494">
        <f t="shared" si="58"/>
        <v>45812</v>
      </c>
      <c r="R270" s="480">
        <f t="shared" si="47"/>
        <v>43620</v>
      </c>
      <c r="S270" s="480">
        <f t="shared" si="47"/>
        <v>43620</v>
      </c>
      <c r="T270" s="480">
        <f t="shared" si="47"/>
        <v>43620</v>
      </c>
      <c r="U270" s="480">
        <f t="shared" si="47"/>
        <v>43620</v>
      </c>
      <c r="V270" s="406"/>
      <c r="W270" s="487">
        <f t="shared" si="48"/>
        <v>66.950819672131146</v>
      </c>
      <c r="X270" s="487">
        <f t="shared" si="49"/>
        <v>66.950819672131146</v>
      </c>
      <c r="Y270" s="487">
        <f t="shared" si="50"/>
        <v>66.950819672131146</v>
      </c>
      <c r="Z270" s="487">
        <f t="shared" si="51"/>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4"/>
        <v>4</v>
      </c>
      <c r="D271" s="401"/>
      <c r="E271" s="458">
        <v>2</v>
      </c>
      <c r="F271" s="458"/>
      <c r="G271" s="401"/>
      <c r="H271" s="406"/>
      <c r="I271" s="406">
        <v>6</v>
      </c>
      <c r="J271" s="486" t="s">
        <v>573</v>
      </c>
      <c r="K271" s="406"/>
      <c r="L271" s="406"/>
      <c r="M271" s="406"/>
      <c r="N271" s="494">
        <f t="shared" ref="N271:Q271" si="59">DATEVALUE(DAY(N270)&amp;"/"&amp;MONTH(N270)&amp;"/"&amp;YEAR(N270)+1)</f>
        <v>46177</v>
      </c>
      <c r="O271" s="494">
        <f t="shared" si="59"/>
        <v>46177</v>
      </c>
      <c r="P271" s="494">
        <f t="shared" si="59"/>
        <v>46177</v>
      </c>
      <c r="Q271" s="494">
        <f t="shared" si="59"/>
        <v>46177</v>
      </c>
      <c r="R271" s="480">
        <f t="shared" si="47"/>
        <v>43620</v>
      </c>
      <c r="S271" s="480">
        <f t="shared" si="47"/>
        <v>43620</v>
      </c>
      <c r="T271" s="480">
        <f t="shared" si="47"/>
        <v>43620</v>
      </c>
      <c r="U271" s="480">
        <f t="shared" si="47"/>
        <v>43620</v>
      </c>
      <c r="V271" s="406"/>
      <c r="W271" s="487">
        <f t="shared" si="48"/>
        <v>78.918032786885249</v>
      </c>
      <c r="X271" s="487">
        <f t="shared" si="49"/>
        <v>78.918032786885249</v>
      </c>
      <c r="Y271" s="487">
        <f t="shared" si="50"/>
        <v>78.918032786885249</v>
      </c>
      <c r="Z271" s="487">
        <f t="shared" si="51"/>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4"/>
        <v>4</v>
      </c>
      <c r="D272" s="401"/>
      <c r="E272" s="458">
        <v>2</v>
      </c>
      <c r="F272" s="458"/>
      <c r="G272" s="401"/>
      <c r="H272" s="406"/>
      <c r="I272" s="406">
        <v>7</v>
      </c>
      <c r="J272" s="734" t="s">
        <v>574</v>
      </c>
      <c r="K272" s="406"/>
      <c r="L272" s="406"/>
      <c r="M272" s="406"/>
      <c r="N272" s="494">
        <f t="shared" ref="N272:Q272" si="60">DATEVALUE(DAY(N271)&amp;"/"&amp;MONTH(N271)&amp;"/"&amp;YEAR(N271)+1)</f>
        <v>46542</v>
      </c>
      <c r="O272" s="494">
        <f t="shared" si="60"/>
        <v>46542</v>
      </c>
      <c r="P272" s="494">
        <f t="shared" si="60"/>
        <v>46542</v>
      </c>
      <c r="Q272" s="494">
        <f t="shared" si="60"/>
        <v>46542</v>
      </c>
      <c r="R272" s="480">
        <f t="shared" si="47"/>
        <v>43620</v>
      </c>
      <c r="S272" s="480">
        <f t="shared" si="47"/>
        <v>43620</v>
      </c>
      <c r="T272" s="480">
        <f t="shared" si="47"/>
        <v>43620</v>
      </c>
      <c r="U272" s="480">
        <f t="shared" si="47"/>
        <v>43620</v>
      </c>
      <c r="V272" s="406"/>
      <c r="W272" s="495">
        <f t="shared" si="48"/>
        <v>90.885245901639351</v>
      </c>
      <c r="X272" s="495">
        <f t="shared" si="49"/>
        <v>90.885245901639351</v>
      </c>
      <c r="Y272" s="495">
        <f t="shared" si="50"/>
        <v>90.885245901639351</v>
      </c>
      <c r="Z272" s="495">
        <f t="shared" si="51"/>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561</v>
      </c>
      <c r="K273" s="733">
        <f>N273-150</f>
        <v>43871</v>
      </c>
      <c r="L273" s="478">
        <f>K273+17/2</f>
        <v>43879.5</v>
      </c>
      <c r="M273" s="406"/>
      <c r="N273" s="479">
        <v>44021</v>
      </c>
      <c r="O273" s="479">
        <v>44021</v>
      </c>
      <c r="P273" s="479">
        <v>44021</v>
      </c>
      <c r="Q273" s="479">
        <v>44021</v>
      </c>
      <c r="R273" s="480">
        <f t="shared" si="47"/>
        <v>43655</v>
      </c>
      <c r="S273" s="480">
        <f t="shared" si="47"/>
        <v>43655</v>
      </c>
      <c r="T273" s="480">
        <f t="shared" si="47"/>
        <v>43655</v>
      </c>
      <c r="U273" s="480">
        <f t="shared" si="47"/>
        <v>43655</v>
      </c>
      <c r="V273" s="406"/>
      <c r="W273" s="481">
        <f t="shared" si="48"/>
        <v>7.081967213114754</v>
      </c>
      <c r="X273" s="481">
        <f t="shared" si="49"/>
        <v>7.081967213114754</v>
      </c>
      <c r="Y273" s="481">
        <f t="shared" si="50"/>
        <v>7.081967213114754</v>
      </c>
      <c r="Z273" s="481">
        <f t="shared" si="51"/>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562</v>
      </c>
      <c r="K274" s="733">
        <f>N274-150</f>
        <v>44236</v>
      </c>
      <c r="L274" s="478">
        <f>K274+17/2</f>
        <v>44244.5</v>
      </c>
      <c r="M274" s="406"/>
      <c r="N274" s="479">
        <v>44386</v>
      </c>
      <c r="O274" s="479">
        <v>44386</v>
      </c>
      <c r="P274" s="479">
        <v>44386</v>
      </c>
      <c r="Q274" s="479">
        <v>44386</v>
      </c>
      <c r="R274" s="480">
        <f t="shared" si="47"/>
        <v>43655</v>
      </c>
      <c r="S274" s="480">
        <f t="shared" si="47"/>
        <v>43655</v>
      </c>
      <c r="T274" s="480">
        <f t="shared" si="47"/>
        <v>43655</v>
      </c>
      <c r="U274" s="480">
        <f t="shared" si="47"/>
        <v>43655</v>
      </c>
      <c r="V274" s="406"/>
      <c r="W274" s="487">
        <f t="shared" si="48"/>
        <v>19.049180327868854</v>
      </c>
      <c r="X274" s="487">
        <f t="shared" si="49"/>
        <v>19.049180327868854</v>
      </c>
      <c r="Y274" s="487">
        <f t="shared" si="50"/>
        <v>19.049180327868854</v>
      </c>
      <c r="Z274" s="487">
        <f t="shared" si="51"/>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61">INT($C$232+3)</f>
        <v>4</v>
      </c>
      <c r="D275" s="401"/>
      <c r="E275" s="458">
        <v>3</v>
      </c>
      <c r="F275" s="458"/>
      <c r="G275" s="401"/>
      <c r="H275" s="406"/>
      <c r="I275" s="476">
        <v>2</v>
      </c>
      <c r="J275" s="736" t="s">
        <v>569</v>
      </c>
      <c r="K275" s="493"/>
      <c r="L275" s="406"/>
      <c r="M275" s="406"/>
      <c r="N275" s="494">
        <f t="shared" ref="N275:Q280" si="62">DATEVALUE(DAY(N274)&amp;"/"&amp;MONTH(N274)&amp;"/"&amp;YEAR(N274)+1)</f>
        <v>44751</v>
      </c>
      <c r="O275" s="494">
        <f t="shared" si="62"/>
        <v>44751</v>
      </c>
      <c r="P275" s="494">
        <f t="shared" si="62"/>
        <v>44751</v>
      </c>
      <c r="Q275" s="494">
        <f t="shared" si="62"/>
        <v>44751</v>
      </c>
      <c r="R275" s="480">
        <f t="shared" si="47"/>
        <v>43655</v>
      </c>
      <c r="S275" s="480">
        <f t="shared" si="47"/>
        <v>43655</v>
      </c>
      <c r="T275" s="480">
        <f t="shared" si="47"/>
        <v>43655</v>
      </c>
      <c r="U275" s="480">
        <f t="shared" si="47"/>
        <v>43655</v>
      </c>
      <c r="V275" s="406"/>
      <c r="W275" s="487">
        <f t="shared" si="48"/>
        <v>31.016393442622952</v>
      </c>
      <c r="X275" s="487">
        <f t="shared" si="49"/>
        <v>31.016393442622952</v>
      </c>
      <c r="Y275" s="487">
        <f t="shared" si="50"/>
        <v>31.016393442622952</v>
      </c>
      <c r="Z275" s="487">
        <f t="shared" si="51"/>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61"/>
        <v>4</v>
      </c>
      <c r="D276" s="401"/>
      <c r="E276" s="458">
        <v>3</v>
      </c>
      <c r="F276" s="458"/>
      <c r="G276" s="401"/>
      <c r="H276" s="406"/>
      <c r="I276" s="476">
        <v>3</v>
      </c>
      <c r="J276" s="736" t="s">
        <v>570</v>
      </c>
      <c r="K276" s="493"/>
      <c r="L276" s="406"/>
      <c r="M276" s="406"/>
      <c r="N276" s="494">
        <f t="shared" si="62"/>
        <v>45116</v>
      </c>
      <c r="O276" s="494">
        <f t="shared" si="62"/>
        <v>45116</v>
      </c>
      <c r="P276" s="494">
        <f t="shared" si="62"/>
        <v>45116</v>
      </c>
      <c r="Q276" s="494">
        <f t="shared" si="62"/>
        <v>45116</v>
      </c>
      <c r="R276" s="480">
        <f t="shared" si="47"/>
        <v>43655</v>
      </c>
      <c r="S276" s="480">
        <f t="shared" si="47"/>
        <v>43655</v>
      </c>
      <c r="T276" s="480">
        <f t="shared" si="47"/>
        <v>43655</v>
      </c>
      <c r="U276" s="480">
        <f t="shared" si="47"/>
        <v>43655</v>
      </c>
      <c r="V276" s="406"/>
      <c r="W276" s="487">
        <f t="shared" si="48"/>
        <v>42.983606557377051</v>
      </c>
      <c r="X276" s="487">
        <f t="shared" si="49"/>
        <v>42.983606557377051</v>
      </c>
      <c r="Y276" s="487">
        <f t="shared" si="50"/>
        <v>42.983606557377051</v>
      </c>
      <c r="Z276" s="487">
        <f t="shared" si="51"/>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61"/>
        <v>4</v>
      </c>
      <c r="D277" s="401"/>
      <c r="E277" s="458">
        <v>3</v>
      </c>
      <c r="F277" s="458"/>
      <c r="G277" s="401"/>
      <c r="H277" s="406"/>
      <c r="I277" s="476">
        <v>4</v>
      </c>
      <c r="J277" s="736" t="s">
        <v>571</v>
      </c>
      <c r="K277" s="493"/>
      <c r="L277" s="406"/>
      <c r="M277" s="406"/>
      <c r="N277" s="494">
        <f t="shared" si="62"/>
        <v>45482</v>
      </c>
      <c r="O277" s="494">
        <f t="shared" si="62"/>
        <v>45482</v>
      </c>
      <c r="P277" s="494">
        <f t="shared" si="62"/>
        <v>45482</v>
      </c>
      <c r="Q277" s="494">
        <f t="shared" si="62"/>
        <v>45482</v>
      </c>
      <c r="R277" s="480">
        <f t="shared" si="47"/>
        <v>43655</v>
      </c>
      <c r="S277" s="480">
        <f t="shared" si="47"/>
        <v>43655</v>
      </c>
      <c r="T277" s="480">
        <f t="shared" si="47"/>
        <v>43655</v>
      </c>
      <c r="U277" s="480">
        <f t="shared" si="47"/>
        <v>43655</v>
      </c>
      <c r="V277" s="406"/>
      <c r="W277" s="487">
        <f t="shared" si="48"/>
        <v>54.983606557377051</v>
      </c>
      <c r="X277" s="487">
        <f t="shared" si="49"/>
        <v>54.983606557377051</v>
      </c>
      <c r="Y277" s="487">
        <f t="shared" si="50"/>
        <v>54.983606557377051</v>
      </c>
      <c r="Z277" s="487">
        <f t="shared" si="51"/>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61"/>
        <v>4</v>
      </c>
      <c r="D278" s="401"/>
      <c r="E278" s="458">
        <v>3</v>
      </c>
      <c r="F278" s="458"/>
      <c r="G278" s="401"/>
      <c r="H278" s="406"/>
      <c r="I278" s="476">
        <v>5</v>
      </c>
      <c r="J278" s="736" t="s">
        <v>572</v>
      </c>
      <c r="K278" s="493"/>
      <c r="L278" s="406"/>
      <c r="M278" s="406"/>
      <c r="N278" s="494">
        <f t="shared" si="62"/>
        <v>45847</v>
      </c>
      <c r="O278" s="494">
        <f t="shared" si="62"/>
        <v>45847</v>
      </c>
      <c r="P278" s="494">
        <f t="shared" si="62"/>
        <v>45847</v>
      </c>
      <c r="Q278" s="494">
        <f t="shared" si="62"/>
        <v>45847</v>
      </c>
      <c r="R278" s="480">
        <f t="shared" si="47"/>
        <v>43655</v>
      </c>
      <c r="S278" s="480">
        <f t="shared" si="47"/>
        <v>43655</v>
      </c>
      <c r="T278" s="480">
        <f t="shared" si="47"/>
        <v>43655</v>
      </c>
      <c r="U278" s="480">
        <f t="shared" si="47"/>
        <v>43655</v>
      </c>
      <c r="V278" s="406"/>
      <c r="W278" s="487">
        <f t="shared" si="48"/>
        <v>66.950819672131146</v>
      </c>
      <c r="X278" s="487">
        <f t="shared" si="49"/>
        <v>66.950819672131146</v>
      </c>
      <c r="Y278" s="487">
        <f t="shared" si="50"/>
        <v>66.950819672131146</v>
      </c>
      <c r="Z278" s="487">
        <f t="shared" si="51"/>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61"/>
        <v>4</v>
      </c>
      <c r="D279" s="401"/>
      <c r="E279" s="458">
        <v>3</v>
      </c>
      <c r="F279" s="458"/>
      <c r="G279" s="401"/>
      <c r="H279" s="406"/>
      <c r="I279" s="476">
        <v>6</v>
      </c>
      <c r="J279" s="736" t="s">
        <v>573</v>
      </c>
      <c r="K279" s="493"/>
      <c r="L279" s="406"/>
      <c r="M279" s="406"/>
      <c r="N279" s="494">
        <f t="shared" si="62"/>
        <v>46212</v>
      </c>
      <c r="O279" s="494">
        <f t="shared" si="62"/>
        <v>46212</v>
      </c>
      <c r="P279" s="494">
        <f t="shared" si="62"/>
        <v>46212</v>
      </c>
      <c r="Q279" s="494">
        <f t="shared" si="62"/>
        <v>46212</v>
      </c>
      <c r="R279" s="480">
        <f t="shared" si="47"/>
        <v>43655</v>
      </c>
      <c r="S279" s="480">
        <f t="shared" si="47"/>
        <v>43655</v>
      </c>
      <c r="T279" s="480">
        <f t="shared" si="47"/>
        <v>43655</v>
      </c>
      <c r="U279" s="480">
        <f t="shared" si="47"/>
        <v>43655</v>
      </c>
      <c r="V279" s="406"/>
      <c r="W279" s="487">
        <f t="shared" si="48"/>
        <v>78.918032786885249</v>
      </c>
      <c r="X279" s="487">
        <f t="shared" si="49"/>
        <v>78.918032786885249</v>
      </c>
      <c r="Y279" s="487">
        <f t="shared" si="50"/>
        <v>78.918032786885249</v>
      </c>
      <c r="Z279" s="487">
        <f t="shared" si="51"/>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61"/>
        <v>4</v>
      </c>
      <c r="D280" s="401"/>
      <c r="E280" s="458">
        <v>3</v>
      </c>
      <c r="F280" s="458"/>
      <c r="G280" s="401"/>
      <c r="H280" s="406"/>
      <c r="I280" s="476">
        <v>7</v>
      </c>
      <c r="J280" s="736" t="s">
        <v>574</v>
      </c>
      <c r="K280" s="493"/>
      <c r="L280" s="406"/>
      <c r="M280" s="406"/>
      <c r="N280" s="494">
        <f t="shared" si="62"/>
        <v>46577</v>
      </c>
      <c r="O280" s="494">
        <f t="shared" si="62"/>
        <v>46577</v>
      </c>
      <c r="P280" s="494">
        <f t="shared" si="62"/>
        <v>46577</v>
      </c>
      <c r="Q280" s="494">
        <f t="shared" si="62"/>
        <v>46577</v>
      </c>
      <c r="R280" s="480">
        <f t="shared" si="47"/>
        <v>43655</v>
      </c>
      <c r="S280" s="480">
        <f t="shared" si="47"/>
        <v>43655</v>
      </c>
      <c r="T280" s="480">
        <f t="shared" si="47"/>
        <v>43655</v>
      </c>
      <c r="U280" s="480">
        <f t="shared" si="47"/>
        <v>43655</v>
      </c>
      <c r="V280" s="406"/>
      <c r="W280" s="495">
        <f t="shared" si="48"/>
        <v>90.885245901639351</v>
      </c>
      <c r="X280" s="495">
        <f t="shared" si="49"/>
        <v>90.885245901639351</v>
      </c>
      <c r="Y280" s="495">
        <f t="shared" si="50"/>
        <v>90.885245901639351</v>
      </c>
      <c r="Z280" s="495">
        <f t="shared" si="51"/>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1144</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3">MIN(363,INT((K251 - DATE(YEAR(K251),1,1))))+364*(YEAR(K251)-i_startyear)</f>
        <v>120</v>
      </c>
      <c r="L284" s="1033">
        <f t="shared" si="63"/>
        <v>120</v>
      </c>
      <c r="M284" s="1033">
        <f t="shared" si="63"/>
        <v>120</v>
      </c>
      <c r="N284" s="1033">
        <f t="shared" si="63"/>
        <v>120</v>
      </c>
      <c r="O284" s="1033">
        <f t="shared" si="63"/>
        <v>120</v>
      </c>
      <c r="P284" s="1033">
        <f t="shared" si="63"/>
        <v>120</v>
      </c>
      <c r="Q284" s="1033">
        <f t="shared" si="63"/>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3"/>
        <v>154</v>
      </c>
      <c r="L285" s="1033">
        <f t="shared" si="63"/>
        <v>154</v>
      </c>
      <c r="M285" s="1033">
        <f t="shared" si="63"/>
        <v>154</v>
      </c>
      <c r="N285" s="1033">
        <f t="shared" si="63"/>
        <v>154</v>
      </c>
      <c r="O285" s="1033">
        <f t="shared" si="63"/>
        <v>154</v>
      </c>
      <c r="P285" s="1033">
        <f t="shared" si="63"/>
        <v>154</v>
      </c>
      <c r="Q285" s="1033">
        <f t="shared" si="63"/>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3"/>
        <v>189</v>
      </c>
      <c r="L286" s="1033">
        <f t="shared" si="63"/>
        <v>189</v>
      </c>
      <c r="M286" s="1033">
        <f t="shared" si="63"/>
        <v>189</v>
      </c>
      <c r="N286" s="1033">
        <f t="shared" si="63"/>
        <v>189</v>
      </c>
      <c r="O286" s="1033">
        <f t="shared" si="63"/>
        <v>189</v>
      </c>
      <c r="P286" s="1033">
        <f t="shared" si="63"/>
        <v>189</v>
      </c>
      <c r="Q286" s="1033">
        <f t="shared" si="63"/>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4">MIN(363,INT((O257 - DATE(YEAR(O257),1,1))))+364*(YEAR(O257)-i_startyear)</f>
        <v>485</v>
      </c>
      <c r="P288" s="1033">
        <f t="shared" si="64"/>
        <v>485</v>
      </c>
      <c r="Q288" s="1033">
        <f t="shared" si="64"/>
        <v>485</v>
      </c>
      <c r="R288" s="1035">
        <f t="shared" si="64"/>
        <v>120</v>
      </c>
      <c r="S288" s="1035">
        <f t="shared" si="64"/>
        <v>120</v>
      </c>
      <c r="T288" s="1035">
        <f t="shared" si="64"/>
        <v>120</v>
      </c>
      <c r="U288" s="1035">
        <f t="shared" si="64"/>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5">MIN(363,INT((N258 - DATE(YEAR(N258),1,1))))+364*(YEAR(N258)-i_startyear)</f>
        <v>848</v>
      </c>
      <c r="O289" s="1033">
        <f t="shared" si="64"/>
        <v>848</v>
      </c>
      <c r="P289" s="1033">
        <f t="shared" si="64"/>
        <v>848</v>
      </c>
      <c r="Q289" s="1033">
        <f t="shared" si="64"/>
        <v>848</v>
      </c>
      <c r="R289" s="1035">
        <f t="shared" si="64"/>
        <v>120</v>
      </c>
      <c r="S289" s="1035">
        <f t="shared" si="64"/>
        <v>120</v>
      </c>
      <c r="T289" s="1035">
        <f t="shared" si="64"/>
        <v>120</v>
      </c>
      <c r="U289" s="1035">
        <f t="shared" si="64"/>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5"/>
        <v>1212</v>
      </c>
      <c r="O290" s="1033">
        <f t="shared" si="64"/>
        <v>1212</v>
      </c>
      <c r="P290" s="1033">
        <f t="shared" si="64"/>
        <v>1212</v>
      </c>
      <c r="Q290" s="1033">
        <f t="shared" si="64"/>
        <v>1212</v>
      </c>
      <c r="R290" s="1035">
        <f t="shared" si="64"/>
        <v>120</v>
      </c>
      <c r="S290" s="1035">
        <f t="shared" si="64"/>
        <v>120</v>
      </c>
      <c r="T290" s="1035">
        <f t="shared" si="64"/>
        <v>120</v>
      </c>
      <c r="U290" s="1035">
        <f t="shared" si="64"/>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5"/>
        <v>1576</v>
      </c>
      <c r="O291" s="1033">
        <f t="shared" si="64"/>
        <v>1576</v>
      </c>
      <c r="P291" s="1033">
        <f t="shared" si="64"/>
        <v>1576</v>
      </c>
      <c r="Q291" s="1033">
        <f t="shared" si="64"/>
        <v>1576</v>
      </c>
      <c r="R291" s="1035">
        <f t="shared" si="64"/>
        <v>120</v>
      </c>
      <c r="S291" s="1035">
        <f t="shared" si="64"/>
        <v>120</v>
      </c>
      <c r="T291" s="1035">
        <f t="shared" si="64"/>
        <v>120</v>
      </c>
      <c r="U291" s="1035">
        <f t="shared" si="64"/>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5"/>
        <v>1941</v>
      </c>
      <c r="O292" s="1033">
        <f t="shared" si="64"/>
        <v>1941</v>
      </c>
      <c r="P292" s="1033">
        <f t="shared" si="64"/>
        <v>1941</v>
      </c>
      <c r="Q292" s="1033">
        <f t="shared" si="64"/>
        <v>1941</v>
      </c>
      <c r="R292" s="1035">
        <f t="shared" si="64"/>
        <v>120</v>
      </c>
      <c r="S292" s="1035">
        <f t="shared" si="64"/>
        <v>120</v>
      </c>
      <c r="T292" s="1035">
        <f t="shared" si="64"/>
        <v>120</v>
      </c>
      <c r="U292" s="1035">
        <f t="shared" si="64"/>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5"/>
        <v>2304</v>
      </c>
      <c r="O293" s="1033">
        <f t="shared" si="64"/>
        <v>2304</v>
      </c>
      <c r="P293" s="1033">
        <f t="shared" si="64"/>
        <v>2304</v>
      </c>
      <c r="Q293" s="1033">
        <f t="shared" si="64"/>
        <v>2304</v>
      </c>
      <c r="R293" s="1035">
        <f t="shared" si="64"/>
        <v>120</v>
      </c>
      <c r="S293" s="1035">
        <f t="shared" si="64"/>
        <v>120</v>
      </c>
      <c r="T293" s="1035">
        <f t="shared" si="64"/>
        <v>120</v>
      </c>
      <c r="U293" s="1035">
        <f t="shared" si="64"/>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5"/>
        <v>2668</v>
      </c>
      <c r="O294" s="1033">
        <f t="shared" si="64"/>
        <v>2668</v>
      </c>
      <c r="P294" s="1033">
        <f t="shared" si="64"/>
        <v>2668</v>
      </c>
      <c r="Q294" s="1033">
        <f t="shared" si="64"/>
        <v>2668</v>
      </c>
      <c r="R294" s="1035">
        <f t="shared" si="64"/>
        <v>120</v>
      </c>
      <c r="S294" s="1035">
        <f t="shared" si="64"/>
        <v>120</v>
      </c>
      <c r="T294" s="1035">
        <f t="shared" si="64"/>
        <v>120</v>
      </c>
      <c r="U294" s="1035">
        <f t="shared" si="64"/>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5"/>
        <v>3032</v>
      </c>
      <c r="O295" s="1033">
        <f t="shared" si="64"/>
        <v>3032</v>
      </c>
      <c r="P295" s="1033">
        <f t="shared" si="64"/>
        <v>3032</v>
      </c>
      <c r="Q295" s="1033">
        <f t="shared" si="64"/>
        <v>3032</v>
      </c>
      <c r="R295" s="1035">
        <f t="shared" si="64"/>
        <v>120</v>
      </c>
      <c r="S295" s="1035">
        <f t="shared" si="64"/>
        <v>120</v>
      </c>
      <c r="T295" s="1035">
        <f t="shared" si="64"/>
        <v>120</v>
      </c>
      <c r="U295" s="1035">
        <f t="shared" si="64"/>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5"/>
        <v>519</v>
      </c>
      <c r="O296" s="1033">
        <f t="shared" si="64"/>
        <v>519</v>
      </c>
      <c r="P296" s="1033">
        <f t="shared" si="64"/>
        <v>519</v>
      </c>
      <c r="Q296" s="1033">
        <f t="shared" si="64"/>
        <v>519</v>
      </c>
      <c r="R296" s="1035">
        <f t="shared" si="64"/>
        <v>154</v>
      </c>
      <c r="S296" s="1035">
        <f t="shared" si="64"/>
        <v>154</v>
      </c>
      <c r="T296" s="1035">
        <f t="shared" si="64"/>
        <v>154</v>
      </c>
      <c r="U296" s="1035">
        <f t="shared" si="64"/>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5"/>
        <v>882</v>
      </c>
      <c r="O297" s="1033">
        <f t="shared" si="64"/>
        <v>882</v>
      </c>
      <c r="P297" s="1033">
        <f t="shared" si="64"/>
        <v>882</v>
      </c>
      <c r="Q297" s="1033">
        <f t="shared" si="64"/>
        <v>882</v>
      </c>
      <c r="R297" s="1035">
        <f t="shared" si="64"/>
        <v>154</v>
      </c>
      <c r="S297" s="1035">
        <f t="shared" si="64"/>
        <v>154</v>
      </c>
      <c r="T297" s="1035">
        <f t="shared" si="64"/>
        <v>154</v>
      </c>
      <c r="U297" s="1035">
        <f t="shared" si="64"/>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5"/>
        <v>1246</v>
      </c>
      <c r="O298" s="1033">
        <f t="shared" ref="O298:U307" si="66">MIN(363,INT((O267 - DATE(YEAR(O267),1,1))))+364*(YEAR(O267)-i_startyear)</f>
        <v>1246</v>
      </c>
      <c r="P298" s="1033">
        <f t="shared" si="66"/>
        <v>1246</v>
      </c>
      <c r="Q298" s="1033">
        <f t="shared" si="66"/>
        <v>1246</v>
      </c>
      <c r="R298" s="1035">
        <f t="shared" si="66"/>
        <v>154</v>
      </c>
      <c r="S298" s="1035">
        <f t="shared" si="66"/>
        <v>154</v>
      </c>
      <c r="T298" s="1035">
        <f t="shared" si="66"/>
        <v>154</v>
      </c>
      <c r="U298" s="1035">
        <f t="shared" si="66"/>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5"/>
        <v>1610</v>
      </c>
      <c r="O299" s="1033">
        <f t="shared" si="66"/>
        <v>1610</v>
      </c>
      <c r="P299" s="1033">
        <f t="shared" si="66"/>
        <v>1610</v>
      </c>
      <c r="Q299" s="1033">
        <f t="shared" si="66"/>
        <v>1610</v>
      </c>
      <c r="R299" s="1035">
        <f t="shared" si="66"/>
        <v>154</v>
      </c>
      <c r="S299" s="1035">
        <f t="shared" si="66"/>
        <v>154</v>
      </c>
      <c r="T299" s="1035">
        <f t="shared" si="66"/>
        <v>154</v>
      </c>
      <c r="U299" s="1035">
        <f t="shared" si="66"/>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5"/>
        <v>1975</v>
      </c>
      <c r="O300" s="1033">
        <f t="shared" si="66"/>
        <v>1975</v>
      </c>
      <c r="P300" s="1033">
        <f t="shared" si="66"/>
        <v>1975</v>
      </c>
      <c r="Q300" s="1033">
        <f t="shared" si="66"/>
        <v>1975</v>
      </c>
      <c r="R300" s="1035">
        <f t="shared" si="66"/>
        <v>154</v>
      </c>
      <c r="S300" s="1035">
        <f t="shared" si="66"/>
        <v>154</v>
      </c>
      <c r="T300" s="1035">
        <f t="shared" si="66"/>
        <v>154</v>
      </c>
      <c r="U300" s="1035">
        <f t="shared" si="66"/>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5"/>
        <v>2338</v>
      </c>
      <c r="O301" s="1033">
        <f t="shared" si="66"/>
        <v>2338</v>
      </c>
      <c r="P301" s="1033">
        <f t="shared" si="66"/>
        <v>2338</v>
      </c>
      <c r="Q301" s="1033">
        <f t="shared" si="66"/>
        <v>2338</v>
      </c>
      <c r="R301" s="1035">
        <f t="shared" si="66"/>
        <v>154</v>
      </c>
      <c r="S301" s="1035">
        <f t="shared" si="66"/>
        <v>154</v>
      </c>
      <c r="T301" s="1035">
        <f t="shared" si="66"/>
        <v>154</v>
      </c>
      <c r="U301" s="1035">
        <f t="shared" si="66"/>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5"/>
        <v>2702</v>
      </c>
      <c r="O302" s="1033">
        <f t="shared" si="66"/>
        <v>2702</v>
      </c>
      <c r="P302" s="1033">
        <f t="shared" si="66"/>
        <v>2702</v>
      </c>
      <c r="Q302" s="1033">
        <f t="shared" si="66"/>
        <v>2702</v>
      </c>
      <c r="R302" s="1035">
        <f t="shared" si="66"/>
        <v>154</v>
      </c>
      <c r="S302" s="1035">
        <f t="shared" si="66"/>
        <v>154</v>
      </c>
      <c r="T302" s="1035">
        <f t="shared" si="66"/>
        <v>154</v>
      </c>
      <c r="U302" s="1035">
        <f t="shared" si="66"/>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5"/>
        <v>3066</v>
      </c>
      <c r="O303" s="1033">
        <f t="shared" si="66"/>
        <v>3066</v>
      </c>
      <c r="P303" s="1033">
        <f t="shared" si="66"/>
        <v>3066</v>
      </c>
      <c r="Q303" s="1033">
        <f t="shared" si="66"/>
        <v>3066</v>
      </c>
      <c r="R303" s="1035">
        <f t="shared" si="66"/>
        <v>154</v>
      </c>
      <c r="S303" s="1035">
        <f t="shared" si="66"/>
        <v>154</v>
      </c>
      <c r="T303" s="1035">
        <f t="shared" si="66"/>
        <v>154</v>
      </c>
      <c r="U303" s="1035">
        <f t="shared" si="66"/>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5"/>
        <v>554</v>
      </c>
      <c r="O304" s="1033">
        <f t="shared" si="66"/>
        <v>554</v>
      </c>
      <c r="P304" s="1033">
        <f t="shared" si="66"/>
        <v>554</v>
      </c>
      <c r="Q304" s="1033">
        <f t="shared" si="66"/>
        <v>554</v>
      </c>
      <c r="R304" s="1035">
        <f t="shared" si="66"/>
        <v>189</v>
      </c>
      <c r="S304" s="1035">
        <f t="shared" si="66"/>
        <v>189</v>
      </c>
      <c r="T304" s="1035">
        <f t="shared" si="66"/>
        <v>189</v>
      </c>
      <c r="U304" s="1035">
        <f t="shared" si="66"/>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5"/>
        <v>917</v>
      </c>
      <c r="O305" s="1033">
        <f t="shared" si="66"/>
        <v>917</v>
      </c>
      <c r="P305" s="1033">
        <f t="shared" si="66"/>
        <v>917</v>
      </c>
      <c r="Q305" s="1033">
        <f t="shared" si="66"/>
        <v>917</v>
      </c>
      <c r="R305" s="1035">
        <f t="shared" si="66"/>
        <v>189</v>
      </c>
      <c r="S305" s="1035">
        <f t="shared" si="66"/>
        <v>189</v>
      </c>
      <c r="T305" s="1035">
        <f t="shared" si="66"/>
        <v>189</v>
      </c>
      <c r="U305" s="1035">
        <f t="shared" si="66"/>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5"/>
        <v>1281</v>
      </c>
      <c r="O306" s="1033">
        <f t="shared" si="66"/>
        <v>1281</v>
      </c>
      <c r="P306" s="1033">
        <f t="shared" si="66"/>
        <v>1281</v>
      </c>
      <c r="Q306" s="1033">
        <f t="shared" si="66"/>
        <v>1281</v>
      </c>
      <c r="R306" s="1035">
        <f t="shared" si="66"/>
        <v>189</v>
      </c>
      <c r="S306" s="1035">
        <f t="shared" si="66"/>
        <v>189</v>
      </c>
      <c r="T306" s="1035">
        <f t="shared" si="66"/>
        <v>189</v>
      </c>
      <c r="U306" s="1035">
        <f t="shared" si="66"/>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5"/>
        <v>1645</v>
      </c>
      <c r="O307" s="1033">
        <f t="shared" si="66"/>
        <v>1645</v>
      </c>
      <c r="P307" s="1033">
        <f t="shared" si="66"/>
        <v>1645</v>
      </c>
      <c r="Q307" s="1033">
        <f t="shared" si="66"/>
        <v>1645</v>
      </c>
      <c r="R307" s="1035">
        <f t="shared" si="66"/>
        <v>189</v>
      </c>
      <c r="S307" s="1035">
        <f t="shared" si="66"/>
        <v>189</v>
      </c>
      <c r="T307" s="1035">
        <f t="shared" si="66"/>
        <v>189</v>
      </c>
      <c r="U307" s="1035">
        <f t="shared" si="66"/>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5"/>
        <v>2010</v>
      </c>
      <c r="O308" s="1033">
        <f t="shared" ref="O308:U311" si="67">MIN(363,INT((O277 - DATE(YEAR(O277),1,1))))+364*(YEAR(O277)-i_startyear)</f>
        <v>2010</v>
      </c>
      <c r="P308" s="1033">
        <f t="shared" si="67"/>
        <v>2010</v>
      </c>
      <c r="Q308" s="1033">
        <f t="shared" si="67"/>
        <v>2010</v>
      </c>
      <c r="R308" s="1035">
        <f t="shared" si="67"/>
        <v>189</v>
      </c>
      <c r="S308" s="1035">
        <f t="shared" si="67"/>
        <v>189</v>
      </c>
      <c r="T308" s="1035">
        <f t="shared" si="67"/>
        <v>189</v>
      </c>
      <c r="U308" s="1035">
        <f t="shared" si="67"/>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5"/>
        <v>2373</v>
      </c>
      <c r="O309" s="1033">
        <f t="shared" si="67"/>
        <v>2373</v>
      </c>
      <c r="P309" s="1033">
        <f t="shared" si="67"/>
        <v>2373</v>
      </c>
      <c r="Q309" s="1033">
        <f t="shared" si="67"/>
        <v>2373</v>
      </c>
      <c r="R309" s="1035">
        <f t="shared" si="67"/>
        <v>189</v>
      </c>
      <c r="S309" s="1035">
        <f t="shared" si="67"/>
        <v>189</v>
      </c>
      <c r="T309" s="1035">
        <f t="shared" si="67"/>
        <v>189</v>
      </c>
      <c r="U309" s="1035">
        <f t="shared" si="67"/>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5"/>
        <v>2737</v>
      </c>
      <c r="O310" s="1033">
        <f t="shared" si="67"/>
        <v>2737</v>
      </c>
      <c r="P310" s="1033">
        <f t="shared" si="67"/>
        <v>2737</v>
      </c>
      <c r="Q310" s="1033">
        <f t="shared" si="67"/>
        <v>2737</v>
      </c>
      <c r="R310" s="1035">
        <f t="shared" si="67"/>
        <v>189</v>
      </c>
      <c r="S310" s="1035">
        <f t="shared" si="67"/>
        <v>189</v>
      </c>
      <c r="T310" s="1035">
        <f t="shared" si="67"/>
        <v>189</v>
      </c>
      <c r="U310" s="1035">
        <f t="shared" si="67"/>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5"/>
        <v>3101</v>
      </c>
      <c r="O311" s="1033">
        <f t="shared" si="67"/>
        <v>3101</v>
      </c>
      <c r="P311" s="1033">
        <f t="shared" si="67"/>
        <v>3101</v>
      </c>
      <c r="Q311" s="1033">
        <f t="shared" si="67"/>
        <v>3101</v>
      </c>
      <c r="R311" s="1035">
        <f t="shared" si="67"/>
        <v>189</v>
      </c>
      <c r="S311" s="1035">
        <f t="shared" si="67"/>
        <v>189</v>
      </c>
      <c r="T311" s="1035">
        <f t="shared" si="67"/>
        <v>189</v>
      </c>
      <c r="U311" s="1035">
        <f t="shared" si="67"/>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436</v>
      </c>
      <c r="AR312" s="387"/>
      <c r="AS312" s="375"/>
      <c r="AT312" s="375"/>
      <c r="AU312" s="375"/>
    </row>
    <row r="313" spans="1:51" outlineLevel="2" x14ac:dyDescent="0.25">
      <c r="A313" s="375"/>
      <c r="B313" s="384"/>
      <c r="C313" s="377">
        <f>INT($C$232)+2</f>
        <v>3</v>
      </c>
      <c r="D313" s="401"/>
      <c r="E313" s="458" t="s">
        <v>553</v>
      </c>
      <c r="F313" s="458"/>
      <c r="G313" s="401"/>
      <c r="H313" s="471" t="s">
        <v>554</v>
      </c>
      <c r="I313" s="429" t="s">
        <v>555</v>
      </c>
      <c r="J313" s="429"/>
      <c r="K313" s="406"/>
      <c r="L313" s="406"/>
      <c r="M313" s="406"/>
      <c r="N313" s="429" t="s">
        <v>575</v>
      </c>
      <c r="O313" s="429"/>
      <c r="P313" s="429"/>
      <c r="Q313" s="429"/>
      <c r="R313" s="406" t="s">
        <v>576</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577</v>
      </c>
      <c r="K314" s="406"/>
      <c r="L314" s="406"/>
      <c r="M314" s="406"/>
      <c r="N314" s="500">
        <v>2.5000000000000001E-2</v>
      </c>
      <c r="O314" s="500">
        <v>2.5000000000000001E-2</v>
      </c>
      <c r="P314" s="500">
        <v>2.5000000000000001E-2</v>
      </c>
      <c r="Q314" s="500">
        <v>2.5000000000000001E-2</v>
      </c>
      <c r="R314" s="501">
        <f t="shared" ref="R314:R337" si="68">N257-150</f>
        <v>43802</v>
      </c>
      <c r="S314" s="501">
        <f t="shared" ref="S314:S337" si="69">O257-150</f>
        <v>43802</v>
      </c>
      <c r="T314" s="501">
        <f t="shared" ref="T314:T337" si="70">P257-150</f>
        <v>43802</v>
      </c>
      <c r="U314" s="501">
        <f t="shared" ref="U314:U337" si="71">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578</v>
      </c>
      <c r="K315" s="406"/>
      <c r="L315" s="406"/>
      <c r="M315" s="406"/>
      <c r="N315" s="500">
        <v>2.5000000000000001E-2</v>
      </c>
      <c r="O315" s="500">
        <v>2.5000000000000001E-2</v>
      </c>
      <c r="P315" s="500">
        <v>2.5000000000000001E-2</v>
      </c>
      <c r="Q315" s="500">
        <v>2.5000000000000001E-2</v>
      </c>
      <c r="R315" s="501">
        <f t="shared" si="68"/>
        <v>44167</v>
      </c>
      <c r="S315" s="501">
        <f t="shared" si="69"/>
        <v>44167</v>
      </c>
      <c r="T315" s="501">
        <f t="shared" si="70"/>
        <v>44167</v>
      </c>
      <c r="U315" s="501">
        <f t="shared" si="71"/>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72">INT($C$232+3)</f>
        <v>4</v>
      </c>
      <c r="D316" s="401"/>
      <c r="E316" s="458">
        <v>1</v>
      </c>
      <c r="F316" s="458"/>
      <c r="G316" s="401"/>
      <c r="H316" s="406"/>
      <c r="I316" s="406">
        <v>2</v>
      </c>
      <c r="J316" s="406" t="s">
        <v>579</v>
      </c>
      <c r="K316" s="406"/>
      <c r="L316" s="406"/>
      <c r="M316" s="406"/>
      <c r="N316" s="500">
        <v>1.4999999999999999E-2</v>
      </c>
      <c r="O316" s="500">
        <v>1.4999999999999999E-2</v>
      </c>
      <c r="P316" s="500">
        <v>1.4999999999999999E-2</v>
      </c>
      <c r="Q316" s="500">
        <v>1.4999999999999999E-2</v>
      </c>
      <c r="R316" s="501">
        <f t="shared" si="68"/>
        <v>44532</v>
      </c>
      <c r="S316" s="501">
        <f t="shared" si="69"/>
        <v>44532</v>
      </c>
      <c r="T316" s="501">
        <f t="shared" si="70"/>
        <v>44532</v>
      </c>
      <c r="U316" s="501">
        <f t="shared" si="71"/>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72"/>
        <v>4</v>
      </c>
      <c r="D317" s="401"/>
      <c r="E317" s="458">
        <v>1</v>
      </c>
      <c r="F317" s="458"/>
      <c r="G317" s="401"/>
      <c r="H317" s="406"/>
      <c r="I317" s="406">
        <v>3</v>
      </c>
      <c r="J317" s="406" t="s">
        <v>564</v>
      </c>
      <c r="K317" s="406"/>
      <c r="L317" s="406"/>
      <c r="M317" s="406"/>
      <c r="N317" s="500">
        <v>1.4999999999999999E-2</v>
      </c>
      <c r="O317" s="500">
        <v>1.4999999999999999E-2</v>
      </c>
      <c r="P317" s="500">
        <v>1.4999999999999999E-2</v>
      </c>
      <c r="Q317" s="500">
        <v>1.4999999999999999E-2</v>
      </c>
      <c r="R317" s="501">
        <f t="shared" si="68"/>
        <v>44897</v>
      </c>
      <c r="S317" s="501">
        <f t="shared" si="69"/>
        <v>44897</v>
      </c>
      <c r="T317" s="501">
        <f t="shared" si="70"/>
        <v>44897</v>
      </c>
      <c r="U317" s="501">
        <f t="shared" si="71"/>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72"/>
        <v>4</v>
      </c>
      <c r="D318" s="401"/>
      <c r="E318" s="458">
        <v>1</v>
      </c>
      <c r="F318" s="458"/>
      <c r="G318" s="401"/>
      <c r="H318" s="406"/>
      <c r="I318" s="406">
        <v>4</v>
      </c>
      <c r="J318" s="406" t="s">
        <v>565</v>
      </c>
      <c r="K318" s="406"/>
      <c r="L318" s="406"/>
      <c r="M318" s="406"/>
      <c r="N318" s="500">
        <v>1.4999999999999999E-2</v>
      </c>
      <c r="O318" s="500">
        <v>1.4999999999999999E-2</v>
      </c>
      <c r="P318" s="500">
        <v>1.4999999999999999E-2</v>
      </c>
      <c r="Q318" s="500">
        <v>1.4999999999999999E-2</v>
      </c>
      <c r="R318" s="501">
        <f t="shared" si="68"/>
        <v>45263</v>
      </c>
      <c r="S318" s="501">
        <f t="shared" si="69"/>
        <v>45263</v>
      </c>
      <c r="T318" s="501">
        <f t="shared" si="70"/>
        <v>45263</v>
      </c>
      <c r="U318" s="501">
        <f t="shared" si="71"/>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72"/>
        <v>4</v>
      </c>
      <c r="D319" s="401"/>
      <c r="E319" s="458">
        <v>1</v>
      </c>
      <c r="F319" s="458"/>
      <c r="G319" s="401"/>
      <c r="H319" s="406"/>
      <c r="I319" s="406">
        <v>5</v>
      </c>
      <c r="J319" s="406" t="s">
        <v>566</v>
      </c>
      <c r="K319" s="406"/>
      <c r="L319" s="406"/>
      <c r="M319" s="406"/>
      <c r="N319" s="500">
        <v>1.4999999999999999E-2</v>
      </c>
      <c r="O319" s="500">
        <v>1.4999999999999999E-2</v>
      </c>
      <c r="P319" s="500">
        <v>1.4999999999999999E-2</v>
      </c>
      <c r="Q319" s="500">
        <v>1.4999999999999999E-2</v>
      </c>
      <c r="R319" s="501">
        <f t="shared" si="68"/>
        <v>45628</v>
      </c>
      <c r="S319" s="501">
        <f t="shared" si="69"/>
        <v>45628</v>
      </c>
      <c r="T319" s="501">
        <f t="shared" si="70"/>
        <v>45628</v>
      </c>
      <c r="U319" s="501">
        <f t="shared" si="71"/>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72"/>
        <v>4</v>
      </c>
      <c r="D320" s="401"/>
      <c r="E320" s="458">
        <v>1</v>
      </c>
      <c r="F320" s="458"/>
      <c r="G320" s="401"/>
      <c r="H320" s="406"/>
      <c r="I320" s="406">
        <v>6</v>
      </c>
      <c r="J320" s="406" t="s">
        <v>567</v>
      </c>
      <c r="K320" s="406"/>
      <c r="L320" s="406"/>
      <c r="M320" s="406"/>
      <c r="N320" s="500">
        <v>1.4999999999999999E-2</v>
      </c>
      <c r="O320" s="500">
        <v>1.4999999999999999E-2</v>
      </c>
      <c r="P320" s="500">
        <v>1.4999999999999999E-2</v>
      </c>
      <c r="Q320" s="500">
        <v>1.4999999999999999E-2</v>
      </c>
      <c r="R320" s="501">
        <f t="shared" si="68"/>
        <v>45993</v>
      </c>
      <c r="S320" s="501">
        <f t="shared" si="69"/>
        <v>45993</v>
      </c>
      <c r="T320" s="501">
        <f t="shared" si="70"/>
        <v>45993</v>
      </c>
      <c r="U320" s="501">
        <f t="shared" si="71"/>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72"/>
        <v>4</v>
      </c>
      <c r="D321" s="401"/>
      <c r="E321" s="458">
        <v>1</v>
      </c>
      <c r="F321" s="458"/>
      <c r="G321" s="401"/>
      <c r="H321" s="406"/>
      <c r="I321" s="406">
        <v>7</v>
      </c>
      <c r="J321" s="406" t="s">
        <v>568</v>
      </c>
      <c r="K321" s="406"/>
      <c r="L321" s="406"/>
      <c r="M321" s="406"/>
      <c r="N321" s="500">
        <v>1.4999999999999999E-2</v>
      </c>
      <c r="O321" s="500">
        <v>1.4999999999999999E-2</v>
      </c>
      <c r="P321" s="500">
        <v>1.4999999999999999E-2</v>
      </c>
      <c r="Q321" s="500">
        <v>1.4999999999999999E-2</v>
      </c>
      <c r="R321" s="501">
        <f t="shared" si="68"/>
        <v>46358</v>
      </c>
      <c r="S321" s="501">
        <f t="shared" si="69"/>
        <v>46358</v>
      </c>
      <c r="T321" s="501">
        <f t="shared" si="70"/>
        <v>46358</v>
      </c>
      <c r="U321" s="501">
        <f t="shared" si="71"/>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577</v>
      </c>
      <c r="K322" s="406"/>
      <c r="L322" s="406"/>
      <c r="M322" s="406"/>
      <c r="N322" s="500">
        <v>2.5000000000000001E-2</v>
      </c>
      <c r="O322" s="500">
        <v>2.5000000000000001E-2</v>
      </c>
      <c r="P322" s="500">
        <v>2.5000000000000001E-2</v>
      </c>
      <c r="Q322" s="500">
        <v>2.5000000000000001E-2</v>
      </c>
      <c r="R322" s="501">
        <f t="shared" si="68"/>
        <v>43836</v>
      </c>
      <c r="S322" s="501">
        <f t="shared" si="69"/>
        <v>43836</v>
      </c>
      <c r="T322" s="501">
        <f t="shared" si="70"/>
        <v>43836</v>
      </c>
      <c r="U322" s="501">
        <f t="shared" si="71"/>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578</v>
      </c>
      <c r="K323" s="406"/>
      <c r="L323" s="406"/>
      <c r="M323" s="406"/>
      <c r="N323" s="500">
        <v>2.5000000000000001E-2</v>
      </c>
      <c r="O323" s="500">
        <v>2.5000000000000001E-2</v>
      </c>
      <c r="P323" s="500">
        <v>2.5000000000000001E-2</v>
      </c>
      <c r="Q323" s="500">
        <v>2.5000000000000001E-2</v>
      </c>
      <c r="R323" s="501">
        <f t="shared" si="68"/>
        <v>44201</v>
      </c>
      <c r="S323" s="501">
        <f t="shared" si="69"/>
        <v>44201</v>
      </c>
      <c r="T323" s="501">
        <f t="shared" si="70"/>
        <v>44201</v>
      </c>
      <c r="U323" s="501">
        <f t="shared" si="71"/>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3">INT($C$232+3)</f>
        <v>4</v>
      </c>
      <c r="D324" s="401"/>
      <c r="E324" s="458">
        <v>2</v>
      </c>
      <c r="F324" s="458"/>
      <c r="G324" s="401"/>
      <c r="H324" s="406"/>
      <c r="I324" s="406">
        <v>2</v>
      </c>
      <c r="J324" s="406" t="s">
        <v>579</v>
      </c>
      <c r="K324" s="406"/>
      <c r="L324" s="406"/>
      <c r="M324" s="406"/>
      <c r="N324" s="500">
        <v>1.4999999999999999E-2</v>
      </c>
      <c r="O324" s="500">
        <v>1.4999999999999999E-2</v>
      </c>
      <c r="P324" s="500">
        <v>1.4999999999999999E-2</v>
      </c>
      <c r="Q324" s="500">
        <v>1.4999999999999999E-2</v>
      </c>
      <c r="R324" s="501">
        <f t="shared" si="68"/>
        <v>44566</v>
      </c>
      <c r="S324" s="501">
        <f t="shared" si="69"/>
        <v>44566</v>
      </c>
      <c r="T324" s="501">
        <f t="shared" si="70"/>
        <v>44566</v>
      </c>
      <c r="U324" s="501">
        <f t="shared" si="71"/>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3"/>
        <v>4</v>
      </c>
      <c r="D325" s="401"/>
      <c r="E325" s="458">
        <v>2</v>
      </c>
      <c r="F325" s="458"/>
      <c r="G325" s="401"/>
      <c r="H325" s="406"/>
      <c r="I325" s="406">
        <v>3</v>
      </c>
      <c r="J325" s="406" t="s">
        <v>564</v>
      </c>
      <c r="K325" s="406"/>
      <c r="L325" s="406"/>
      <c r="M325" s="406"/>
      <c r="N325" s="500">
        <v>1.4999999999999999E-2</v>
      </c>
      <c r="O325" s="500">
        <v>1.4999999999999999E-2</v>
      </c>
      <c r="P325" s="500">
        <v>1.4999999999999999E-2</v>
      </c>
      <c r="Q325" s="500">
        <v>1.4999999999999999E-2</v>
      </c>
      <c r="R325" s="501">
        <f t="shared" si="68"/>
        <v>44931</v>
      </c>
      <c r="S325" s="501">
        <f t="shared" si="69"/>
        <v>44931</v>
      </c>
      <c r="T325" s="501">
        <f t="shared" si="70"/>
        <v>44931</v>
      </c>
      <c r="U325" s="501">
        <f t="shared" si="71"/>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3"/>
        <v>4</v>
      </c>
      <c r="D326" s="401"/>
      <c r="E326" s="458">
        <v>2</v>
      </c>
      <c r="F326" s="458"/>
      <c r="G326" s="401"/>
      <c r="H326" s="406"/>
      <c r="I326" s="406">
        <v>4</v>
      </c>
      <c r="J326" s="406" t="s">
        <v>565</v>
      </c>
      <c r="K326" s="406"/>
      <c r="L326" s="406"/>
      <c r="M326" s="406"/>
      <c r="N326" s="500">
        <v>1.4999999999999999E-2</v>
      </c>
      <c r="O326" s="500">
        <v>1.4999999999999999E-2</v>
      </c>
      <c r="P326" s="500">
        <v>1.4999999999999999E-2</v>
      </c>
      <c r="Q326" s="500">
        <v>1.4999999999999999E-2</v>
      </c>
      <c r="R326" s="501">
        <f t="shared" si="68"/>
        <v>45297</v>
      </c>
      <c r="S326" s="501">
        <f t="shared" si="69"/>
        <v>45297</v>
      </c>
      <c r="T326" s="501">
        <f t="shared" si="70"/>
        <v>45297</v>
      </c>
      <c r="U326" s="501">
        <f t="shared" si="71"/>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3"/>
        <v>4</v>
      </c>
      <c r="D327" s="401"/>
      <c r="E327" s="458">
        <v>2</v>
      </c>
      <c r="F327" s="458"/>
      <c r="G327" s="401"/>
      <c r="H327" s="406"/>
      <c r="I327" s="406">
        <v>5</v>
      </c>
      <c r="J327" s="406" t="s">
        <v>566</v>
      </c>
      <c r="K327" s="406"/>
      <c r="L327" s="406"/>
      <c r="M327" s="406"/>
      <c r="N327" s="500">
        <v>1.4999999999999999E-2</v>
      </c>
      <c r="O327" s="500">
        <v>1.4999999999999999E-2</v>
      </c>
      <c r="P327" s="500">
        <v>1.4999999999999999E-2</v>
      </c>
      <c r="Q327" s="500">
        <v>1.4999999999999999E-2</v>
      </c>
      <c r="R327" s="501">
        <f t="shared" si="68"/>
        <v>45662</v>
      </c>
      <c r="S327" s="501">
        <f t="shared" si="69"/>
        <v>45662</v>
      </c>
      <c r="T327" s="501">
        <f t="shared" si="70"/>
        <v>45662</v>
      </c>
      <c r="U327" s="501">
        <f t="shared" si="71"/>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3"/>
        <v>4</v>
      </c>
      <c r="D328" s="401"/>
      <c r="E328" s="458">
        <v>2</v>
      </c>
      <c r="F328" s="458"/>
      <c r="G328" s="401"/>
      <c r="H328" s="406"/>
      <c r="I328" s="406">
        <v>6</v>
      </c>
      <c r="J328" s="406" t="s">
        <v>567</v>
      </c>
      <c r="K328" s="406"/>
      <c r="L328" s="406"/>
      <c r="M328" s="406"/>
      <c r="N328" s="500">
        <v>1.4999999999999999E-2</v>
      </c>
      <c r="O328" s="500">
        <v>1.4999999999999999E-2</v>
      </c>
      <c r="P328" s="500">
        <v>1.4999999999999999E-2</v>
      </c>
      <c r="Q328" s="500">
        <v>1.4999999999999999E-2</v>
      </c>
      <c r="R328" s="501">
        <f t="shared" si="68"/>
        <v>46027</v>
      </c>
      <c r="S328" s="501">
        <f t="shared" si="69"/>
        <v>46027</v>
      </c>
      <c r="T328" s="501">
        <f t="shared" si="70"/>
        <v>46027</v>
      </c>
      <c r="U328" s="501">
        <f t="shared" si="71"/>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3"/>
        <v>4</v>
      </c>
      <c r="D329" s="401"/>
      <c r="E329" s="458">
        <v>2</v>
      </c>
      <c r="F329" s="458"/>
      <c r="G329" s="401"/>
      <c r="H329" s="406"/>
      <c r="I329" s="406">
        <v>7</v>
      </c>
      <c r="J329" s="406" t="s">
        <v>568</v>
      </c>
      <c r="K329" s="406"/>
      <c r="L329" s="406"/>
      <c r="M329" s="406"/>
      <c r="N329" s="500">
        <v>1.4999999999999999E-2</v>
      </c>
      <c r="O329" s="500">
        <v>1.4999999999999999E-2</v>
      </c>
      <c r="P329" s="500">
        <v>1.4999999999999999E-2</v>
      </c>
      <c r="Q329" s="500">
        <v>1.4999999999999999E-2</v>
      </c>
      <c r="R329" s="501">
        <f t="shared" si="68"/>
        <v>46392</v>
      </c>
      <c r="S329" s="501">
        <f t="shared" si="69"/>
        <v>46392</v>
      </c>
      <c r="T329" s="501">
        <f t="shared" si="70"/>
        <v>46392</v>
      </c>
      <c r="U329" s="501">
        <f t="shared" si="71"/>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577</v>
      </c>
      <c r="K330" s="406"/>
      <c r="L330" s="406"/>
      <c r="M330" s="406"/>
      <c r="N330" s="500">
        <v>2.5000000000000001E-2</v>
      </c>
      <c r="O330" s="500">
        <v>2.5000000000000001E-2</v>
      </c>
      <c r="P330" s="500">
        <v>2.5000000000000001E-2</v>
      </c>
      <c r="Q330" s="500">
        <v>2.5000000000000001E-2</v>
      </c>
      <c r="R330" s="501">
        <f t="shared" si="68"/>
        <v>43871</v>
      </c>
      <c r="S330" s="501">
        <f t="shared" si="69"/>
        <v>43871</v>
      </c>
      <c r="T330" s="501">
        <f t="shared" si="70"/>
        <v>43871</v>
      </c>
      <c r="U330" s="501">
        <f t="shared" si="71"/>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578</v>
      </c>
      <c r="K331" s="406"/>
      <c r="L331" s="406"/>
      <c r="M331" s="406"/>
      <c r="N331" s="500">
        <v>2.5000000000000001E-2</v>
      </c>
      <c r="O331" s="500">
        <v>2.5000000000000001E-2</v>
      </c>
      <c r="P331" s="500">
        <v>2.5000000000000001E-2</v>
      </c>
      <c r="Q331" s="500">
        <v>2.5000000000000001E-2</v>
      </c>
      <c r="R331" s="501">
        <f t="shared" si="68"/>
        <v>44236</v>
      </c>
      <c r="S331" s="501">
        <f t="shared" si="69"/>
        <v>44236</v>
      </c>
      <c r="T331" s="501">
        <f t="shared" si="70"/>
        <v>44236</v>
      </c>
      <c r="U331" s="501">
        <f t="shared" si="71"/>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4">INT($C$232+3)</f>
        <v>4</v>
      </c>
      <c r="D332" s="401"/>
      <c r="E332" s="458">
        <v>3</v>
      </c>
      <c r="F332" s="458"/>
      <c r="G332" s="401"/>
      <c r="H332" s="406"/>
      <c r="I332" s="406">
        <v>2</v>
      </c>
      <c r="J332" s="406" t="s">
        <v>579</v>
      </c>
      <c r="K332" s="406"/>
      <c r="L332" s="406"/>
      <c r="M332" s="406"/>
      <c r="N332" s="500">
        <v>1.4999999999999999E-2</v>
      </c>
      <c r="O332" s="500">
        <v>1.4999999999999999E-2</v>
      </c>
      <c r="P332" s="500">
        <v>1.4999999999999999E-2</v>
      </c>
      <c r="Q332" s="500">
        <v>1.4999999999999999E-2</v>
      </c>
      <c r="R332" s="501">
        <f t="shared" si="68"/>
        <v>44601</v>
      </c>
      <c r="S332" s="501">
        <f t="shared" si="69"/>
        <v>44601</v>
      </c>
      <c r="T332" s="501">
        <f t="shared" si="70"/>
        <v>44601</v>
      </c>
      <c r="U332" s="501">
        <f t="shared" si="71"/>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4"/>
        <v>4</v>
      </c>
      <c r="D333" s="401"/>
      <c r="E333" s="458">
        <v>3</v>
      </c>
      <c r="F333" s="458"/>
      <c r="G333" s="401"/>
      <c r="H333" s="406"/>
      <c r="I333" s="406">
        <v>3</v>
      </c>
      <c r="J333" s="406" t="s">
        <v>564</v>
      </c>
      <c r="K333" s="406"/>
      <c r="L333" s="406"/>
      <c r="M333" s="406"/>
      <c r="N333" s="500">
        <v>1.4999999999999999E-2</v>
      </c>
      <c r="O333" s="500">
        <v>1.4999999999999999E-2</v>
      </c>
      <c r="P333" s="500">
        <v>1.4999999999999999E-2</v>
      </c>
      <c r="Q333" s="500">
        <v>1.4999999999999999E-2</v>
      </c>
      <c r="R333" s="501">
        <f t="shared" si="68"/>
        <v>44966</v>
      </c>
      <c r="S333" s="501">
        <f t="shared" si="69"/>
        <v>44966</v>
      </c>
      <c r="T333" s="501">
        <f t="shared" si="70"/>
        <v>44966</v>
      </c>
      <c r="U333" s="501">
        <f t="shared" si="71"/>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4"/>
        <v>4</v>
      </c>
      <c r="D334" s="401"/>
      <c r="E334" s="458">
        <v>3</v>
      </c>
      <c r="F334" s="458"/>
      <c r="G334" s="401"/>
      <c r="H334" s="406"/>
      <c r="I334" s="406">
        <v>4</v>
      </c>
      <c r="J334" s="406" t="s">
        <v>565</v>
      </c>
      <c r="K334" s="406"/>
      <c r="L334" s="406"/>
      <c r="M334" s="406"/>
      <c r="N334" s="500">
        <v>1.4999999999999999E-2</v>
      </c>
      <c r="O334" s="500">
        <v>1.4999999999999999E-2</v>
      </c>
      <c r="P334" s="500">
        <v>1.4999999999999999E-2</v>
      </c>
      <c r="Q334" s="500">
        <v>1.4999999999999999E-2</v>
      </c>
      <c r="R334" s="501">
        <f t="shared" si="68"/>
        <v>45332</v>
      </c>
      <c r="S334" s="501">
        <f t="shared" si="69"/>
        <v>45332</v>
      </c>
      <c r="T334" s="501">
        <f t="shared" si="70"/>
        <v>45332</v>
      </c>
      <c r="U334" s="501">
        <f t="shared" si="71"/>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4"/>
        <v>4</v>
      </c>
      <c r="D335" s="401"/>
      <c r="E335" s="458">
        <v>3</v>
      </c>
      <c r="F335" s="458"/>
      <c r="G335" s="401"/>
      <c r="H335" s="406"/>
      <c r="I335" s="406">
        <v>5</v>
      </c>
      <c r="J335" s="406" t="s">
        <v>566</v>
      </c>
      <c r="K335" s="406"/>
      <c r="L335" s="406"/>
      <c r="M335" s="406"/>
      <c r="N335" s="500">
        <v>1.4999999999999999E-2</v>
      </c>
      <c r="O335" s="500">
        <v>1.4999999999999999E-2</v>
      </c>
      <c r="P335" s="500">
        <v>1.4999999999999999E-2</v>
      </c>
      <c r="Q335" s="500">
        <v>1.4999999999999999E-2</v>
      </c>
      <c r="R335" s="501">
        <f t="shared" si="68"/>
        <v>45697</v>
      </c>
      <c r="S335" s="501">
        <f t="shared" si="69"/>
        <v>45697</v>
      </c>
      <c r="T335" s="501">
        <f t="shared" si="70"/>
        <v>45697</v>
      </c>
      <c r="U335" s="501">
        <f t="shared" si="71"/>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4"/>
        <v>4</v>
      </c>
      <c r="D336" s="401"/>
      <c r="E336" s="458">
        <v>3</v>
      </c>
      <c r="F336" s="458"/>
      <c r="G336" s="401"/>
      <c r="H336" s="406"/>
      <c r="I336" s="406">
        <v>6</v>
      </c>
      <c r="J336" s="406" t="s">
        <v>567</v>
      </c>
      <c r="K336" s="406"/>
      <c r="L336" s="406"/>
      <c r="M336" s="406"/>
      <c r="N336" s="500">
        <v>1.4999999999999999E-2</v>
      </c>
      <c r="O336" s="500">
        <v>1.4999999999999999E-2</v>
      </c>
      <c r="P336" s="500">
        <v>1.4999999999999999E-2</v>
      </c>
      <c r="Q336" s="500">
        <v>1.4999999999999999E-2</v>
      </c>
      <c r="R336" s="501">
        <f t="shared" si="68"/>
        <v>46062</v>
      </c>
      <c r="S336" s="501">
        <f t="shared" si="69"/>
        <v>46062</v>
      </c>
      <c r="T336" s="501">
        <f t="shared" si="70"/>
        <v>46062</v>
      </c>
      <c r="U336" s="501">
        <f t="shared" si="71"/>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4"/>
        <v>4</v>
      </c>
      <c r="D337" s="401"/>
      <c r="E337" s="458">
        <v>3</v>
      </c>
      <c r="F337" s="458"/>
      <c r="G337" s="401"/>
      <c r="H337" s="406"/>
      <c r="I337" s="406">
        <v>7</v>
      </c>
      <c r="J337" s="406" t="s">
        <v>568</v>
      </c>
      <c r="K337" s="406"/>
      <c r="L337" s="406"/>
      <c r="M337" s="406"/>
      <c r="N337" s="500">
        <v>1.4999999999999999E-2</v>
      </c>
      <c r="O337" s="500">
        <v>1.4999999999999999E-2</v>
      </c>
      <c r="P337" s="500">
        <v>1.4999999999999999E-2</v>
      </c>
      <c r="Q337" s="500">
        <v>1.4999999999999999E-2</v>
      </c>
      <c r="R337" s="501">
        <f t="shared" si="68"/>
        <v>46427</v>
      </c>
      <c r="S337" s="501">
        <f t="shared" si="69"/>
        <v>46427</v>
      </c>
      <c r="T337" s="501">
        <f t="shared" si="70"/>
        <v>46427</v>
      </c>
      <c r="U337" s="501">
        <f t="shared" si="71"/>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436</v>
      </c>
      <c r="AR338" s="387"/>
      <c r="AS338" s="375"/>
      <c r="AT338" s="375"/>
      <c r="AU338" s="375"/>
    </row>
    <row r="339" spans="1:51" outlineLevel="2" x14ac:dyDescent="0.25">
      <c r="A339" s="375"/>
      <c r="B339" s="384"/>
      <c r="C339" s="377">
        <f>INT($C$232+3)</f>
        <v>4</v>
      </c>
      <c r="D339" s="401"/>
      <c r="E339" s="458"/>
      <c r="F339" s="458"/>
      <c r="G339" s="401"/>
      <c r="H339" s="471" t="s">
        <v>580</v>
      </c>
      <c r="I339" s="429" t="s">
        <v>581</v>
      </c>
      <c r="J339" s="428"/>
      <c r="K339" s="406"/>
      <c r="L339" s="406"/>
      <c r="M339" s="406"/>
      <c r="N339" s="406"/>
      <c r="O339" s="1216" t="s">
        <v>1096</v>
      </c>
      <c r="P339" s="1217"/>
      <c r="Q339" s="1217"/>
      <c r="R339" s="1217"/>
      <c r="S339" s="1217"/>
      <c r="T339" s="1217"/>
      <c r="U339" s="1217"/>
      <c r="V339" s="1217"/>
      <c r="W339" s="1217"/>
      <c r="X339" s="1218"/>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9"/>
      <c r="P340" s="1220"/>
      <c r="Q340" s="1220"/>
      <c r="R340" s="1220"/>
      <c r="S340" s="1220"/>
      <c r="T340" s="1220"/>
      <c r="U340" s="1220"/>
      <c r="V340" s="1220"/>
      <c r="W340" s="1220"/>
      <c r="X340" s="1221"/>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582</v>
      </c>
      <c r="I341" s="406">
        <v>1</v>
      </c>
      <c r="J341" s="406" t="b">
        <f>COUNTA(K341:M341)&gt;0</f>
        <v>0</v>
      </c>
      <c r="K341" s="423"/>
      <c r="L341" s="423"/>
      <c r="M341" s="423"/>
      <c r="N341" s="406"/>
      <c r="O341" s="1219"/>
      <c r="P341" s="1220"/>
      <c r="Q341" s="1220"/>
      <c r="R341" s="1220"/>
      <c r="S341" s="1220"/>
      <c r="T341" s="1220"/>
      <c r="U341" s="1220"/>
      <c r="V341" s="1220"/>
      <c r="W341" s="1220"/>
      <c r="X341" s="1221"/>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22"/>
      <c r="P342" s="1223"/>
      <c r="Q342" s="1223"/>
      <c r="R342" s="1223"/>
      <c r="S342" s="1223"/>
      <c r="T342" s="1223"/>
      <c r="U342" s="1223"/>
      <c r="V342" s="1223"/>
      <c r="W342" s="1223"/>
      <c r="X342" s="1224"/>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1142</v>
      </c>
      <c r="K344" s="1036">
        <f t="shared" ref="K344:M346" si="75">MIN(363,INT((K340 - DATE(YEAR(K340),1,1))))+364*INT(YEAR(K340)-i_startyear)</f>
        <v>0</v>
      </c>
      <c r="L344" s="1036">
        <f t="shared" si="75"/>
        <v>0</v>
      </c>
      <c r="M344" s="1036">
        <f t="shared" si="75"/>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5"/>
        <v>-43317</v>
      </c>
      <c r="L345" s="1036">
        <f t="shared" si="75"/>
        <v>-43317</v>
      </c>
      <c r="M345" s="1036">
        <f t="shared" si="75"/>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5"/>
        <v>-43317</v>
      </c>
      <c r="L346" s="1036">
        <f t="shared" si="75"/>
        <v>-43317</v>
      </c>
      <c r="M346" s="1036">
        <f t="shared" si="75"/>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436</v>
      </c>
      <c r="AR347" s="387"/>
      <c r="AS347" s="375"/>
      <c r="AT347" s="375"/>
      <c r="AU347" s="375"/>
    </row>
    <row r="348" spans="1:51" outlineLevel="2" x14ac:dyDescent="0.25">
      <c r="A348" s="375"/>
      <c r="B348" s="384"/>
      <c r="C348" s="377">
        <f>INT($C$232+3)</f>
        <v>4</v>
      </c>
      <c r="D348" s="401"/>
      <c r="E348" s="458"/>
      <c r="F348" s="458"/>
      <c r="G348" s="401"/>
      <c r="H348" s="471" t="s">
        <v>554</v>
      </c>
      <c r="I348" s="406" t="s">
        <v>583</v>
      </c>
      <c r="J348" s="406"/>
      <c r="K348" s="406"/>
      <c r="L348" s="406"/>
      <c r="M348" s="406"/>
      <c r="N348" s="429" t="s">
        <v>584</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585</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436</v>
      </c>
      <c r="AR352" s="387"/>
      <c r="AS352" s="375"/>
      <c r="AT352" s="375"/>
      <c r="AU352" s="375"/>
    </row>
    <row r="353" spans="1:47" outlineLevel="2" x14ac:dyDescent="0.25">
      <c r="A353" s="375"/>
      <c r="B353" s="384"/>
      <c r="C353" s="377">
        <f>INT($C$232+3)</f>
        <v>4</v>
      </c>
      <c r="D353" s="401"/>
      <c r="E353" s="458"/>
      <c r="F353" s="458"/>
      <c r="G353" s="401"/>
      <c r="H353" s="504" t="s">
        <v>586</v>
      </c>
      <c r="I353" s="422" t="s">
        <v>533</v>
      </c>
      <c r="J353" s="406"/>
      <c r="K353" s="408" t="s">
        <v>587</v>
      </c>
      <c r="L353" s="422">
        <f>COUNTA($H$354:$H$357)</f>
        <v>3</v>
      </c>
      <c r="M353" s="409">
        <v>-6</v>
      </c>
      <c r="N353" s="406"/>
      <c r="O353" s="406"/>
      <c r="P353" s="406"/>
      <c r="Q353" s="406"/>
      <c r="R353" s="429" t="s">
        <v>588</v>
      </c>
      <c r="S353" s="428"/>
      <c r="T353" s="428"/>
      <c r="U353" s="428"/>
      <c r="V353" s="406"/>
      <c r="W353" s="406" t="s">
        <v>589</v>
      </c>
      <c r="X353" s="406" t="s">
        <v>590</v>
      </c>
      <c r="Y353" s="406" t="s">
        <v>591</v>
      </c>
      <c r="Z353" s="406" t="s">
        <v>592</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593</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851</v>
      </c>
      <c r="I355" s="466" t="b">
        <v>0</v>
      </c>
      <c r="J355" s="409">
        <v>1E-3</v>
      </c>
      <c r="K355" s="406"/>
      <c r="L355" s="406">
        <f>SUMPRODUCT(--i_mask_a)</f>
        <v>1</v>
      </c>
      <c r="M355" s="406"/>
      <c r="N355" s="406"/>
      <c r="O355" s="406"/>
      <c r="P355" s="406"/>
      <c r="Q355" s="406"/>
      <c r="R355" s="448">
        <f t="shared" ref="R355:R356" si="76">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852</v>
      </c>
      <c r="I356" s="466" t="b">
        <v>0</v>
      </c>
      <c r="J356" s="409">
        <v>1E-3</v>
      </c>
      <c r="K356" s="406"/>
      <c r="L356" s="406">
        <f>COUNTIF(i_mask_a,TRUE)</f>
        <v>1</v>
      </c>
      <c r="M356" s="406"/>
      <c r="N356" s="406"/>
      <c r="O356" s="406"/>
      <c r="P356" s="406"/>
      <c r="Q356" s="478"/>
      <c r="R356" s="448">
        <f t="shared" si="76"/>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436</v>
      </c>
      <c r="AR357" s="387"/>
      <c r="AS357" s="375"/>
      <c r="AT357" s="375"/>
      <c r="AU357" s="375"/>
    </row>
    <row r="358" spans="1:47" outlineLevel="1" x14ac:dyDescent="0.25">
      <c r="A358" s="375"/>
      <c r="B358" s="384"/>
      <c r="C358" s="377">
        <f>INT($C$232)+1</f>
        <v>2</v>
      </c>
      <c r="D358" s="401"/>
      <c r="E358" s="458"/>
      <c r="F358" s="458"/>
      <c r="G358" s="401"/>
      <c r="H358" s="461" t="s">
        <v>594</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432</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555</v>
      </c>
      <c r="J360" s="429"/>
      <c r="K360" s="406"/>
      <c r="L360" s="406"/>
      <c r="M360" s="406"/>
      <c r="N360" s="429" t="s">
        <v>595</v>
      </c>
      <c r="O360" s="429"/>
      <c r="P360" s="429"/>
      <c r="Q360" s="429"/>
      <c r="R360" s="406"/>
      <c r="S360" s="406"/>
      <c r="T360" s="406"/>
      <c r="U360" s="406"/>
      <c r="V360" s="406" t="s">
        <v>596</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7">INT($C$232)+3</f>
        <v>4</v>
      </c>
      <c r="D361" s="401"/>
      <c r="E361" s="458"/>
      <c r="F361" s="458"/>
      <c r="G361" s="401"/>
      <c r="H361" s="406"/>
      <c r="I361" s="406">
        <v>0</v>
      </c>
      <c r="J361" s="406" t="s">
        <v>577</v>
      </c>
      <c r="K361" s="406"/>
      <c r="L361" s="406"/>
      <c r="M361" s="406"/>
      <c r="N361" s="423">
        <v>1</v>
      </c>
      <c r="O361" s="423">
        <v>1</v>
      </c>
      <c r="P361" s="423">
        <v>1</v>
      </c>
      <c r="Q361" s="423">
        <v>1</v>
      </c>
      <c r="R361" s="406"/>
      <c r="S361" s="406"/>
      <c r="T361" s="406"/>
      <c r="U361" s="406"/>
      <c r="V361" s="406">
        <f t="shared" ref="V361:Y368" si="78">INDEX(i_scan_day,N361+1,0)+17*N$349</f>
        <v>69</v>
      </c>
      <c r="W361" s="406">
        <f t="shared" si="78"/>
        <v>69</v>
      </c>
      <c r="X361" s="406">
        <f t="shared" si="78"/>
        <v>69</v>
      </c>
      <c r="Y361" s="406">
        <f t="shared" si="78"/>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7"/>
        <v>4</v>
      </c>
      <c r="D362" s="401"/>
      <c r="E362" s="458"/>
      <c r="F362" s="458"/>
      <c r="G362" s="401"/>
      <c r="H362" s="406"/>
      <c r="I362" s="406">
        <v>1</v>
      </c>
      <c r="J362" s="406" t="s">
        <v>578</v>
      </c>
      <c r="K362" s="406"/>
      <c r="L362" s="406"/>
      <c r="M362" s="406"/>
      <c r="N362" s="423">
        <v>1</v>
      </c>
      <c r="O362" s="423">
        <v>1</v>
      </c>
      <c r="P362" s="423">
        <v>1</v>
      </c>
      <c r="Q362" s="423">
        <v>1</v>
      </c>
      <c r="R362" s="406"/>
      <c r="S362" s="406"/>
      <c r="T362" s="406"/>
      <c r="U362" s="406"/>
      <c r="V362" s="406">
        <f t="shared" si="78"/>
        <v>69</v>
      </c>
      <c r="W362" s="406">
        <f t="shared" si="78"/>
        <v>69</v>
      </c>
      <c r="X362" s="406">
        <f t="shared" si="78"/>
        <v>69</v>
      </c>
      <c r="Y362" s="406">
        <f t="shared" si="78"/>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7"/>
        <v>4</v>
      </c>
      <c r="D363" s="401"/>
      <c r="E363" s="458"/>
      <c r="F363" s="458"/>
      <c r="G363" s="401"/>
      <c r="H363" s="406"/>
      <c r="I363" s="406">
        <v>2</v>
      </c>
      <c r="J363" s="406" t="s">
        <v>579</v>
      </c>
      <c r="K363" s="406"/>
      <c r="L363" s="406"/>
      <c r="M363" s="406"/>
      <c r="N363" s="423">
        <v>1</v>
      </c>
      <c r="O363" s="423">
        <v>1</v>
      </c>
      <c r="P363" s="423">
        <v>1</v>
      </c>
      <c r="Q363" s="423">
        <v>1</v>
      </c>
      <c r="R363" s="406"/>
      <c r="S363" s="406"/>
      <c r="T363" s="406"/>
      <c r="U363" s="406"/>
      <c r="V363" s="406">
        <f t="shared" si="78"/>
        <v>69</v>
      </c>
      <c r="W363" s="406">
        <f t="shared" si="78"/>
        <v>69</v>
      </c>
      <c r="X363" s="406">
        <f t="shared" si="78"/>
        <v>69</v>
      </c>
      <c r="Y363" s="406">
        <f t="shared" si="78"/>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7"/>
        <v>4</v>
      </c>
      <c r="D364" s="401"/>
      <c r="E364" s="458"/>
      <c r="F364" s="458"/>
      <c r="G364" s="401"/>
      <c r="H364" s="406"/>
      <c r="I364" s="406">
        <v>3</v>
      </c>
      <c r="J364" s="406" t="s">
        <v>564</v>
      </c>
      <c r="K364" s="406"/>
      <c r="L364" s="406"/>
      <c r="M364" s="406"/>
      <c r="N364" s="423">
        <v>1</v>
      </c>
      <c r="O364" s="423">
        <v>1</v>
      </c>
      <c r="P364" s="423">
        <v>1</v>
      </c>
      <c r="Q364" s="423">
        <v>1</v>
      </c>
      <c r="R364" s="406"/>
      <c r="S364" s="406"/>
      <c r="T364" s="406"/>
      <c r="U364" s="406"/>
      <c r="V364" s="406">
        <f t="shared" si="78"/>
        <v>69</v>
      </c>
      <c r="W364" s="406">
        <f t="shared" si="78"/>
        <v>69</v>
      </c>
      <c r="X364" s="406">
        <f t="shared" si="78"/>
        <v>69</v>
      </c>
      <c r="Y364" s="406">
        <f t="shared" si="78"/>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7"/>
        <v>4</v>
      </c>
      <c r="D365" s="401"/>
      <c r="E365" s="458"/>
      <c r="F365" s="458"/>
      <c r="G365" s="401"/>
      <c r="H365" s="406"/>
      <c r="I365" s="406">
        <v>4</v>
      </c>
      <c r="J365" s="406" t="s">
        <v>565</v>
      </c>
      <c r="K365" s="406"/>
      <c r="L365" s="406"/>
      <c r="M365" s="406"/>
      <c r="N365" s="423">
        <v>1</v>
      </c>
      <c r="O365" s="423">
        <v>1</v>
      </c>
      <c r="P365" s="423">
        <v>1</v>
      </c>
      <c r="Q365" s="423">
        <v>1</v>
      </c>
      <c r="R365" s="406"/>
      <c r="S365" s="406"/>
      <c r="T365" s="406"/>
      <c r="U365" s="406"/>
      <c r="V365" s="406">
        <f t="shared" si="78"/>
        <v>69</v>
      </c>
      <c r="W365" s="406">
        <f t="shared" si="78"/>
        <v>69</v>
      </c>
      <c r="X365" s="406">
        <f t="shared" si="78"/>
        <v>69</v>
      </c>
      <c r="Y365" s="406">
        <f t="shared" si="78"/>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7"/>
        <v>4</v>
      </c>
      <c r="D366" s="401"/>
      <c r="E366" s="458"/>
      <c r="F366" s="458"/>
      <c r="G366" s="401"/>
      <c r="H366" s="406"/>
      <c r="I366" s="406">
        <v>5</v>
      </c>
      <c r="J366" s="406" t="s">
        <v>566</v>
      </c>
      <c r="K366" s="406"/>
      <c r="L366" s="406"/>
      <c r="M366" s="406"/>
      <c r="N366" s="423">
        <v>1</v>
      </c>
      <c r="O366" s="423">
        <v>1</v>
      </c>
      <c r="P366" s="423">
        <v>1</v>
      </c>
      <c r="Q366" s="423">
        <v>1</v>
      </c>
      <c r="R366" s="406"/>
      <c r="S366" s="406"/>
      <c r="T366" s="406"/>
      <c r="U366" s="406"/>
      <c r="V366" s="406">
        <f t="shared" si="78"/>
        <v>69</v>
      </c>
      <c r="W366" s="406">
        <f t="shared" si="78"/>
        <v>69</v>
      </c>
      <c r="X366" s="406">
        <f t="shared" si="78"/>
        <v>69</v>
      </c>
      <c r="Y366" s="406">
        <f t="shared" si="78"/>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7"/>
        <v>4</v>
      </c>
      <c r="D367" s="401"/>
      <c r="E367" s="458"/>
      <c r="F367" s="458"/>
      <c r="G367" s="401"/>
      <c r="H367" s="406"/>
      <c r="I367" s="406">
        <v>6</v>
      </c>
      <c r="J367" s="406" t="s">
        <v>567</v>
      </c>
      <c r="K367" s="406"/>
      <c r="L367" s="406"/>
      <c r="M367" s="406"/>
      <c r="N367" s="423">
        <v>1</v>
      </c>
      <c r="O367" s="423">
        <v>1</v>
      </c>
      <c r="P367" s="423">
        <v>1</v>
      </c>
      <c r="Q367" s="423">
        <v>1</v>
      </c>
      <c r="R367" s="406"/>
      <c r="S367" s="406"/>
      <c r="T367" s="406"/>
      <c r="U367" s="406"/>
      <c r="V367" s="406">
        <f t="shared" si="78"/>
        <v>69</v>
      </c>
      <c r="W367" s="406">
        <f t="shared" si="78"/>
        <v>69</v>
      </c>
      <c r="X367" s="406">
        <f t="shared" si="78"/>
        <v>69</v>
      </c>
      <c r="Y367" s="406">
        <f t="shared" si="78"/>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7"/>
        <v>4</v>
      </c>
      <c r="D368" s="401"/>
      <c r="E368" s="458"/>
      <c r="F368" s="458"/>
      <c r="G368" s="401"/>
      <c r="H368" s="406"/>
      <c r="I368" s="406">
        <v>7</v>
      </c>
      <c r="J368" s="406" t="s">
        <v>568</v>
      </c>
      <c r="K368" s="406"/>
      <c r="L368" s="406"/>
      <c r="M368" s="406"/>
      <c r="N368" s="423">
        <v>1</v>
      </c>
      <c r="O368" s="423">
        <v>1</v>
      </c>
      <c r="P368" s="423">
        <v>1</v>
      </c>
      <c r="Q368" s="423">
        <v>1</v>
      </c>
      <c r="R368" s="406"/>
      <c r="S368" s="406"/>
      <c r="T368" s="406"/>
      <c r="U368" s="406"/>
      <c r="V368" s="406">
        <f t="shared" si="78"/>
        <v>69</v>
      </c>
      <c r="W368" s="406">
        <f t="shared" si="78"/>
        <v>69</v>
      </c>
      <c r="X368" s="406">
        <f t="shared" si="78"/>
        <v>69</v>
      </c>
      <c r="Y368" s="406">
        <f t="shared" si="78"/>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436</v>
      </c>
      <c r="AR369" s="387"/>
      <c r="AS369" s="375"/>
      <c r="AT369" s="375"/>
      <c r="AU369" s="375"/>
    </row>
    <row r="370" spans="1:47" outlineLevel="2" x14ac:dyDescent="0.25">
      <c r="A370" s="375"/>
      <c r="B370" s="384"/>
      <c r="C370" s="377">
        <f>INT($C$232+3)</f>
        <v>4</v>
      </c>
      <c r="D370" s="401"/>
      <c r="E370" s="458"/>
      <c r="F370" s="458"/>
      <c r="G370" s="401"/>
      <c r="H370" s="471"/>
      <c r="I370" s="429" t="s">
        <v>555</v>
      </c>
      <c r="J370" s="429"/>
      <c r="K370" s="406"/>
      <c r="L370" s="406"/>
      <c r="M370" s="406"/>
      <c r="N370" s="429" t="s">
        <v>855</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9">INT($C$232)+3</f>
        <v>4</v>
      </c>
      <c r="D371" s="401"/>
      <c r="E371" s="458"/>
      <c r="F371" s="458"/>
      <c r="G371" s="401"/>
      <c r="H371" s="406"/>
      <c r="I371" s="406">
        <v>0</v>
      </c>
      <c r="J371" s="406" t="s">
        <v>577</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9"/>
        <v>4</v>
      </c>
      <c r="D372" s="401"/>
      <c r="E372" s="458"/>
      <c r="F372" s="458"/>
      <c r="G372" s="401"/>
      <c r="H372" s="406"/>
      <c r="I372" s="406">
        <v>1</v>
      </c>
      <c r="J372" s="406" t="s">
        <v>578</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9"/>
        <v>4</v>
      </c>
      <c r="D373" s="401"/>
      <c r="E373" s="458"/>
      <c r="F373" s="458"/>
      <c r="G373" s="401"/>
      <c r="H373" s="406"/>
      <c r="I373" s="406">
        <v>2</v>
      </c>
      <c r="J373" s="406" t="s">
        <v>579</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9"/>
        <v>4</v>
      </c>
      <c r="D374" s="401"/>
      <c r="E374" s="458"/>
      <c r="F374" s="458"/>
      <c r="G374" s="401"/>
      <c r="H374" s="406"/>
      <c r="I374" s="406">
        <v>3</v>
      </c>
      <c r="J374" s="406" t="s">
        <v>564</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9"/>
        <v>4</v>
      </c>
      <c r="D375" s="401"/>
      <c r="E375" s="458"/>
      <c r="F375" s="458"/>
      <c r="G375" s="401"/>
      <c r="H375" s="406"/>
      <c r="I375" s="406">
        <v>4</v>
      </c>
      <c r="J375" s="406" t="s">
        <v>565</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9"/>
        <v>4</v>
      </c>
      <c r="D376" s="401"/>
      <c r="E376" s="458"/>
      <c r="F376" s="458"/>
      <c r="G376" s="401"/>
      <c r="H376" s="406"/>
      <c r="I376" s="406">
        <v>5</v>
      </c>
      <c r="J376" s="406" t="s">
        <v>566</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9"/>
        <v>4</v>
      </c>
      <c r="D377" s="401"/>
      <c r="E377" s="458"/>
      <c r="F377" s="458"/>
      <c r="G377" s="401"/>
      <c r="H377" s="406"/>
      <c r="I377" s="406">
        <v>6</v>
      </c>
      <c r="J377" s="406" t="s">
        <v>567</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9"/>
        <v>4</v>
      </c>
      <c r="D378" s="401"/>
      <c r="E378" s="458"/>
      <c r="F378" s="458"/>
      <c r="G378" s="401"/>
      <c r="H378" s="406"/>
      <c r="I378" s="406">
        <v>7</v>
      </c>
      <c r="J378" s="406" t="s">
        <v>568</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436</v>
      </c>
      <c r="AR379" s="387"/>
      <c r="AS379" s="375"/>
      <c r="AT379" s="375"/>
      <c r="AU379" s="375"/>
    </row>
    <row r="380" spans="1:47" outlineLevel="2" x14ac:dyDescent="0.25">
      <c r="A380" s="375"/>
      <c r="B380" s="384"/>
      <c r="C380" s="377">
        <f>INT($C$232+3)</f>
        <v>4</v>
      </c>
      <c r="D380" s="401"/>
      <c r="E380" s="458"/>
      <c r="F380" s="458"/>
      <c r="G380" s="401"/>
      <c r="H380" s="471"/>
      <c r="I380" s="429" t="s">
        <v>555</v>
      </c>
      <c r="J380" s="429"/>
      <c r="K380" s="406"/>
      <c r="L380" s="406"/>
      <c r="M380" s="406"/>
      <c r="N380" s="429" t="s">
        <v>597</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80">INT($C$232)+3</f>
        <v>4</v>
      </c>
      <c r="D381" s="401"/>
      <c r="E381" s="458"/>
      <c r="F381" s="458"/>
      <c r="G381" s="401"/>
      <c r="H381" s="406"/>
      <c r="I381" s="406">
        <v>0</v>
      </c>
      <c r="J381" s="406" t="s">
        <v>577</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80"/>
        <v>4</v>
      </c>
      <c r="D382" s="401"/>
      <c r="E382" s="458"/>
      <c r="F382" s="458"/>
      <c r="G382" s="401"/>
      <c r="H382" s="406"/>
      <c r="I382" s="406">
        <v>1</v>
      </c>
      <c r="J382" s="406" t="s">
        <v>578</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80"/>
        <v>4</v>
      </c>
      <c r="D383" s="401"/>
      <c r="E383" s="458"/>
      <c r="F383" s="458"/>
      <c r="G383" s="401"/>
      <c r="H383" s="406"/>
      <c r="I383" s="406">
        <v>2</v>
      </c>
      <c r="J383" s="406" t="s">
        <v>579</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80"/>
        <v>4</v>
      </c>
      <c r="D384" s="401"/>
      <c r="E384" s="458"/>
      <c r="F384" s="458"/>
      <c r="G384" s="401"/>
      <c r="H384" s="406"/>
      <c r="I384" s="406">
        <v>3</v>
      </c>
      <c r="J384" s="406" t="s">
        <v>564</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80"/>
        <v>4</v>
      </c>
      <c r="D385" s="401"/>
      <c r="E385" s="458"/>
      <c r="F385" s="458"/>
      <c r="G385" s="401"/>
      <c r="H385" s="406"/>
      <c r="I385" s="406">
        <v>4</v>
      </c>
      <c r="J385" s="406" t="s">
        <v>565</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80"/>
        <v>4</v>
      </c>
      <c r="D386" s="401"/>
      <c r="E386" s="458"/>
      <c r="F386" s="458"/>
      <c r="G386" s="401"/>
      <c r="H386" s="406"/>
      <c r="I386" s="406">
        <v>5</v>
      </c>
      <c r="J386" s="406" t="s">
        <v>566</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80"/>
        <v>4</v>
      </c>
      <c r="D387" s="401"/>
      <c r="E387" s="458"/>
      <c r="F387" s="458"/>
      <c r="G387" s="401"/>
      <c r="H387" s="406"/>
      <c r="I387" s="406">
        <v>6</v>
      </c>
      <c r="J387" s="406" t="s">
        <v>567</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80"/>
        <v>4</v>
      </c>
      <c r="D388" s="401"/>
      <c r="E388" s="458"/>
      <c r="F388" s="458"/>
      <c r="G388" s="401"/>
      <c r="H388" s="406"/>
      <c r="I388" s="406">
        <v>7</v>
      </c>
      <c r="J388" s="406" t="s">
        <v>568</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436</v>
      </c>
      <c r="AR389" s="387"/>
      <c r="AS389" s="375"/>
      <c r="AT389" s="375"/>
      <c r="AU389" s="375"/>
    </row>
    <row r="390" spans="1:47" outlineLevel="2" x14ac:dyDescent="0.25">
      <c r="A390" s="375"/>
      <c r="B390" s="384"/>
      <c r="C390" s="377">
        <f t="shared" ref="C390:C395" si="81">INT($C$232)+3</f>
        <v>4</v>
      </c>
      <c r="D390" s="401"/>
      <c r="E390" s="458"/>
      <c r="F390" s="458"/>
      <c r="G390" s="401"/>
      <c r="H390" s="406" t="s">
        <v>598</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81"/>
        <v>4</v>
      </c>
      <c r="D391" s="401"/>
      <c r="E391" s="458"/>
      <c r="F391" s="458"/>
      <c r="G391" s="401"/>
      <c r="H391" s="406" t="s">
        <v>599</v>
      </c>
      <c r="I391" s="406">
        <v>55</v>
      </c>
      <c r="J391" s="406" t="s">
        <v>600</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81"/>
        <v>4</v>
      </c>
      <c r="D392" s="401"/>
      <c r="E392" s="458"/>
      <c r="F392" s="458"/>
      <c r="G392" s="401"/>
      <c r="H392" s="406" t="s">
        <v>601</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81"/>
        <v>4</v>
      </c>
      <c r="D393" s="401"/>
      <c r="E393" s="458"/>
      <c r="F393" s="458"/>
      <c r="G393" s="401"/>
      <c r="H393" s="406" t="s">
        <v>602</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81"/>
        <v>4</v>
      </c>
      <c r="D394" s="401"/>
      <c r="E394" s="458"/>
      <c r="F394" s="458"/>
      <c r="G394" s="401"/>
      <c r="H394" s="406" t="s">
        <v>603</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81"/>
        <v>4</v>
      </c>
      <c r="D395" s="401"/>
      <c r="E395" s="458"/>
      <c r="F395" s="458"/>
      <c r="G395" s="401"/>
      <c r="H395" s="406" t="s">
        <v>604</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1097</v>
      </c>
      <c r="I397" s="406"/>
      <c r="J397" s="406"/>
      <c r="K397" s="406"/>
      <c r="L397" s="406" t="s">
        <v>605</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1089</v>
      </c>
      <c r="J398" s="406" t="s">
        <v>1090</v>
      </c>
      <c r="K398" s="959"/>
      <c r="L398" s="422" t="s">
        <v>606</v>
      </c>
      <c r="M398" s="422" t="s">
        <v>1092</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82">INT($C$232)+3</f>
        <v>4</v>
      </c>
      <c r="D399" s="401"/>
      <c r="E399" s="458"/>
      <c r="F399" s="458"/>
      <c r="G399" s="401"/>
      <c r="H399" s="408" t="s">
        <v>1091</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82"/>
        <v>4</v>
      </c>
      <c r="D400" s="401"/>
      <c r="E400" s="458"/>
      <c r="F400" s="458"/>
      <c r="G400" s="401"/>
      <c r="H400" s="408" t="s">
        <v>578</v>
      </c>
      <c r="I400" s="509" t="b">
        <v>0</v>
      </c>
      <c r="J400" s="423" t="b">
        <v>0</v>
      </c>
      <c r="K400" s="406"/>
      <c r="L400" s="439">
        <f>IF($I400,0,IF($J400,1,1))</f>
        <v>1</v>
      </c>
      <c r="M400" s="439">
        <f t="shared" ref="M400:M406" si="83">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82"/>
        <v>4</v>
      </c>
      <c r="D401" s="401"/>
      <c r="E401" s="458"/>
      <c r="F401" s="458"/>
      <c r="G401" s="401"/>
      <c r="H401" s="408" t="s">
        <v>579</v>
      </c>
      <c r="I401" s="509" t="b">
        <v>0</v>
      </c>
      <c r="J401" s="423" t="b">
        <v>0</v>
      </c>
      <c r="K401" s="406"/>
      <c r="L401" s="439">
        <f t="shared" ref="L401:L406" si="84">IF($I401,0,IF($J401,1,1))</f>
        <v>1</v>
      </c>
      <c r="M401" s="439">
        <f t="shared" si="83"/>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82"/>
        <v>4</v>
      </c>
      <c r="D402" s="401"/>
      <c r="E402" s="458"/>
      <c r="F402" s="458"/>
      <c r="G402" s="401"/>
      <c r="H402" s="408" t="s">
        <v>564</v>
      </c>
      <c r="I402" s="509" t="b">
        <v>0</v>
      </c>
      <c r="J402" s="423" t="b">
        <v>0</v>
      </c>
      <c r="K402" s="406"/>
      <c r="L402" s="439">
        <f t="shared" si="84"/>
        <v>1</v>
      </c>
      <c r="M402" s="439">
        <f t="shared" si="83"/>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82"/>
        <v>4</v>
      </c>
      <c r="D403" s="401"/>
      <c r="E403" s="458"/>
      <c r="F403" s="458"/>
      <c r="G403" s="401"/>
      <c r="H403" s="408" t="s">
        <v>565</v>
      </c>
      <c r="I403" s="509" t="b">
        <v>0</v>
      </c>
      <c r="J403" s="423" t="b">
        <v>0</v>
      </c>
      <c r="K403" s="406"/>
      <c r="L403" s="439">
        <f t="shared" si="84"/>
        <v>1</v>
      </c>
      <c r="M403" s="439">
        <f t="shared" si="83"/>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82"/>
        <v>4</v>
      </c>
      <c r="D404" s="401"/>
      <c r="E404" s="458"/>
      <c r="F404" s="458"/>
      <c r="G404" s="401"/>
      <c r="H404" s="408" t="s">
        <v>566</v>
      </c>
      <c r="I404" s="509" t="b">
        <v>0</v>
      </c>
      <c r="J404" s="423" t="b">
        <v>0</v>
      </c>
      <c r="K404" s="406"/>
      <c r="L404" s="439">
        <f t="shared" si="84"/>
        <v>1</v>
      </c>
      <c r="M404" s="439">
        <f t="shared" si="83"/>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82"/>
        <v>4</v>
      </c>
      <c r="D405" s="401"/>
      <c r="E405" s="458"/>
      <c r="F405" s="458"/>
      <c r="G405" s="401"/>
      <c r="H405" s="408" t="s">
        <v>567</v>
      </c>
      <c r="I405" s="509" t="b">
        <v>0</v>
      </c>
      <c r="J405" s="423" t="b">
        <v>0</v>
      </c>
      <c r="K405" s="406"/>
      <c r="L405" s="439">
        <f t="shared" si="84"/>
        <v>1</v>
      </c>
      <c r="M405" s="439">
        <f t="shared" si="83"/>
        <v>1</v>
      </c>
      <c r="N405" s="476"/>
      <c r="O405" s="797"/>
      <c r="P405" s="1225" t="s">
        <v>955</v>
      </c>
      <c r="Q405" s="1225"/>
      <c r="R405" s="1225"/>
      <c r="S405" s="1225"/>
      <c r="T405" s="1225"/>
      <c r="U405" s="1225"/>
      <c r="V405" s="1225"/>
      <c r="W405" s="1225"/>
      <c r="X405" s="1225"/>
      <c r="Y405" s="1225"/>
      <c r="Z405" s="1226"/>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82"/>
        <v>4</v>
      </c>
      <c r="D406" s="401"/>
      <c r="E406" s="458"/>
      <c r="F406" s="458"/>
      <c r="G406" s="401"/>
      <c r="H406" s="408" t="s">
        <v>568</v>
      </c>
      <c r="I406" s="509" t="b">
        <v>0</v>
      </c>
      <c r="J406" s="423" t="b">
        <v>0</v>
      </c>
      <c r="K406" s="406"/>
      <c r="L406" s="439">
        <f t="shared" si="84"/>
        <v>1</v>
      </c>
      <c r="M406" s="439">
        <f t="shared" si="83"/>
        <v>1</v>
      </c>
      <c r="N406" s="476"/>
      <c r="O406" s="797"/>
      <c r="P406" s="1227"/>
      <c r="Q406" s="1227"/>
      <c r="R406" s="1227"/>
      <c r="S406" s="1227"/>
      <c r="T406" s="1227"/>
      <c r="U406" s="1227"/>
      <c r="V406" s="1227"/>
      <c r="W406" s="1227"/>
      <c r="X406" s="1227"/>
      <c r="Y406" s="1227"/>
      <c r="Z406" s="1228"/>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82"/>
        <v>4</v>
      </c>
      <c r="D407" s="401"/>
      <c r="E407" s="458"/>
      <c r="F407" s="458"/>
      <c r="G407" s="401"/>
      <c r="H407" s="475"/>
      <c r="I407" s="475"/>
      <c r="J407" s="475"/>
      <c r="K407" s="475"/>
      <c r="L407" s="475"/>
      <c r="M407" s="475"/>
      <c r="N407" s="685"/>
      <c r="O407" s="798"/>
      <c r="P407" s="1227"/>
      <c r="Q407" s="1227"/>
      <c r="R407" s="1227"/>
      <c r="S407" s="1227"/>
      <c r="T407" s="1227"/>
      <c r="U407" s="1227"/>
      <c r="V407" s="1227"/>
      <c r="W407" s="1227"/>
      <c r="X407" s="1227"/>
      <c r="Y407" s="1227"/>
      <c r="Z407" s="1228"/>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82"/>
        <v>4</v>
      </c>
      <c r="D408" s="401"/>
      <c r="E408" s="458"/>
      <c r="F408" s="458"/>
      <c r="G408" s="401"/>
      <c r="H408" s="559" t="s">
        <v>607</v>
      </c>
      <c r="I408" s="559"/>
      <c r="J408" s="559"/>
      <c r="K408" s="559"/>
      <c r="L408" s="559"/>
      <c r="M408" s="559"/>
      <c r="N408" s="559"/>
      <c r="O408" s="796"/>
      <c r="P408" s="1227"/>
      <c r="Q408" s="1227"/>
      <c r="R408" s="1227"/>
      <c r="S408" s="1227"/>
      <c r="T408" s="1227"/>
      <c r="U408" s="1227"/>
      <c r="V408" s="1227"/>
      <c r="W408" s="1227"/>
      <c r="X408" s="1227"/>
      <c r="Y408" s="1227"/>
      <c r="Z408" s="1228"/>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82"/>
        <v>4</v>
      </c>
      <c r="D409" s="401"/>
      <c r="E409" s="458"/>
      <c r="F409" s="458"/>
      <c r="G409" s="401"/>
      <c r="H409" s="476"/>
      <c r="I409" s="510"/>
      <c r="J409" s="510"/>
      <c r="K409" s="511" t="s">
        <v>608</v>
      </c>
      <c r="L409" s="428"/>
      <c r="M409" s="428"/>
      <c r="N409" s="512"/>
      <c r="O409" s="794"/>
      <c r="P409" s="1227"/>
      <c r="Q409" s="1227"/>
      <c r="R409" s="1227"/>
      <c r="S409" s="1227"/>
      <c r="T409" s="1227"/>
      <c r="U409" s="1227"/>
      <c r="V409" s="1227"/>
      <c r="W409" s="1227"/>
      <c r="X409" s="1227"/>
      <c r="Y409" s="1227"/>
      <c r="Z409" s="1228"/>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82"/>
        <v>4</v>
      </c>
      <c r="D410" s="401"/>
      <c r="E410" s="458"/>
      <c r="F410" s="458"/>
      <c r="G410" s="401"/>
      <c r="H410" s="476"/>
      <c r="I410" s="513" t="s">
        <v>586</v>
      </c>
      <c r="J410" s="513" t="s">
        <v>609</v>
      </c>
      <c r="K410" s="514" t="s">
        <v>610</v>
      </c>
      <c r="L410" s="422" t="s">
        <v>611</v>
      </c>
      <c r="M410" s="422" t="s">
        <v>612</v>
      </c>
      <c r="N410" s="515" t="s">
        <v>586</v>
      </c>
      <c r="O410" s="795"/>
      <c r="P410" s="1227"/>
      <c r="Q410" s="1227"/>
      <c r="R410" s="1227"/>
      <c r="S410" s="1227"/>
      <c r="T410" s="1227"/>
      <c r="U410" s="1227"/>
      <c r="V410" s="1227"/>
      <c r="W410" s="1227"/>
      <c r="X410" s="1227"/>
      <c r="Y410" s="1227"/>
      <c r="Z410" s="1228"/>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82"/>
        <v>4</v>
      </c>
      <c r="D411" s="401"/>
      <c r="E411" s="458"/>
      <c r="F411" s="458"/>
      <c r="G411" s="401"/>
      <c r="H411" s="516" t="s">
        <v>467</v>
      </c>
      <c r="I411" s="509" t="b">
        <v>1</v>
      </c>
      <c r="J411" s="509" t="b">
        <v>1</v>
      </c>
      <c r="K411" s="514" t="b">
        <v>0</v>
      </c>
      <c r="L411" s="423" t="b">
        <v>1</v>
      </c>
      <c r="M411" s="423" t="b">
        <v>1</v>
      </c>
      <c r="N411" s="517" t="b">
        <v>1</v>
      </c>
      <c r="O411" s="795"/>
      <c r="P411" s="1227"/>
      <c r="Q411" s="1227"/>
      <c r="R411" s="1227"/>
      <c r="S411" s="1227"/>
      <c r="T411" s="1227"/>
      <c r="U411" s="1227"/>
      <c r="V411" s="1227"/>
      <c r="W411" s="1227"/>
      <c r="X411" s="1227"/>
      <c r="Y411" s="1227"/>
      <c r="Z411" s="1228"/>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82"/>
        <v>4</v>
      </c>
      <c r="D412" s="401"/>
      <c r="E412" s="458"/>
      <c r="F412" s="458"/>
      <c r="G412" s="401"/>
      <c r="H412" s="516" t="s">
        <v>469</v>
      </c>
      <c r="I412" s="509" t="b">
        <v>1</v>
      </c>
      <c r="J412" s="509" t="b">
        <v>1</v>
      </c>
      <c r="K412" s="514" t="b">
        <v>0</v>
      </c>
      <c r="L412" s="423" t="b">
        <v>1</v>
      </c>
      <c r="M412" s="423" t="b">
        <v>1</v>
      </c>
      <c r="N412" s="517" t="b">
        <v>1</v>
      </c>
      <c r="O412" s="795"/>
      <c r="P412" s="1229"/>
      <c r="Q412" s="1229"/>
      <c r="R412" s="1229"/>
      <c r="S412" s="1229"/>
      <c r="T412" s="1229"/>
      <c r="U412" s="1229"/>
      <c r="V412" s="1229"/>
      <c r="W412" s="1229"/>
      <c r="X412" s="1229"/>
      <c r="Y412" s="1229"/>
      <c r="Z412" s="1230"/>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436</v>
      </c>
      <c r="AR413" s="387"/>
      <c r="AS413" s="375"/>
      <c r="AT413" s="375"/>
      <c r="AU413" s="375"/>
    </row>
    <row r="414" spans="1:47" outlineLevel="1" x14ac:dyDescent="0.25">
      <c r="A414" s="375"/>
      <c r="B414" s="384"/>
      <c r="C414" s="377">
        <f>INT($C$232)+1</f>
        <v>2</v>
      </c>
      <c r="D414" s="401"/>
      <c r="E414" s="458"/>
      <c r="F414" s="458"/>
      <c r="G414" s="401"/>
      <c r="H414" s="461" t="s">
        <v>939</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432</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614</v>
      </c>
      <c r="I416" s="429" t="s">
        <v>615</v>
      </c>
      <c r="J416" s="518"/>
      <c r="K416" s="429" t="s">
        <v>840</v>
      </c>
      <c r="L416" s="429"/>
      <c r="M416" s="429"/>
      <c r="N416" s="429" t="s">
        <v>841</v>
      </c>
      <c r="O416" s="429"/>
      <c r="P416" s="429"/>
      <c r="Q416" s="429"/>
      <c r="R416" s="429" t="s">
        <v>842</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5">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843</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5"/>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5"/>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5"/>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5"/>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6">134-28</f>
        <v>106</v>
      </c>
      <c r="T421" s="423">
        <f t="shared" si="86"/>
        <v>106</v>
      </c>
      <c r="U421" s="423">
        <f t="shared" si="86"/>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5"/>
        <v>4</v>
      </c>
      <c r="D422" s="401"/>
      <c r="E422" s="458"/>
      <c r="F422" s="458"/>
      <c r="G422" s="401"/>
      <c r="H422" s="422" t="str">
        <f>H$252</f>
        <v>Win</v>
      </c>
      <c r="I422" s="428"/>
      <c r="J422" s="428"/>
      <c r="K422" s="406"/>
      <c r="L422" s="406"/>
      <c r="M422" s="406"/>
      <c r="N422" s="406"/>
      <c r="O422" s="406"/>
      <c r="P422" s="406"/>
      <c r="Q422" s="406"/>
      <c r="R422" s="423">
        <f t="shared" ref="R422:R423" si="87">134-28</f>
        <v>106</v>
      </c>
      <c r="S422" s="423">
        <f t="shared" si="86"/>
        <v>106</v>
      </c>
      <c r="T422" s="423">
        <f t="shared" si="86"/>
        <v>106</v>
      </c>
      <c r="U422" s="423">
        <f t="shared" si="86"/>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5"/>
        <v>4</v>
      </c>
      <c r="D423" s="401"/>
      <c r="E423" s="458"/>
      <c r="F423" s="458"/>
      <c r="G423" s="401"/>
      <c r="H423" s="422" t="str">
        <f>H$253</f>
        <v>Spr</v>
      </c>
      <c r="I423" s="428"/>
      <c r="J423" s="428"/>
      <c r="K423" s="406"/>
      <c r="L423" s="406"/>
      <c r="M423" s="406"/>
      <c r="N423" s="406"/>
      <c r="O423" s="406"/>
      <c r="P423" s="406"/>
      <c r="Q423" s="406"/>
      <c r="R423" s="423">
        <f t="shared" si="87"/>
        <v>106</v>
      </c>
      <c r="S423" s="423">
        <f t="shared" si="86"/>
        <v>106</v>
      </c>
      <c r="T423" s="423">
        <f t="shared" si="86"/>
        <v>106</v>
      </c>
      <c r="U423" s="423">
        <f t="shared" si="86"/>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5"/>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5"/>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8">254-28</f>
        <v>226</v>
      </c>
      <c r="T425" s="423">
        <f t="shared" si="88"/>
        <v>226</v>
      </c>
      <c r="U425" s="423">
        <f t="shared" si="88"/>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5"/>
        <v>4</v>
      </c>
      <c r="D426" s="401"/>
      <c r="E426" s="458"/>
      <c r="F426" s="458"/>
      <c r="G426" s="401"/>
      <c r="H426" s="422" t="str">
        <f>H$252</f>
        <v>Win</v>
      </c>
      <c r="I426" s="428"/>
      <c r="J426" s="428"/>
      <c r="K426" s="406"/>
      <c r="L426" s="406"/>
      <c r="M426" s="406"/>
      <c r="N426" s="406"/>
      <c r="O426" s="406"/>
      <c r="P426" s="406"/>
      <c r="Q426" s="406"/>
      <c r="R426" s="423">
        <f t="shared" ref="R426:R427" si="89">254-28</f>
        <v>226</v>
      </c>
      <c r="S426" s="423">
        <f t="shared" si="88"/>
        <v>226</v>
      </c>
      <c r="T426" s="423">
        <f t="shared" si="88"/>
        <v>226</v>
      </c>
      <c r="U426" s="423">
        <f t="shared" si="88"/>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5"/>
        <v>4</v>
      </c>
      <c r="D427" s="401"/>
      <c r="E427" s="458"/>
      <c r="F427" s="458"/>
      <c r="G427" s="401"/>
      <c r="H427" s="422" t="str">
        <f>H$253</f>
        <v>Spr</v>
      </c>
      <c r="I427" s="428"/>
      <c r="J427" s="428"/>
      <c r="K427" s="406"/>
      <c r="L427" s="406"/>
      <c r="M427" s="406"/>
      <c r="N427" s="406"/>
      <c r="O427" s="406"/>
      <c r="P427" s="406"/>
      <c r="Q427" s="406"/>
      <c r="R427" s="423">
        <f t="shared" si="89"/>
        <v>226</v>
      </c>
      <c r="S427" s="423">
        <f t="shared" si="88"/>
        <v>226</v>
      </c>
      <c r="T427" s="423">
        <f t="shared" si="88"/>
        <v>226</v>
      </c>
      <c r="U427" s="423">
        <f t="shared" si="88"/>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436</v>
      </c>
      <c r="AR428" s="387"/>
      <c r="AS428" s="375"/>
      <c r="AT428" s="375"/>
      <c r="AU428" s="375"/>
    </row>
    <row r="429" spans="1:47" outlineLevel="1" x14ac:dyDescent="0.25">
      <c r="A429" s="375"/>
      <c r="B429" s="384"/>
      <c r="C429" s="377">
        <f>INT($C$232)+1</f>
        <v>2</v>
      </c>
      <c r="D429" s="401"/>
      <c r="E429" s="458"/>
      <c r="F429" s="458"/>
      <c r="G429" s="401"/>
      <c r="H429" s="461" t="s">
        <v>613</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432</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614</v>
      </c>
      <c r="I431" s="429" t="s">
        <v>616</v>
      </c>
      <c r="J431" s="518"/>
      <c r="K431" s="519">
        <f>COUNTA($H432:$H$462)</f>
        <v>30</v>
      </c>
      <c r="L431" s="519">
        <f>COUNTA($I$432:$I$462)/K431</f>
        <v>1</v>
      </c>
      <c r="M431" s="409">
        <v>-9</v>
      </c>
      <c r="N431" s="429" t="s">
        <v>617</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90">INT($C$232)+3</f>
        <v>4</v>
      </c>
      <c r="D432" s="401"/>
      <c r="E432" s="458"/>
      <c r="F432" s="458"/>
      <c r="G432" s="401"/>
      <c r="H432" s="422" t="str">
        <f t="shared" ref="H432:H441" si="91">H$251</f>
        <v>Aut</v>
      </c>
      <c r="I432" s="428" t="s">
        <v>850</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91"/>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92">INT($C$232)+4</f>
        <v>5</v>
      </c>
      <c r="D434" s="401"/>
      <c r="E434" s="458"/>
      <c r="F434" s="458"/>
      <c r="G434" s="401"/>
      <c r="H434" s="422" t="str">
        <f t="shared" si="91"/>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92"/>
        <v>5</v>
      </c>
      <c r="D435" s="401"/>
      <c r="E435" s="458"/>
      <c r="F435" s="458"/>
      <c r="G435" s="401"/>
      <c r="H435" s="422" t="str">
        <f t="shared" si="91"/>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92"/>
        <v>5</v>
      </c>
      <c r="D436" s="401"/>
      <c r="E436" s="458"/>
      <c r="F436" s="458"/>
      <c r="G436" s="401"/>
      <c r="H436" s="422" t="str">
        <f t="shared" si="91"/>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92"/>
        <v>5</v>
      </c>
      <c r="D437" s="401"/>
      <c r="E437" s="458"/>
      <c r="F437" s="458"/>
      <c r="G437" s="401"/>
      <c r="H437" s="422" t="str">
        <f t="shared" si="91"/>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92"/>
        <v>5</v>
      </c>
      <c r="D438" s="401"/>
      <c r="E438" s="458"/>
      <c r="F438" s="458"/>
      <c r="G438" s="401"/>
      <c r="H438" s="422" t="str">
        <f t="shared" si="91"/>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92"/>
        <v>5</v>
      </c>
      <c r="D439" s="401"/>
      <c r="E439" s="458"/>
      <c r="F439" s="458"/>
      <c r="G439" s="401"/>
      <c r="H439" s="422" t="str">
        <f t="shared" si="91"/>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92"/>
        <v>5</v>
      </c>
      <c r="D440" s="401"/>
      <c r="E440" s="458"/>
      <c r="F440" s="458"/>
      <c r="G440" s="401"/>
      <c r="H440" s="422" t="str">
        <f t="shared" si="91"/>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92"/>
        <v>5</v>
      </c>
      <c r="D441" s="401"/>
      <c r="E441" s="458"/>
      <c r="F441" s="458"/>
      <c r="G441" s="401"/>
      <c r="H441" s="422" t="str">
        <f t="shared" si="91"/>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90"/>
        <v>4</v>
      </c>
      <c r="D442" s="401"/>
      <c r="E442" s="458"/>
      <c r="F442" s="458"/>
      <c r="G442" s="401"/>
      <c r="H442" s="422" t="str">
        <f>H$252</f>
        <v>Win</v>
      </c>
      <c r="I442" s="428" t="s">
        <v>850</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3">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4">INT($C$232)+4</f>
        <v>5</v>
      </c>
      <c r="D444" s="401"/>
      <c r="E444" s="458"/>
      <c r="F444" s="458"/>
      <c r="G444" s="401"/>
      <c r="H444" s="422" t="str">
        <f t="shared" si="93"/>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4"/>
        <v>5</v>
      </c>
      <c r="D445" s="401"/>
      <c r="E445" s="458"/>
      <c r="F445" s="458"/>
      <c r="G445" s="401"/>
      <c r="H445" s="422" t="str">
        <f t="shared" si="93"/>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4"/>
        <v>5</v>
      </c>
      <c r="D446" s="401"/>
      <c r="E446" s="458"/>
      <c r="F446" s="458"/>
      <c r="G446" s="401"/>
      <c r="H446" s="422" t="str">
        <f t="shared" si="93"/>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4"/>
        <v>5</v>
      </c>
      <c r="D447" s="401"/>
      <c r="E447" s="458"/>
      <c r="F447" s="458"/>
      <c r="G447" s="401"/>
      <c r="H447" s="422" t="str">
        <f t="shared" si="93"/>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4"/>
        <v>5</v>
      </c>
      <c r="D448" s="401"/>
      <c r="E448" s="458"/>
      <c r="F448" s="458"/>
      <c r="G448" s="401"/>
      <c r="H448" s="422" t="str">
        <f t="shared" si="93"/>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4"/>
        <v>5</v>
      </c>
      <c r="D449" s="401"/>
      <c r="E449" s="458"/>
      <c r="F449" s="458"/>
      <c r="G449" s="401"/>
      <c r="H449" s="422" t="str">
        <f t="shared" si="93"/>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4"/>
        <v>5</v>
      </c>
      <c r="D450" s="401"/>
      <c r="E450" s="458"/>
      <c r="F450" s="458"/>
      <c r="G450" s="401"/>
      <c r="H450" s="422" t="str">
        <f t="shared" si="93"/>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4"/>
        <v>5</v>
      </c>
      <c r="D451" s="401"/>
      <c r="E451" s="458"/>
      <c r="F451" s="458"/>
      <c r="G451" s="401"/>
      <c r="H451" s="422" t="str">
        <f t="shared" si="93"/>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90"/>
        <v>4</v>
      </c>
      <c r="D452" s="401"/>
      <c r="E452" s="458"/>
      <c r="F452" s="458"/>
      <c r="G452" s="401"/>
      <c r="H452" s="422" t="str">
        <f t="shared" ref="H452:H461" si="95">H$253</f>
        <v>Spr</v>
      </c>
      <c r="I452" s="428" t="s">
        <v>850</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5"/>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6">INT($C$232)+4</f>
        <v>5</v>
      </c>
      <c r="D454" s="401"/>
      <c r="E454" s="458"/>
      <c r="F454" s="458"/>
      <c r="G454" s="401"/>
      <c r="H454" s="422" t="str">
        <f t="shared" si="95"/>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6"/>
        <v>5</v>
      </c>
      <c r="D455" s="401"/>
      <c r="E455" s="458"/>
      <c r="F455" s="458"/>
      <c r="G455" s="401"/>
      <c r="H455" s="422" t="str">
        <f t="shared" si="95"/>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6"/>
        <v>5</v>
      </c>
      <c r="D456" s="401"/>
      <c r="E456" s="458"/>
      <c r="F456" s="458"/>
      <c r="G456" s="401"/>
      <c r="H456" s="422" t="str">
        <f t="shared" si="95"/>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6"/>
        <v>5</v>
      </c>
      <c r="D457" s="401"/>
      <c r="E457" s="458"/>
      <c r="F457" s="458"/>
      <c r="G457" s="401"/>
      <c r="H457" s="422" t="str">
        <f t="shared" si="95"/>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6"/>
        <v>5</v>
      </c>
      <c r="D458" s="401"/>
      <c r="E458" s="458"/>
      <c r="F458" s="458"/>
      <c r="G458" s="401"/>
      <c r="H458" s="422" t="str">
        <f t="shared" si="95"/>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6"/>
        <v>5</v>
      </c>
      <c r="D459" s="401"/>
      <c r="E459" s="458"/>
      <c r="F459" s="458"/>
      <c r="G459" s="401"/>
      <c r="H459" s="422" t="str">
        <f t="shared" si="95"/>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6"/>
        <v>5</v>
      </c>
      <c r="D460" s="401"/>
      <c r="E460" s="458"/>
      <c r="F460" s="458"/>
      <c r="G460" s="401"/>
      <c r="H460" s="422" t="str">
        <f t="shared" si="95"/>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6"/>
        <v>5</v>
      </c>
      <c r="D461" s="401"/>
      <c r="E461" s="458"/>
      <c r="F461" s="458"/>
      <c r="G461" s="401"/>
      <c r="H461" s="422" t="str">
        <f t="shared" si="95"/>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436</v>
      </c>
      <c r="AR462" s="387"/>
      <c r="AS462" s="375"/>
      <c r="AT462" s="375"/>
      <c r="AU462" s="375"/>
    </row>
    <row r="463" spans="1:47" outlineLevel="2" x14ac:dyDescent="0.25">
      <c r="A463" s="375"/>
      <c r="B463" s="384"/>
      <c r="C463" s="377">
        <f>INT($C$232)+2</f>
        <v>3</v>
      </c>
      <c r="D463" s="401"/>
      <c r="E463" s="458"/>
      <c r="F463" s="458"/>
      <c r="G463" s="401"/>
      <c r="H463" s="471" t="s">
        <v>614</v>
      </c>
      <c r="I463" s="429" t="s">
        <v>618</v>
      </c>
      <c r="J463" s="429"/>
      <c r="K463" s="521">
        <f>COUNTA($H464:$H$476)</f>
        <v>3</v>
      </c>
      <c r="L463" s="519">
        <f>COUNTA($I$464:$I$476)/K463</f>
        <v>4</v>
      </c>
      <c r="M463" s="493"/>
      <c r="N463" s="406"/>
      <c r="O463" s="429" t="s">
        <v>619</v>
      </c>
      <c r="P463" s="429"/>
      <c r="Q463" s="429"/>
      <c r="R463" s="429" t="s">
        <v>620</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7">INT($C$232)+3</f>
        <v>4</v>
      </c>
      <c r="D464" s="401"/>
      <c r="E464" s="458"/>
      <c r="F464" s="458"/>
      <c r="G464" s="401"/>
      <c r="H464" s="422" t="str">
        <f>H$251</f>
        <v>Aut</v>
      </c>
      <c r="I464" s="428" t="s">
        <v>621</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7"/>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7"/>
        <v>4</v>
      </c>
      <c r="D466" s="401"/>
      <c r="E466" s="458"/>
      <c r="F466" s="458"/>
      <c r="G466" s="401"/>
      <c r="H466" s="422"/>
      <c r="I466" s="428" t="str">
        <f>H355</f>
        <v>a1</v>
      </c>
      <c r="J466" s="428"/>
      <c r="K466" s="406"/>
      <c r="L466" s="406"/>
      <c r="M466" s="406"/>
      <c r="N466" s="423">
        <v>19</v>
      </c>
      <c r="O466" s="774">
        <f>IF(N466=0,0,N466+72)</f>
        <v>91</v>
      </c>
      <c r="P466" s="775">
        <f t="shared" ref="P466:P467" si="98">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7"/>
        <v>4</v>
      </c>
      <c r="D467" s="401"/>
      <c r="E467" s="458"/>
      <c r="F467" s="458"/>
      <c r="G467" s="401"/>
      <c r="H467" s="422"/>
      <c r="I467" s="428" t="str">
        <f>H356</f>
        <v>a2</v>
      </c>
      <c r="J467" s="428"/>
      <c r="K467" s="406"/>
      <c r="L467" s="406"/>
      <c r="M467" s="406"/>
      <c r="N467" s="423">
        <v>19</v>
      </c>
      <c r="O467" s="774">
        <f>IF(N467=0,0,N467+72)</f>
        <v>91</v>
      </c>
      <c r="P467" s="775">
        <f t="shared" si="98"/>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7"/>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7"/>
        <v>4</v>
      </c>
      <c r="D469" s="401"/>
      <c r="E469" s="458"/>
      <c r="F469" s="458"/>
      <c r="G469" s="401"/>
      <c r="H469" s="422"/>
      <c r="I469" s="428" t="str">
        <f t="shared" ref="I469:I471" si="99">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7"/>
        <v>4</v>
      </c>
      <c r="D470" s="401"/>
      <c r="E470" s="458"/>
      <c r="F470" s="458"/>
      <c r="G470" s="401"/>
      <c r="H470" s="422"/>
      <c r="I470" s="428" t="str">
        <f t="shared" si="99"/>
        <v>a1</v>
      </c>
      <c r="J470" s="428"/>
      <c r="K470" s="406"/>
      <c r="L470" s="406"/>
      <c r="M470" s="406"/>
      <c r="N470" s="776">
        <f>IF(N466=0,0,N466+24)</f>
        <v>43</v>
      </c>
      <c r="O470" s="774">
        <f>IF(N470=0,0,N470+72)</f>
        <v>115</v>
      </c>
      <c r="P470" s="775">
        <f t="shared" ref="P470:P471" si="100">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7"/>
        <v>4</v>
      </c>
      <c r="D471" s="401"/>
      <c r="E471" s="458"/>
      <c r="F471" s="458"/>
      <c r="G471" s="401"/>
      <c r="H471" s="422"/>
      <c r="I471" s="428" t="str">
        <f t="shared" si="99"/>
        <v>a2</v>
      </c>
      <c r="J471" s="428"/>
      <c r="K471" s="406"/>
      <c r="L471" s="406"/>
      <c r="M471" s="406"/>
      <c r="N471" s="776">
        <f>IF(N467=0,0,N467+24)</f>
        <v>43</v>
      </c>
      <c r="O471" s="774">
        <f>IF(N471=0,0,N471+72)</f>
        <v>115</v>
      </c>
      <c r="P471" s="775">
        <f t="shared" si="100"/>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7"/>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7"/>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7"/>
        <v>4</v>
      </c>
      <c r="D474" s="401"/>
      <c r="E474" s="458"/>
      <c r="F474" s="458"/>
      <c r="G474" s="401"/>
      <c r="H474" s="422"/>
      <c r="I474" s="428" t="str">
        <f>I466</f>
        <v>a1</v>
      </c>
      <c r="J474" s="428"/>
      <c r="K474" s="406"/>
      <c r="L474" s="406"/>
      <c r="M474" s="406"/>
      <c r="N474" s="776">
        <f>IF(N470=0,0,N470+24)</f>
        <v>67</v>
      </c>
      <c r="O474" s="774">
        <f>IF(N474=0,0,N474+72)</f>
        <v>139</v>
      </c>
      <c r="P474" s="775">
        <f t="shared" ref="P474:P475" si="101">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7"/>
        <v>4</v>
      </c>
      <c r="D475" s="401"/>
      <c r="E475" s="458"/>
      <c r="F475" s="458"/>
      <c r="G475" s="401"/>
      <c r="H475" s="422"/>
      <c r="I475" s="428" t="str">
        <f>I467</f>
        <v>a2</v>
      </c>
      <c r="J475" s="428"/>
      <c r="K475" s="406"/>
      <c r="L475" s="406"/>
      <c r="M475" s="406"/>
      <c r="N475" s="776">
        <f>IF(N471=0,0,N471+24)</f>
        <v>67</v>
      </c>
      <c r="O475" s="774">
        <f>IF(N475=0,0,N475+72)</f>
        <v>139</v>
      </c>
      <c r="P475" s="775">
        <f t="shared" si="101"/>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436</v>
      </c>
      <c r="AR476" s="387"/>
      <c r="AS476" s="375"/>
      <c r="AT476" s="375"/>
      <c r="AU476" s="375"/>
    </row>
    <row r="477" spans="1:47" outlineLevel="2" x14ac:dyDescent="0.25">
      <c r="A477" s="375"/>
      <c r="B477" s="384"/>
      <c r="C477" s="377">
        <f>INT($C$232)+2</f>
        <v>3</v>
      </c>
      <c r="D477" s="401"/>
      <c r="E477" s="458"/>
      <c r="F477" s="458"/>
      <c r="G477" s="401"/>
      <c r="H477" s="471" t="s">
        <v>614</v>
      </c>
      <c r="I477" s="429" t="s">
        <v>622</v>
      </c>
      <c r="J477" s="429"/>
      <c r="K477" s="521"/>
      <c r="L477" s="519">
        <f>COUNTA($I478:$I$490)/COUNTA($H478:$H$490)</f>
        <v>4</v>
      </c>
      <c r="M477" s="406"/>
      <c r="N477" s="429" t="s">
        <v>623</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102">INT($C$232)+3</f>
        <v>4</v>
      </c>
      <c r="D478" s="401"/>
      <c r="E478" s="458"/>
      <c r="F478" s="458"/>
      <c r="G478" s="401"/>
      <c r="H478" s="422" t="str">
        <f>H$251</f>
        <v>Aut</v>
      </c>
      <c r="I478" s="428" t="s">
        <v>621</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102"/>
        <v>4</v>
      </c>
      <c r="D479" s="401"/>
      <c r="E479" s="458"/>
      <c r="F479" s="458"/>
      <c r="G479" s="401"/>
      <c r="H479" s="422"/>
      <c r="I479" s="428" t="s">
        <v>624</v>
      </c>
      <c r="J479" s="428"/>
      <c r="K479" s="406"/>
      <c r="L479" s="406"/>
      <c r="M479" s="406"/>
      <c r="N479" s="423">
        <v>15</v>
      </c>
      <c r="O479" s="774">
        <f>IF(N479=0,0,N479+72)</f>
        <v>87</v>
      </c>
      <c r="P479" s="775">
        <f t="shared" ref="P479:P481" si="103">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102"/>
        <v>4</v>
      </c>
      <c r="D480" s="401"/>
      <c r="E480" s="458"/>
      <c r="F480" s="458"/>
      <c r="G480" s="401"/>
      <c r="H480" s="422"/>
      <c r="I480" s="428" t="s">
        <v>625</v>
      </c>
      <c r="J480" s="428"/>
      <c r="K480" s="406"/>
      <c r="L480" s="406"/>
      <c r="M480" s="406"/>
      <c r="N480" s="423">
        <v>16</v>
      </c>
      <c r="O480" s="774">
        <f>IF(N480=0,0,N480+72)</f>
        <v>88</v>
      </c>
      <c r="P480" s="775">
        <f t="shared" si="103"/>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102"/>
        <v>4</v>
      </c>
      <c r="D481" s="401"/>
      <c r="E481" s="458"/>
      <c r="F481" s="458"/>
      <c r="G481" s="401"/>
      <c r="H481" s="422"/>
      <c r="I481" s="428" t="s">
        <v>626</v>
      </c>
      <c r="J481" s="428"/>
      <c r="K481" s="406"/>
      <c r="L481" s="406"/>
      <c r="M481" s="406"/>
      <c r="N481" s="423">
        <v>17</v>
      </c>
      <c r="O481" s="774">
        <f>IF(N481=0,0,N481+72)</f>
        <v>89</v>
      </c>
      <c r="P481" s="775">
        <f t="shared" si="103"/>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102"/>
        <v>4</v>
      </c>
      <c r="D482" s="401"/>
      <c r="E482" s="458"/>
      <c r="F482" s="458"/>
      <c r="G482" s="401"/>
      <c r="H482" s="422" t="str">
        <f>H$252</f>
        <v>Win</v>
      </c>
      <c r="I482" s="428" t="s">
        <v>621</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102"/>
        <v>4</v>
      </c>
      <c r="D483" s="401"/>
      <c r="E483" s="458"/>
      <c r="F483" s="458"/>
      <c r="G483" s="401"/>
      <c r="H483" s="422"/>
      <c r="I483" s="428" t="s">
        <v>624</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102"/>
        <v>4</v>
      </c>
      <c r="D484" s="401"/>
      <c r="E484" s="458"/>
      <c r="F484" s="458"/>
      <c r="G484" s="401"/>
      <c r="H484" s="422"/>
      <c r="I484" s="428" t="s">
        <v>625</v>
      </c>
      <c r="J484" s="428"/>
      <c r="K484" s="406"/>
      <c r="L484" s="406"/>
      <c r="M484" s="406"/>
      <c r="N484" s="776">
        <f>IF(N480=0,0,N480+24)</f>
        <v>40</v>
      </c>
      <c r="O484" s="774">
        <f>IF(N484=0,0,N484+72)</f>
        <v>112</v>
      </c>
      <c r="P484" s="775">
        <f t="shared" ref="P484:P485" si="104">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102"/>
        <v>4</v>
      </c>
      <c r="D485" s="401"/>
      <c r="E485" s="458"/>
      <c r="F485" s="458"/>
      <c r="G485" s="401"/>
      <c r="H485" s="422"/>
      <c r="I485" s="428" t="s">
        <v>626</v>
      </c>
      <c r="J485" s="428"/>
      <c r="K485" s="406"/>
      <c r="L485" s="406"/>
      <c r="M485" s="406"/>
      <c r="N485" s="776">
        <f>IF(N481=0,0,N481+24)</f>
        <v>41</v>
      </c>
      <c r="O485" s="774">
        <f>IF(N485=0,0,N485+72)</f>
        <v>113</v>
      </c>
      <c r="P485" s="775">
        <f t="shared" si="104"/>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102"/>
        <v>4</v>
      </c>
      <c r="D486" s="401"/>
      <c r="E486" s="458"/>
      <c r="F486" s="458"/>
      <c r="G486" s="401"/>
      <c r="H486" s="422" t="str">
        <f>H$253</f>
        <v>Spr</v>
      </c>
      <c r="I486" s="428" t="s">
        <v>621</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102"/>
        <v>4</v>
      </c>
      <c r="D487" s="401"/>
      <c r="E487" s="458"/>
      <c r="F487" s="458"/>
      <c r="G487" s="401"/>
      <c r="H487" s="422"/>
      <c r="I487" s="428" t="s">
        <v>624</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102"/>
        <v>4</v>
      </c>
      <c r="D488" s="401"/>
      <c r="E488" s="458"/>
      <c r="F488" s="458"/>
      <c r="G488" s="401"/>
      <c r="H488" s="422"/>
      <c r="I488" s="428" t="s">
        <v>625</v>
      </c>
      <c r="J488" s="428"/>
      <c r="K488" s="406"/>
      <c r="L488" s="406"/>
      <c r="M488" s="406"/>
      <c r="N488" s="776">
        <f>IF(N484=0,0,N484+24)</f>
        <v>64</v>
      </c>
      <c r="O488" s="774">
        <f>IF(N488=0,0,N488+72)</f>
        <v>136</v>
      </c>
      <c r="P488" s="775">
        <f t="shared" ref="P488:P489" si="105">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102"/>
        <v>4</v>
      </c>
      <c r="D489" s="401"/>
      <c r="E489" s="458"/>
      <c r="F489" s="458"/>
      <c r="G489" s="401"/>
      <c r="H489" s="422"/>
      <c r="I489" s="428" t="s">
        <v>626</v>
      </c>
      <c r="J489" s="428"/>
      <c r="K489" s="406"/>
      <c r="L489" s="406"/>
      <c r="M489" s="406"/>
      <c r="N489" s="776">
        <f>IF(N485=0,0,N485+24)</f>
        <v>65</v>
      </c>
      <c r="O489" s="774">
        <f>IF(N489=0,0,N489+72)</f>
        <v>137</v>
      </c>
      <c r="P489" s="775">
        <f t="shared" si="105"/>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436</v>
      </c>
      <c r="AR490" s="387"/>
      <c r="AS490" s="375"/>
      <c r="AT490" s="375"/>
      <c r="AU490" s="375"/>
    </row>
    <row r="491" spans="1:47" outlineLevel="2" x14ac:dyDescent="0.25">
      <c r="A491" s="375"/>
      <c r="B491" s="384"/>
      <c r="C491" s="377">
        <f>INT($C$232)+2</f>
        <v>3</v>
      </c>
      <c r="D491" s="401"/>
      <c r="E491" s="458"/>
      <c r="F491" s="458"/>
      <c r="G491" s="401"/>
      <c r="H491" s="471" t="s">
        <v>614</v>
      </c>
      <c r="I491" s="471" t="s">
        <v>927</v>
      </c>
      <c r="J491" s="429" t="s">
        <v>942</v>
      </c>
      <c r="K491" s="429"/>
      <c r="L491" s="519">
        <f>COUNTA($J492:$J$612)/COUNTA($I492:$I$612)</f>
        <v>8</v>
      </c>
      <c r="M491" s="406"/>
      <c r="N491" s="429" t="s">
        <v>623</v>
      </c>
      <c r="O491" s="429"/>
      <c r="P491" s="429"/>
      <c r="Q491" s="429"/>
      <c r="R491" s="779" t="s">
        <v>940</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6">INT($C$232)+3</f>
        <v>4</v>
      </c>
      <c r="D492" s="401"/>
      <c r="E492" s="458"/>
      <c r="F492" s="458"/>
      <c r="G492" s="401"/>
      <c r="H492" s="422" t="str">
        <f>H$251</f>
        <v>Aut</v>
      </c>
      <c r="I492" s="422">
        <v>0</v>
      </c>
      <c r="J492" s="428" t="s">
        <v>928</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6"/>
        <v>4</v>
      </c>
      <c r="D493" s="401"/>
      <c r="E493" s="458"/>
      <c r="F493" s="458"/>
      <c r="G493" s="401"/>
      <c r="H493" s="406"/>
      <c r="I493" s="422"/>
      <c r="J493" s="428" t="s">
        <v>929</v>
      </c>
      <c r="K493" s="428"/>
      <c r="L493" s="406"/>
      <c r="M493" s="406"/>
      <c r="N493" s="423">
        <v>1</v>
      </c>
      <c r="O493" s="774">
        <f t="shared" ref="O493" si="107">IF(N493=0,0,N493+72)</f>
        <v>73</v>
      </c>
      <c r="P493" s="775">
        <f t="shared" ref="P493" si="108">O493</f>
        <v>73</v>
      </c>
      <c r="Q493" s="774">
        <f t="shared" ref="Q493" si="109">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6"/>
        <v>4</v>
      </c>
      <c r="D494" s="401"/>
      <c r="E494" s="458"/>
      <c r="F494" s="458"/>
      <c r="G494" s="401"/>
      <c r="H494" s="406"/>
      <c r="I494" s="422"/>
      <c r="J494" s="428" t="s">
        <v>153</v>
      </c>
      <c r="K494" s="428"/>
      <c r="L494" s="406"/>
      <c r="M494" s="406"/>
      <c r="N494" s="423">
        <v>0</v>
      </c>
      <c r="O494" s="774">
        <f t="shared" ref="O494:O499" si="110">IF(N494=0,0,N494+72)</f>
        <v>0</v>
      </c>
      <c r="P494" s="775">
        <f t="shared" ref="P494:P499" si="111">O494</f>
        <v>0</v>
      </c>
      <c r="Q494" s="774">
        <f t="shared" ref="Q494:Q499" si="112">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6"/>
        <v>4</v>
      </c>
      <c r="D495" s="401"/>
      <c r="E495" s="458"/>
      <c r="F495" s="458"/>
      <c r="G495" s="401"/>
      <c r="H495" s="406"/>
      <c r="I495" s="422"/>
      <c r="J495" s="428" t="s">
        <v>627</v>
      </c>
      <c r="K495" s="428"/>
      <c r="L495" s="406"/>
      <c r="M495" s="406"/>
      <c r="N495" s="423">
        <v>0</v>
      </c>
      <c r="O495" s="774">
        <f t="shared" si="110"/>
        <v>0</v>
      </c>
      <c r="P495" s="775">
        <f t="shared" si="111"/>
        <v>0</v>
      </c>
      <c r="Q495" s="774">
        <f t="shared" si="112"/>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6"/>
        <v>4</v>
      </c>
      <c r="D496" s="401"/>
      <c r="E496" s="458"/>
      <c r="F496" s="458"/>
      <c r="G496" s="401"/>
      <c r="H496" s="406"/>
      <c r="I496" s="422"/>
      <c r="J496" s="428" t="s">
        <v>628</v>
      </c>
      <c r="K496" s="428"/>
      <c r="L496" s="406"/>
      <c r="M496" s="406"/>
      <c r="N496" s="423">
        <v>0</v>
      </c>
      <c r="O496" s="774">
        <f t="shared" si="110"/>
        <v>0</v>
      </c>
      <c r="P496" s="775">
        <f t="shared" si="111"/>
        <v>0</v>
      </c>
      <c r="Q496" s="774">
        <f t="shared" si="112"/>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6"/>
        <v>4</v>
      </c>
      <c r="D497" s="401"/>
      <c r="E497" s="458"/>
      <c r="F497" s="458"/>
      <c r="G497" s="401"/>
      <c r="H497" s="406"/>
      <c r="I497" s="422"/>
      <c r="J497" s="428" t="s">
        <v>629</v>
      </c>
      <c r="K497" s="428"/>
      <c r="L497" s="406"/>
      <c r="M497" s="406"/>
      <c r="N497" s="423">
        <v>0</v>
      </c>
      <c r="O497" s="774">
        <f t="shared" si="110"/>
        <v>0</v>
      </c>
      <c r="P497" s="775">
        <f t="shared" si="111"/>
        <v>0</v>
      </c>
      <c r="Q497" s="774">
        <f t="shared" si="112"/>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6"/>
        <v>4</v>
      </c>
      <c r="D498" s="401"/>
      <c r="E498" s="458"/>
      <c r="F498" s="458"/>
      <c r="G498" s="401"/>
      <c r="H498" s="406"/>
      <c r="I498" s="422"/>
      <c r="J498" s="428" t="s">
        <v>630</v>
      </c>
      <c r="K498" s="428"/>
      <c r="L498" s="406"/>
      <c r="M498" s="406"/>
      <c r="N498" s="423">
        <v>0</v>
      </c>
      <c r="O498" s="774">
        <f t="shared" si="110"/>
        <v>0</v>
      </c>
      <c r="P498" s="775">
        <f t="shared" si="111"/>
        <v>0</v>
      </c>
      <c r="Q498" s="774">
        <f t="shared" si="112"/>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6"/>
        <v>4</v>
      </c>
      <c r="D499" s="401"/>
      <c r="E499" s="458"/>
      <c r="F499" s="458"/>
      <c r="G499" s="401"/>
      <c r="H499" s="406"/>
      <c r="I499" s="422"/>
      <c r="J499" s="428" t="s">
        <v>603</v>
      </c>
      <c r="K499" s="428"/>
      <c r="L499" s="406"/>
      <c r="M499" s="406"/>
      <c r="N499" s="423">
        <v>0</v>
      </c>
      <c r="O499" s="774">
        <f t="shared" si="110"/>
        <v>0</v>
      </c>
      <c r="P499" s="775">
        <f t="shared" si="111"/>
        <v>0</v>
      </c>
      <c r="Q499" s="774">
        <f t="shared" si="112"/>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6"/>
        <v>4</v>
      </c>
      <c r="D500" s="401"/>
      <c r="E500" s="458"/>
      <c r="F500" s="458"/>
      <c r="G500" s="401"/>
      <c r="H500" s="422"/>
      <c r="I500" s="422">
        <v>1</v>
      </c>
      <c r="J500" s="428" t="s">
        <v>928</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6"/>
        <v>4</v>
      </c>
      <c r="D501" s="401"/>
      <c r="E501" s="458"/>
      <c r="F501" s="458"/>
      <c r="G501" s="401"/>
      <c r="H501" s="406"/>
      <c r="I501" s="422"/>
      <c r="J501" s="428" t="s">
        <v>929</v>
      </c>
      <c r="K501" s="428"/>
      <c r="L501" s="406"/>
      <c r="M501" s="406"/>
      <c r="N501" s="423">
        <v>1</v>
      </c>
      <c r="O501" s="774">
        <f t="shared" ref="O501" si="113">IF(N501=0,0,N501+72)</f>
        <v>73</v>
      </c>
      <c r="P501" s="775">
        <f t="shared" ref="P501" si="114">O501</f>
        <v>73</v>
      </c>
      <c r="Q501" s="774">
        <f t="shared" ref="Q501" si="115">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6"/>
        <v>4</v>
      </c>
      <c r="D502" s="401"/>
      <c r="E502" s="458"/>
      <c r="F502" s="458"/>
      <c r="G502" s="401"/>
      <c r="H502" s="406"/>
      <c r="I502" s="422"/>
      <c r="J502" s="428" t="s">
        <v>153</v>
      </c>
      <c r="K502" s="428"/>
      <c r="L502" s="406"/>
      <c r="M502" s="406"/>
      <c r="N502" s="423">
        <v>2</v>
      </c>
      <c r="O502" s="774">
        <f t="shared" ref="O502:O507" si="116">IF(N502=0,0,N502+72)</f>
        <v>74</v>
      </c>
      <c r="P502" s="775">
        <f t="shared" ref="P502:P507" si="117">O502</f>
        <v>74</v>
      </c>
      <c r="Q502" s="774">
        <f t="shared" ref="Q502:Q507" si="118">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6"/>
        <v>4</v>
      </c>
      <c r="D503" s="401"/>
      <c r="E503" s="458"/>
      <c r="F503" s="458"/>
      <c r="G503" s="401"/>
      <c r="H503" s="406"/>
      <c r="I503" s="422"/>
      <c r="J503" s="428" t="s">
        <v>627</v>
      </c>
      <c r="K503" s="428"/>
      <c r="L503" s="406"/>
      <c r="M503" s="406"/>
      <c r="N503" s="423">
        <v>3</v>
      </c>
      <c r="O503" s="774">
        <f t="shared" si="116"/>
        <v>75</v>
      </c>
      <c r="P503" s="775">
        <f t="shared" si="117"/>
        <v>75</v>
      </c>
      <c r="Q503" s="774">
        <f t="shared" si="118"/>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6"/>
        <v>4</v>
      </c>
      <c r="D504" s="401"/>
      <c r="E504" s="458"/>
      <c r="F504" s="458"/>
      <c r="G504" s="401"/>
      <c r="H504" s="406"/>
      <c r="I504" s="422"/>
      <c r="J504" s="428" t="s">
        <v>628</v>
      </c>
      <c r="K504" s="428"/>
      <c r="L504" s="406"/>
      <c r="M504" s="406"/>
      <c r="N504" s="423">
        <v>3</v>
      </c>
      <c r="O504" s="774">
        <f t="shared" si="116"/>
        <v>75</v>
      </c>
      <c r="P504" s="775">
        <f t="shared" si="117"/>
        <v>75</v>
      </c>
      <c r="Q504" s="774">
        <f t="shared" si="118"/>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6"/>
        <v>4</v>
      </c>
      <c r="D505" s="401"/>
      <c r="E505" s="458"/>
      <c r="F505" s="458"/>
      <c r="G505" s="401"/>
      <c r="H505" s="406"/>
      <c r="I505" s="422"/>
      <c r="J505" s="428" t="s">
        <v>629</v>
      </c>
      <c r="K505" s="428"/>
      <c r="L505" s="406"/>
      <c r="M505" s="406"/>
      <c r="N505" s="423">
        <v>3</v>
      </c>
      <c r="O505" s="774">
        <f t="shared" si="116"/>
        <v>75</v>
      </c>
      <c r="P505" s="775">
        <f t="shared" si="117"/>
        <v>75</v>
      </c>
      <c r="Q505" s="774">
        <f t="shared" si="118"/>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6"/>
        <v>4</v>
      </c>
      <c r="D506" s="401"/>
      <c r="E506" s="458"/>
      <c r="F506" s="458"/>
      <c r="G506" s="401"/>
      <c r="H506" s="406"/>
      <c r="I506" s="422"/>
      <c r="J506" s="428" t="s">
        <v>630</v>
      </c>
      <c r="K506" s="428"/>
      <c r="L506" s="406"/>
      <c r="M506" s="406"/>
      <c r="N506" s="423">
        <v>3</v>
      </c>
      <c r="O506" s="774">
        <f t="shared" si="116"/>
        <v>75</v>
      </c>
      <c r="P506" s="775">
        <f t="shared" si="117"/>
        <v>75</v>
      </c>
      <c r="Q506" s="774">
        <f t="shared" si="118"/>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6"/>
        <v>4</v>
      </c>
      <c r="D507" s="401"/>
      <c r="E507" s="458"/>
      <c r="F507" s="458"/>
      <c r="G507" s="401"/>
      <c r="H507" s="406"/>
      <c r="I507" s="422"/>
      <c r="J507" s="428" t="s">
        <v>603</v>
      </c>
      <c r="K507" s="428"/>
      <c r="L507" s="406"/>
      <c r="M507" s="406"/>
      <c r="N507" s="423">
        <v>3</v>
      </c>
      <c r="O507" s="774">
        <f t="shared" si="116"/>
        <v>75</v>
      </c>
      <c r="P507" s="775">
        <f t="shared" si="117"/>
        <v>75</v>
      </c>
      <c r="Q507" s="774">
        <f t="shared" si="118"/>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6"/>
        <v>4</v>
      </c>
      <c r="D508" s="401"/>
      <c r="E508" s="458"/>
      <c r="F508" s="458"/>
      <c r="G508" s="401"/>
      <c r="H508" s="422"/>
      <c r="I508" s="422">
        <v>2</v>
      </c>
      <c r="J508" s="428" t="s">
        <v>928</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6"/>
        <v>4</v>
      </c>
      <c r="D509" s="401"/>
      <c r="E509" s="458"/>
      <c r="F509" s="458"/>
      <c r="G509" s="401"/>
      <c r="H509" s="406"/>
      <c r="I509" s="422"/>
      <c r="J509" s="428" t="s">
        <v>929</v>
      </c>
      <c r="K509" s="428"/>
      <c r="L509" s="406"/>
      <c r="M509" s="406"/>
      <c r="N509" s="423">
        <v>1</v>
      </c>
      <c r="O509" s="774">
        <f t="shared" ref="O509" si="119">IF(N509=0,0,N509+72)</f>
        <v>73</v>
      </c>
      <c r="P509" s="775">
        <f t="shared" ref="P509" si="120">O509</f>
        <v>73</v>
      </c>
      <c r="Q509" s="774">
        <f t="shared" ref="Q509" si="121">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6"/>
        <v>4</v>
      </c>
      <c r="D510" s="401"/>
      <c r="E510" s="458"/>
      <c r="F510" s="458"/>
      <c r="G510" s="401"/>
      <c r="H510" s="406"/>
      <c r="I510" s="422"/>
      <c r="J510" s="428" t="s">
        <v>153</v>
      </c>
      <c r="K510" s="428"/>
      <c r="L510" s="406"/>
      <c r="M510" s="406"/>
      <c r="N510" s="423">
        <v>4</v>
      </c>
      <c r="O510" s="774">
        <f t="shared" ref="O510:O515" si="122">IF(N510=0,0,N510+72)</f>
        <v>76</v>
      </c>
      <c r="P510" s="775">
        <f t="shared" ref="P510:P515" si="123">O510</f>
        <v>76</v>
      </c>
      <c r="Q510" s="774">
        <f t="shared" ref="Q510:Q515" si="124">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6"/>
        <v>4</v>
      </c>
      <c r="D511" s="401"/>
      <c r="E511" s="458"/>
      <c r="F511" s="458"/>
      <c r="G511" s="401"/>
      <c r="H511" s="406"/>
      <c r="I511" s="422"/>
      <c r="J511" s="428" t="s">
        <v>627</v>
      </c>
      <c r="K511" s="428"/>
      <c r="L511" s="406"/>
      <c r="M511" s="406"/>
      <c r="N511" s="423">
        <v>5</v>
      </c>
      <c r="O511" s="774">
        <f t="shared" si="122"/>
        <v>77</v>
      </c>
      <c r="P511" s="775">
        <f t="shared" si="123"/>
        <v>77</v>
      </c>
      <c r="Q511" s="774">
        <f t="shared" si="124"/>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6"/>
        <v>4</v>
      </c>
      <c r="D512" s="401"/>
      <c r="E512" s="458"/>
      <c r="F512" s="458"/>
      <c r="G512" s="401"/>
      <c r="H512" s="406"/>
      <c r="I512" s="422"/>
      <c r="J512" s="428" t="s">
        <v>628</v>
      </c>
      <c r="K512" s="428"/>
      <c r="L512" s="406"/>
      <c r="M512" s="406"/>
      <c r="N512" s="423">
        <v>5</v>
      </c>
      <c r="O512" s="774">
        <f t="shared" si="122"/>
        <v>77</v>
      </c>
      <c r="P512" s="775">
        <f t="shared" si="123"/>
        <v>77</v>
      </c>
      <c r="Q512" s="774">
        <f t="shared" si="124"/>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6"/>
        <v>4</v>
      </c>
      <c r="D513" s="401"/>
      <c r="E513" s="458"/>
      <c r="F513" s="458"/>
      <c r="G513" s="401"/>
      <c r="H513" s="406"/>
      <c r="I513" s="422"/>
      <c r="J513" s="428" t="s">
        <v>629</v>
      </c>
      <c r="K513" s="428"/>
      <c r="L513" s="406"/>
      <c r="M513" s="406"/>
      <c r="N513" s="423">
        <v>6</v>
      </c>
      <c r="O513" s="774">
        <f t="shared" si="122"/>
        <v>78</v>
      </c>
      <c r="P513" s="775">
        <f t="shared" si="123"/>
        <v>78</v>
      </c>
      <c r="Q513" s="774">
        <f t="shared" si="124"/>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6"/>
        <v>4</v>
      </c>
      <c r="D514" s="401"/>
      <c r="E514" s="458"/>
      <c r="F514" s="458"/>
      <c r="G514" s="401"/>
      <c r="H514" s="406"/>
      <c r="I514" s="422"/>
      <c r="J514" s="428" t="s">
        <v>630</v>
      </c>
      <c r="K514" s="428"/>
      <c r="L514" s="406"/>
      <c r="M514" s="406"/>
      <c r="N514" s="423">
        <v>6</v>
      </c>
      <c r="O514" s="774">
        <f t="shared" si="122"/>
        <v>78</v>
      </c>
      <c r="P514" s="775">
        <f t="shared" si="123"/>
        <v>78</v>
      </c>
      <c r="Q514" s="774">
        <f t="shared" si="124"/>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6"/>
        <v>4</v>
      </c>
      <c r="D515" s="401"/>
      <c r="E515" s="458"/>
      <c r="F515" s="458"/>
      <c r="G515" s="401"/>
      <c r="H515" s="406"/>
      <c r="I515" s="422"/>
      <c r="J515" s="428" t="s">
        <v>603</v>
      </c>
      <c r="K515" s="428"/>
      <c r="L515" s="406"/>
      <c r="M515" s="406"/>
      <c r="N515" s="423">
        <v>6</v>
      </c>
      <c r="O515" s="774">
        <f t="shared" si="122"/>
        <v>78</v>
      </c>
      <c r="P515" s="775">
        <f t="shared" si="123"/>
        <v>78</v>
      </c>
      <c r="Q515" s="774">
        <f t="shared" si="124"/>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6"/>
        <v>4</v>
      </c>
      <c r="D516" s="401"/>
      <c r="E516" s="458"/>
      <c r="F516" s="458"/>
      <c r="G516" s="401"/>
      <c r="H516" s="422"/>
      <c r="I516" s="422">
        <v>3</v>
      </c>
      <c r="J516" s="428" t="s">
        <v>928</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6"/>
        <v>4</v>
      </c>
      <c r="D517" s="401"/>
      <c r="E517" s="458"/>
      <c r="F517" s="458"/>
      <c r="G517" s="401"/>
      <c r="H517" s="406"/>
      <c r="I517" s="422"/>
      <c r="J517" s="428" t="s">
        <v>929</v>
      </c>
      <c r="K517" s="428"/>
      <c r="L517" s="406"/>
      <c r="M517" s="406"/>
      <c r="N517" s="423">
        <v>1</v>
      </c>
      <c r="O517" s="774">
        <f t="shared" ref="O517" si="125">IF(N517=0,0,N517+72)</f>
        <v>73</v>
      </c>
      <c r="P517" s="775">
        <f t="shared" ref="P517" si="126">O517</f>
        <v>73</v>
      </c>
      <c r="Q517" s="774">
        <f t="shared" ref="Q517" si="127">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6"/>
        <v>4</v>
      </c>
      <c r="D518" s="401"/>
      <c r="E518" s="458"/>
      <c r="F518" s="458"/>
      <c r="G518" s="401"/>
      <c r="H518" s="406"/>
      <c r="I518" s="422"/>
      <c r="J518" s="428" t="s">
        <v>153</v>
      </c>
      <c r="K518" s="428"/>
      <c r="L518" s="406"/>
      <c r="M518" s="406"/>
      <c r="N518" s="423">
        <v>7</v>
      </c>
      <c r="O518" s="774">
        <f t="shared" ref="O518:O523" si="128">IF(N518=0,0,N518+72)</f>
        <v>79</v>
      </c>
      <c r="P518" s="775">
        <f t="shared" ref="P518:P523" si="129">O518</f>
        <v>79</v>
      </c>
      <c r="Q518" s="774">
        <f t="shared" ref="Q518:Q523" si="130">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6"/>
        <v>4</v>
      </c>
      <c r="D519" s="401"/>
      <c r="E519" s="458"/>
      <c r="F519" s="458"/>
      <c r="G519" s="401"/>
      <c r="H519" s="406"/>
      <c r="I519" s="422"/>
      <c r="J519" s="428" t="s">
        <v>627</v>
      </c>
      <c r="K519" s="428"/>
      <c r="L519" s="406"/>
      <c r="M519" s="406"/>
      <c r="N519" s="423">
        <v>8</v>
      </c>
      <c r="O519" s="774">
        <f t="shared" si="128"/>
        <v>80</v>
      </c>
      <c r="P519" s="775">
        <f t="shared" si="129"/>
        <v>80</v>
      </c>
      <c r="Q519" s="774">
        <f t="shared" si="130"/>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6"/>
        <v>4</v>
      </c>
      <c r="D520" s="401"/>
      <c r="E520" s="458"/>
      <c r="F520" s="458"/>
      <c r="G520" s="401"/>
      <c r="H520" s="406"/>
      <c r="I520" s="422"/>
      <c r="J520" s="428" t="s">
        <v>628</v>
      </c>
      <c r="K520" s="428"/>
      <c r="L520" s="406"/>
      <c r="M520" s="406"/>
      <c r="N520" s="423">
        <v>8</v>
      </c>
      <c r="O520" s="774">
        <f t="shared" si="128"/>
        <v>80</v>
      </c>
      <c r="P520" s="775">
        <f t="shared" si="129"/>
        <v>80</v>
      </c>
      <c r="Q520" s="774">
        <f t="shared" si="130"/>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6"/>
        <v>4</v>
      </c>
      <c r="D521" s="401"/>
      <c r="E521" s="458"/>
      <c r="F521" s="458"/>
      <c r="G521" s="401"/>
      <c r="H521" s="406"/>
      <c r="I521" s="422"/>
      <c r="J521" s="428" t="s">
        <v>629</v>
      </c>
      <c r="K521" s="428"/>
      <c r="L521" s="406"/>
      <c r="M521" s="406"/>
      <c r="N521" s="423">
        <v>9</v>
      </c>
      <c r="O521" s="774">
        <f t="shared" si="128"/>
        <v>81</v>
      </c>
      <c r="P521" s="775">
        <f t="shared" si="129"/>
        <v>81</v>
      </c>
      <c r="Q521" s="774">
        <f t="shared" si="130"/>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6"/>
        <v>4</v>
      </c>
      <c r="D522" s="401"/>
      <c r="E522" s="458"/>
      <c r="F522" s="458"/>
      <c r="G522" s="401"/>
      <c r="H522" s="406"/>
      <c r="I522" s="422"/>
      <c r="J522" s="428" t="s">
        <v>630</v>
      </c>
      <c r="K522" s="428"/>
      <c r="L522" s="406"/>
      <c r="M522" s="406"/>
      <c r="N522" s="423">
        <v>9</v>
      </c>
      <c r="O522" s="774">
        <f t="shared" si="128"/>
        <v>81</v>
      </c>
      <c r="P522" s="775">
        <f t="shared" si="129"/>
        <v>81</v>
      </c>
      <c r="Q522" s="774">
        <f t="shared" si="130"/>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6"/>
        <v>4</v>
      </c>
      <c r="D523" s="401"/>
      <c r="E523" s="458"/>
      <c r="F523" s="458"/>
      <c r="G523" s="401"/>
      <c r="H523" s="406"/>
      <c r="I523" s="422"/>
      <c r="J523" s="428" t="s">
        <v>603</v>
      </c>
      <c r="K523" s="428"/>
      <c r="L523" s="406"/>
      <c r="M523" s="406"/>
      <c r="N523" s="423">
        <v>10</v>
      </c>
      <c r="O523" s="774">
        <f t="shared" si="128"/>
        <v>82</v>
      </c>
      <c r="P523" s="775">
        <f t="shared" si="129"/>
        <v>82</v>
      </c>
      <c r="Q523" s="774">
        <f t="shared" si="130"/>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6"/>
        <v>4</v>
      </c>
      <c r="D524" s="401"/>
      <c r="E524" s="458"/>
      <c r="F524" s="458"/>
      <c r="G524" s="401"/>
      <c r="H524" s="422"/>
      <c r="I524" s="422">
        <v>4</v>
      </c>
      <c r="J524" s="428" t="s">
        <v>928</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6"/>
        <v>4</v>
      </c>
      <c r="D525" s="401"/>
      <c r="E525" s="458"/>
      <c r="F525" s="458"/>
      <c r="G525" s="401"/>
      <c r="H525" s="406"/>
      <c r="I525" s="422"/>
      <c r="J525" s="428" t="s">
        <v>929</v>
      </c>
      <c r="K525" s="428"/>
      <c r="L525" s="406"/>
      <c r="M525" s="406"/>
      <c r="N525" s="423">
        <v>1</v>
      </c>
      <c r="O525" s="774">
        <f t="shared" ref="O525" si="131">IF(N525=0,0,N525+72)</f>
        <v>73</v>
      </c>
      <c r="P525" s="775">
        <f t="shared" ref="P525" si="132">O525</f>
        <v>73</v>
      </c>
      <c r="Q525" s="774">
        <f t="shared" ref="Q525" si="133">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6"/>
        <v>4</v>
      </c>
      <c r="D526" s="401"/>
      <c r="E526" s="458"/>
      <c r="F526" s="458"/>
      <c r="G526" s="401"/>
      <c r="H526" s="406"/>
      <c r="I526" s="422"/>
      <c r="J526" s="428" t="s">
        <v>153</v>
      </c>
      <c r="K526" s="428"/>
      <c r="L526" s="406"/>
      <c r="M526" s="406"/>
      <c r="N526" s="423">
        <v>11</v>
      </c>
      <c r="O526" s="774">
        <f t="shared" ref="O526:O531" si="134">IF(N526=0,0,N526+72)</f>
        <v>83</v>
      </c>
      <c r="P526" s="775">
        <f t="shared" ref="P526:P531" si="135">O526</f>
        <v>83</v>
      </c>
      <c r="Q526" s="774">
        <f t="shared" ref="Q526:Q531" si="136">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6"/>
        <v>4</v>
      </c>
      <c r="D527" s="401"/>
      <c r="E527" s="458"/>
      <c r="F527" s="458"/>
      <c r="G527" s="401"/>
      <c r="H527" s="406"/>
      <c r="I527" s="422"/>
      <c r="J527" s="428" t="s">
        <v>627</v>
      </c>
      <c r="K527" s="428"/>
      <c r="L527" s="406"/>
      <c r="M527" s="406"/>
      <c r="N527" s="423">
        <v>12</v>
      </c>
      <c r="O527" s="774">
        <f t="shared" si="134"/>
        <v>84</v>
      </c>
      <c r="P527" s="775">
        <f t="shared" si="135"/>
        <v>84</v>
      </c>
      <c r="Q527" s="774">
        <f t="shared" si="136"/>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6"/>
        <v>4</v>
      </c>
      <c r="D528" s="401"/>
      <c r="E528" s="458"/>
      <c r="F528" s="458"/>
      <c r="G528" s="401"/>
      <c r="H528" s="406"/>
      <c r="I528" s="422"/>
      <c r="J528" s="428" t="s">
        <v>628</v>
      </c>
      <c r="K528" s="428"/>
      <c r="L528" s="406"/>
      <c r="M528" s="406"/>
      <c r="N528" s="423">
        <v>12</v>
      </c>
      <c r="O528" s="774">
        <f t="shared" si="134"/>
        <v>84</v>
      </c>
      <c r="P528" s="775">
        <f t="shared" si="135"/>
        <v>84</v>
      </c>
      <c r="Q528" s="774">
        <f t="shared" si="136"/>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6"/>
        <v>4</v>
      </c>
      <c r="D529" s="401"/>
      <c r="E529" s="458"/>
      <c r="F529" s="458"/>
      <c r="G529" s="401"/>
      <c r="H529" s="406"/>
      <c r="I529" s="422"/>
      <c r="J529" s="428" t="s">
        <v>629</v>
      </c>
      <c r="K529" s="428"/>
      <c r="L529" s="406"/>
      <c r="M529" s="406"/>
      <c r="N529" s="423">
        <v>13</v>
      </c>
      <c r="O529" s="774">
        <f t="shared" si="134"/>
        <v>85</v>
      </c>
      <c r="P529" s="775">
        <f t="shared" si="135"/>
        <v>85</v>
      </c>
      <c r="Q529" s="774">
        <f t="shared" si="136"/>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6"/>
        <v>4</v>
      </c>
      <c r="D530" s="401"/>
      <c r="E530" s="458"/>
      <c r="F530" s="458"/>
      <c r="G530" s="401"/>
      <c r="H530" s="406"/>
      <c r="I530" s="422"/>
      <c r="J530" s="428" t="s">
        <v>630</v>
      </c>
      <c r="K530" s="428"/>
      <c r="L530" s="406"/>
      <c r="M530" s="406"/>
      <c r="N530" s="423">
        <v>13</v>
      </c>
      <c r="O530" s="774">
        <f t="shared" si="134"/>
        <v>85</v>
      </c>
      <c r="P530" s="775">
        <f t="shared" si="135"/>
        <v>85</v>
      </c>
      <c r="Q530" s="774">
        <f t="shared" si="136"/>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6"/>
        <v>4</v>
      </c>
      <c r="D531" s="401"/>
      <c r="E531" s="458"/>
      <c r="F531" s="458"/>
      <c r="G531" s="401"/>
      <c r="H531" s="406"/>
      <c r="I531" s="422"/>
      <c r="J531" s="428" t="s">
        <v>603</v>
      </c>
      <c r="K531" s="428"/>
      <c r="L531" s="406"/>
      <c r="M531" s="406"/>
      <c r="N531" s="423">
        <v>14</v>
      </c>
      <c r="O531" s="774">
        <f t="shared" si="134"/>
        <v>86</v>
      </c>
      <c r="P531" s="775">
        <f t="shared" si="135"/>
        <v>86</v>
      </c>
      <c r="Q531" s="774">
        <f t="shared" si="136"/>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621</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6"/>
        <v>4</v>
      </c>
      <c r="D533" s="401"/>
      <c r="E533" s="458"/>
      <c r="F533" s="458"/>
      <c r="G533" s="401"/>
      <c r="H533" s="406"/>
      <c r="I533" s="422"/>
      <c r="J533" s="428" t="s">
        <v>929</v>
      </c>
      <c r="K533" s="428"/>
      <c r="L533" s="406"/>
      <c r="M533" s="406"/>
      <c r="N533" s="777">
        <f t="shared" ref="N533:N539" si="137">IF(N493=0,0,N493+24)</f>
        <v>25</v>
      </c>
      <c r="O533" s="774">
        <f t="shared" ref="O533" si="138">IF(N533=0,0,N533+72)</f>
        <v>97</v>
      </c>
      <c r="P533" s="775">
        <f t="shared" ref="P533" si="139">O533</f>
        <v>97</v>
      </c>
      <c r="Q533" s="774">
        <f t="shared" ref="Q533" si="140">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41">INT($C$232)+4</f>
        <v>5</v>
      </c>
      <c r="D534" s="401"/>
      <c r="E534" s="458"/>
      <c r="F534" s="458"/>
      <c r="G534" s="401"/>
      <c r="H534" s="406"/>
      <c r="I534" s="422"/>
      <c r="J534" s="428" t="s">
        <v>153</v>
      </c>
      <c r="K534" s="428"/>
      <c r="L534" s="406"/>
      <c r="M534" s="406"/>
      <c r="N534" s="777">
        <f t="shared" si="137"/>
        <v>0</v>
      </c>
      <c r="O534" s="774">
        <f t="shared" ref="O534:O539" si="142">IF(N534=0,0,N534+72)</f>
        <v>0</v>
      </c>
      <c r="P534" s="775">
        <f t="shared" ref="P534:P539" si="143">O534</f>
        <v>0</v>
      </c>
      <c r="Q534" s="774">
        <f t="shared" ref="Q534:Q539" si="144">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41"/>
        <v>5</v>
      </c>
      <c r="D535" s="401"/>
      <c r="E535" s="458"/>
      <c r="F535" s="458"/>
      <c r="G535" s="401"/>
      <c r="H535" s="406"/>
      <c r="I535" s="422"/>
      <c r="J535" s="428" t="s">
        <v>627</v>
      </c>
      <c r="K535" s="428"/>
      <c r="L535" s="406"/>
      <c r="M535" s="406"/>
      <c r="N535" s="777">
        <f t="shared" si="137"/>
        <v>0</v>
      </c>
      <c r="O535" s="774">
        <f t="shared" si="142"/>
        <v>0</v>
      </c>
      <c r="P535" s="775">
        <f t="shared" si="143"/>
        <v>0</v>
      </c>
      <c r="Q535" s="774">
        <f t="shared" si="144"/>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41"/>
        <v>5</v>
      </c>
      <c r="D536" s="401"/>
      <c r="E536" s="458"/>
      <c r="F536" s="458"/>
      <c r="G536" s="401"/>
      <c r="H536" s="406"/>
      <c r="I536" s="422"/>
      <c r="J536" s="428" t="s">
        <v>628</v>
      </c>
      <c r="K536" s="428"/>
      <c r="L536" s="406"/>
      <c r="M536" s="406"/>
      <c r="N536" s="777">
        <f t="shared" si="137"/>
        <v>0</v>
      </c>
      <c r="O536" s="774">
        <f t="shared" si="142"/>
        <v>0</v>
      </c>
      <c r="P536" s="775">
        <f t="shared" si="143"/>
        <v>0</v>
      </c>
      <c r="Q536" s="774">
        <f t="shared" si="144"/>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41"/>
        <v>5</v>
      </c>
      <c r="D537" s="401"/>
      <c r="E537" s="458"/>
      <c r="F537" s="458"/>
      <c r="G537" s="401"/>
      <c r="H537" s="406"/>
      <c r="I537" s="422"/>
      <c r="J537" s="428" t="s">
        <v>629</v>
      </c>
      <c r="K537" s="428"/>
      <c r="L537" s="406"/>
      <c r="M537" s="406"/>
      <c r="N537" s="777">
        <f t="shared" si="137"/>
        <v>0</v>
      </c>
      <c r="O537" s="774">
        <f t="shared" si="142"/>
        <v>0</v>
      </c>
      <c r="P537" s="775">
        <f t="shared" si="143"/>
        <v>0</v>
      </c>
      <c r="Q537" s="774">
        <f t="shared" si="144"/>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41"/>
        <v>5</v>
      </c>
      <c r="D538" s="401"/>
      <c r="E538" s="458"/>
      <c r="F538" s="458"/>
      <c r="G538" s="401"/>
      <c r="H538" s="406"/>
      <c r="I538" s="422"/>
      <c r="J538" s="428" t="s">
        <v>630</v>
      </c>
      <c r="K538" s="428"/>
      <c r="L538" s="406"/>
      <c r="M538" s="406"/>
      <c r="N538" s="777">
        <f t="shared" si="137"/>
        <v>0</v>
      </c>
      <c r="O538" s="774">
        <f t="shared" si="142"/>
        <v>0</v>
      </c>
      <c r="P538" s="775">
        <f t="shared" si="143"/>
        <v>0</v>
      </c>
      <c r="Q538" s="774">
        <f t="shared" si="144"/>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41"/>
        <v>5</v>
      </c>
      <c r="D539" s="401"/>
      <c r="E539" s="458"/>
      <c r="F539" s="458"/>
      <c r="G539" s="401"/>
      <c r="H539" s="406"/>
      <c r="I539" s="422"/>
      <c r="J539" s="428" t="s">
        <v>603</v>
      </c>
      <c r="K539" s="428"/>
      <c r="L539" s="406"/>
      <c r="M539" s="406"/>
      <c r="N539" s="777">
        <f t="shared" si="137"/>
        <v>0</v>
      </c>
      <c r="O539" s="774">
        <f t="shared" si="142"/>
        <v>0</v>
      </c>
      <c r="P539" s="775">
        <f t="shared" si="143"/>
        <v>0</v>
      </c>
      <c r="Q539" s="774">
        <f t="shared" si="144"/>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41"/>
        <v>5</v>
      </c>
      <c r="D540" s="401"/>
      <c r="E540" s="458"/>
      <c r="F540" s="458"/>
      <c r="G540" s="401"/>
      <c r="H540" s="422"/>
      <c r="I540" s="422">
        <v>1</v>
      </c>
      <c r="J540" s="428" t="s">
        <v>621</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5">INT($C$232)+3</f>
        <v>4</v>
      </c>
      <c r="D541" s="401"/>
      <c r="E541" s="458"/>
      <c r="F541" s="458"/>
      <c r="G541" s="401"/>
      <c r="H541" s="406"/>
      <c r="I541" s="422"/>
      <c r="J541" s="428" t="s">
        <v>929</v>
      </c>
      <c r="K541" s="428"/>
      <c r="L541" s="406"/>
      <c r="M541" s="406"/>
      <c r="N541" s="777">
        <f t="shared" ref="N541:N547" si="146">IF(N501=0,0,N501+24)</f>
        <v>25</v>
      </c>
      <c r="O541" s="774">
        <f t="shared" ref="O541" si="147">IF(N541=0,0,N541+72)</f>
        <v>97</v>
      </c>
      <c r="P541" s="775">
        <f t="shared" ref="P541" si="148">O541</f>
        <v>97</v>
      </c>
      <c r="Q541" s="774">
        <f t="shared" ref="Q541" si="149">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41"/>
        <v>5</v>
      </c>
      <c r="D542" s="401"/>
      <c r="E542" s="458"/>
      <c r="F542" s="458"/>
      <c r="G542" s="401"/>
      <c r="H542" s="406"/>
      <c r="I542" s="422"/>
      <c r="J542" s="428" t="s">
        <v>153</v>
      </c>
      <c r="K542" s="428"/>
      <c r="L542" s="406"/>
      <c r="M542" s="406"/>
      <c r="N542" s="777">
        <f t="shared" si="146"/>
        <v>26</v>
      </c>
      <c r="O542" s="774">
        <f t="shared" ref="O542:O547" si="150">IF(N542=0,0,N542+72)</f>
        <v>98</v>
      </c>
      <c r="P542" s="775">
        <f t="shared" ref="P542:P547" si="151">O542</f>
        <v>98</v>
      </c>
      <c r="Q542" s="774">
        <f t="shared" ref="Q542:Q547" si="152">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41"/>
        <v>5</v>
      </c>
      <c r="D543" s="401"/>
      <c r="E543" s="458"/>
      <c r="F543" s="458"/>
      <c r="G543" s="401"/>
      <c r="H543" s="406"/>
      <c r="I543" s="422"/>
      <c r="J543" s="428" t="s">
        <v>627</v>
      </c>
      <c r="K543" s="428"/>
      <c r="L543" s="406"/>
      <c r="M543" s="406"/>
      <c r="N543" s="777">
        <f t="shared" si="146"/>
        <v>27</v>
      </c>
      <c r="O543" s="774">
        <f t="shared" si="150"/>
        <v>99</v>
      </c>
      <c r="P543" s="775">
        <f t="shared" si="151"/>
        <v>99</v>
      </c>
      <c r="Q543" s="774">
        <f t="shared" si="152"/>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41"/>
        <v>5</v>
      </c>
      <c r="D544" s="401"/>
      <c r="E544" s="458"/>
      <c r="F544" s="458"/>
      <c r="G544" s="401"/>
      <c r="H544" s="406"/>
      <c r="I544" s="422"/>
      <c r="J544" s="428" t="s">
        <v>628</v>
      </c>
      <c r="K544" s="428"/>
      <c r="L544" s="406"/>
      <c r="M544" s="406"/>
      <c r="N544" s="777">
        <f t="shared" si="146"/>
        <v>27</v>
      </c>
      <c r="O544" s="774">
        <f t="shared" si="150"/>
        <v>99</v>
      </c>
      <c r="P544" s="775">
        <f t="shared" si="151"/>
        <v>99</v>
      </c>
      <c r="Q544" s="774">
        <f t="shared" si="152"/>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41"/>
        <v>5</v>
      </c>
      <c r="D545" s="401"/>
      <c r="E545" s="458"/>
      <c r="F545" s="458"/>
      <c r="G545" s="401"/>
      <c r="H545" s="406"/>
      <c r="I545" s="422"/>
      <c r="J545" s="428" t="s">
        <v>629</v>
      </c>
      <c r="K545" s="428"/>
      <c r="L545" s="406"/>
      <c r="M545" s="406"/>
      <c r="N545" s="777">
        <f t="shared" si="146"/>
        <v>27</v>
      </c>
      <c r="O545" s="774">
        <f t="shared" si="150"/>
        <v>99</v>
      </c>
      <c r="P545" s="775">
        <f t="shared" si="151"/>
        <v>99</v>
      </c>
      <c r="Q545" s="774">
        <f t="shared" si="152"/>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41"/>
        <v>5</v>
      </c>
      <c r="D546" s="401"/>
      <c r="E546" s="458"/>
      <c r="F546" s="458"/>
      <c r="G546" s="401"/>
      <c r="H546" s="406"/>
      <c r="I546" s="422"/>
      <c r="J546" s="428" t="s">
        <v>630</v>
      </c>
      <c r="K546" s="428"/>
      <c r="L546" s="406"/>
      <c r="M546" s="406"/>
      <c r="N546" s="777">
        <f t="shared" si="146"/>
        <v>27</v>
      </c>
      <c r="O546" s="774">
        <f t="shared" si="150"/>
        <v>99</v>
      </c>
      <c r="P546" s="775">
        <f t="shared" si="151"/>
        <v>99</v>
      </c>
      <c r="Q546" s="774">
        <f t="shared" si="152"/>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41"/>
        <v>5</v>
      </c>
      <c r="D547" s="401"/>
      <c r="E547" s="458"/>
      <c r="F547" s="458"/>
      <c r="G547" s="401"/>
      <c r="H547" s="406"/>
      <c r="I547" s="422"/>
      <c r="J547" s="428" t="s">
        <v>603</v>
      </c>
      <c r="K547" s="428"/>
      <c r="L547" s="406"/>
      <c r="M547" s="406"/>
      <c r="N547" s="777">
        <f t="shared" si="146"/>
        <v>27</v>
      </c>
      <c r="O547" s="774">
        <f t="shared" si="150"/>
        <v>99</v>
      </c>
      <c r="P547" s="775">
        <f t="shared" si="151"/>
        <v>99</v>
      </c>
      <c r="Q547" s="774">
        <f t="shared" si="152"/>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41"/>
        <v>5</v>
      </c>
      <c r="D548" s="401"/>
      <c r="E548" s="458"/>
      <c r="F548" s="458"/>
      <c r="G548" s="401"/>
      <c r="H548" s="422"/>
      <c r="I548" s="422">
        <v>2</v>
      </c>
      <c r="J548" s="428" t="s">
        <v>621</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3">INT($C$232)+3</f>
        <v>4</v>
      </c>
      <c r="D549" s="401"/>
      <c r="E549" s="458"/>
      <c r="F549" s="458"/>
      <c r="G549" s="401"/>
      <c r="H549" s="406"/>
      <c r="I549" s="422"/>
      <c r="J549" s="428" t="s">
        <v>929</v>
      </c>
      <c r="K549" s="428"/>
      <c r="L549" s="406"/>
      <c r="M549" s="406"/>
      <c r="N549" s="777">
        <f t="shared" ref="N549:N555" si="154">IF(N509=0,0,N509+24)</f>
        <v>25</v>
      </c>
      <c r="O549" s="774">
        <f t="shared" ref="O549" si="155">IF(N549=0,0,N549+72)</f>
        <v>97</v>
      </c>
      <c r="P549" s="775">
        <f t="shared" ref="P549" si="156">O549</f>
        <v>97</v>
      </c>
      <c r="Q549" s="774">
        <f t="shared" ref="Q549" si="157">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41"/>
        <v>5</v>
      </c>
      <c r="D550" s="401"/>
      <c r="E550" s="458"/>
      <c r="F550" s="458"/>
      <c r="G550" s="401"/>
      <c r="H550" s="406"/>
      <c r="I550" s="422"/>
      <c r="J550" s="428" t="s">
        <v>153</v>
      </c>
      <c r="K550" s="428"/>
      <c r="L550" s="406"/>
      <c r="M550" s="406"/>
      <c r="N550" s="777">
        <f t="shared" si="154"/>
        <v>28</v>
      </c>
      <c r="O550" s="774">
        <f t="shared" ref="O550:O555" si="158">IF(N550=0,0,N550+72)</f>
        <v>100</v>
      </c>
      <c r="P550" s="775">
        <f t="shared" ref="P550:P555" si="159">O550</f>
        <v>100</v>
      </c>
      <c r="Q550" s="774">
        <f t="shared" ref="Q550:Q555" si="160">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41"/>
        <v>5</v>
      </c>
      <c r="D551" s="401"/>
      <c r="E551" s="458"/>
      <c r="F551" s="458"/>
      <c r="G551" s="401"/>
      <c r="H551" s="406"/>
      <c r="I551" s="422"/>
      <c r="J551" s="428" t="s">
        <v>627</v>
      </c>
      <c r="K551" s="428"/>
      <c r="L551" s="406"/>
      <c r="M551" s="406"/>
      <c r="N551" s="777">
        <f t="shared" si="154"/>
        <v>29</v>
      </c>
      <c r="O551" s="774">
        <f t="shared" si="158"/>
        <v>101</v>
      </c>
      <c r="P551" s="775">
        <f t="shared" si="159"/>
        <v>101</v>
      </c>
      <c r="Q551" s="774">
        <f t="shared" si="160"/>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41"/>
        <v>5</v>
      </c>
      <c r="D552" s="401"/>
      <c r="E552" s="458"/>
      <c r="F552" s="458"/>
      <c r="G552" s="401"/>
      <c r="H552" s="406"/>
      <c r="I552" s="422"/>
      <c r="J552" s="428" t="s">
        <v>628</v>
      </c>
      <c r="K552" s="428"/>
      <c r="L552" s="406"/>
      <c r="M552" s="406"/>
      <c r="N552" s="777">
        <f t="shared" si="154"/>
        <v>29</v>
      </c>
      <c r="O552" s="774">
        <f t="shared" si="158"/>
        <v>101</v>
      </c>
      <c r="P552" s="775">
        <f t="shared" si="159"/>
        <v>101</v>
      </c>
      <c r="Q552" s="774">
        <f t="shared" si="160"/>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41"/>
        <v>5</v>
      </c>
      <c r="D553" s="401"/>
      <c r="E553" s="458"/>
      <c r="F553" s="458"/>
      <c r="G553" s="401"/>
      <c r="H553" s="406"/>
      <c r="I553" s="422"/>
      <c r="J553" s="428" t="s">
        <v>629</v>
      </c>
      <c r="K553" s="428"/>
      <c r="L553" s="406"/>
      <c r="M553" s="406"/>
      <c r="N553" s="777">
        <f t="shared" si="154"/>
        <v>30</v>
      </c>
      <c r="O553" s="774">
        <f t="shared" si="158"/>
        <v>102</v>
      </c>
      <c r="P553" s="775">
        <f t="shared" si="159"/>
        <v>102</v>
      </c>
      <c r="Q553" s="774">
        <f t="shared" si="160"/>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41"/>
        <v>5</v>
      </c>
      <c r="D554" s="401"/>
      <c r="E554" s="458"/>
      <c r="F554" s="458"/>
      <c r="G554" s="401"/>
      <c r="H554" s="406"/>
      <c r="I554" s="422"/>
      <c r="J554" s="428" t="s">
        <v>630</v>
      </c>
      <c r="K554" s="428"/>
      <c r="L554" s="406"/>
      <c r="M554" s="406"/>
      <c r="N554" s="777">
        <f t="shared" si="154"/>
        <v>30</v>
      </c>
      <c r="O554" s="774">
        <f t="shared" si="158"/>
        <v>102</v>
      </c>
      <c r="P554" s="775">
        <f t="shared" si="159"/>
        <v>102</v>
      </c>
      <c r="Q554" s="774">
        <f t="shared" si="160"/>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41"/>
        <v>5</v>
      </c>
      <c r="D555" s="401"/>
      <c r="E555" s="458"/>
      <c r="F555" s="458"/>
      <c r="G555" s="401"/>
      <c r="H555" s="406"/>
      <c r="I555" s="422"/>
      <c r="J555" s="428" t="s">
        <v>603</v>
      </c>
      <c r="K555" s="428"/>
      <c r="L555" s="406"/>
      <c r="M555" s="406"/>
      <c r="N555" s="777">
        <f t="shared" si="154"/>
        <v>30</v>
      </c>
      <c r="O555" s="774">
        <f t="shared" si="158"/>
        <v>102</v>
      </c>
      <c r="P555" s="775">
        <f t="shared" si="159"/>
        <v>102</v>
      </c>
      <c r="Q555" s="774">
        <f t="shared" si="160"/>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41"/>
        <v>5</v>
      </c>
      <c r="D556" s="401"/>
      <c r="E556" s="458"/>
      <c r="F556" s="458"/>
      <c r="G556" s="401"/>
      <c r="H556" s="422"/>
      <c r="I556" s="422">
        <v>3</v>
      </c>
      <c r="J556" s="428" t="s">
        <v>621</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61">INT($C$232)+3</f>
        <v>4</v>
      </c>
      <c r="D557" s="401"/>
      <c r="E557" s="458"/>
      <c r="F557" s="458"/>
      <c r="G557" s="401"/>
      <c r="H557" s="406"/>
      <c r="I557" s="422"/>
      <c r="J557" s="428" t="s">
        <v>929</v>
      </c>
      <c r="K557" s="428"/>
      <c r="L557" s="406"/>
      <c r="M557" s="406"/>
      <c r="N557" s="777">
        <f t="shared" ref="N557:N563" si="162">IF(N517=0,0,N517+24)</f>
        <v>25</v>
      </c>
      <c r="O557" s="774">
        <f t="shared" ref="O557" si="163">IF(N557=0,0,N557+72)</f>
        <v>97</v>
      </c>
      <c r="P557" s="775">
        <f t="shared" ref="P557" si="164">O557</f>
        <v>97</v>
      </c>
      <c r="Q557" s="774">
        <f t="shared" ref="Q557" si="165">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41"/>
        <v>5</v>
      </c>
      <c r="D558" s="401"/>
      <c r="E558" s="458"/>
      <c r="F558" s="458"/>
      <c r="G558" s="401"/>
      <c r="H558" s="406"/>
      <c r="I558" s="422"/>
      <c r="J558" s="428" t="s">
        <v>153</v>
      </c>
      <c r="K558" s="428"/>
      <c r="L558" s="406"/>
      <c r="M558" s="406"/>
      <c r="N558" s="777">
        <f t="shared" si="162"/>
        <v>31</v>
      </c>
      <c r="O558" s="774">
        <f t="shared" ref="O558:O563" si="166">IF(N558=0,0,N558+72)</f>
        <v>103</v>
      </c>
      <c r="P558" s="775">
        <f t="shared" ref="P558:P571" si="167">O558</f>
        <v>103</v>
      </c>
      <c r="Q558" s="774">
        <f t="shared" ref="Q558:Q563" si="168">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41"/>
        <v>5</v>
      </c>
      <c r="D559" s="401"/>
      <c r="E559" s="458"/>
      <c r="F559" s="458"/>
      <c r="G559" s="401"/>
      <c r="H559" s="406"/>
      <c r="I559" s="422"/>
      <c r="J559" s="428" t="s">
        <v>627</v>
      </c>
      <c r="K559" s="428"/>
      <c r="L559" s="406"/>
      <c r="M559" s="406"/>
      <c r="N559" s="777">
        <f t="shared" si="162"/>
        <v>32</v>
      </c>
      <c r="O559" s="774">
        <f t="shared" si="166"/>
        <v>104</v>
      </c>
      <c r="P559" s="775">
        <f t="shared" si="167"/>
        <v>104</v>
      </c>
      <c r="Q559" s="774">
        <f t="shared" si="168"/>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41"/>
        <v>5</v>
      </c>
      <c r="D560" s="401"/>
      <c r="E560" s="458"/>
      <c r="F560" s="458"/>
      <c r="G560" s="401"/>
      <c r="H560" s="406"/>
      <c r="I560" s="422"/>
      <c r="J560" s="428" t="s">
        <v>628</v>
      </c>
      <c r="K560" s="428"/>
      <c r="L560" s="406"/>
      <c r="M560" s="406"/>
      <c r="N560" s="777">
        <f t="shared" si="162"/>
        <v>32</v>
      </c>
      <c r="O560" s="774">
        <f t="shared" si="166"/>
        <v>104</v>
      </c>
      <c r="P560" s="775">
        <f t="shared" si="167"/>
        <v>104</v>
      </c>
      <c r="Q560" s="774">
        <f t="shared" si="168"/>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41"/>
        <v>5</v>
      </c>
      <c r="D561" s="401"/>
      <c r="E561" s="458"/>
      <c r="F561" s="458"/>
      <c r="G561" s="401"/>
      <c r="H561" s="406"/>
      <c r="I561" s="422"/>
      <c r="J561" s="428" t="s">
        <v>629</v>
      </c>
      <c r="K561" s="428"/>
      <c r="L561" s="406"/>
      <c r="M561" s="406"/>
      <c r="N561" s="777">
        <f t="shared" si="162"/>
        <v>33</v>
      </c>
      <c r="O561" s="774">
        <f t="shared" si="166"/>
        <v>105</v>
      </c>
      <c r="P561" s="775">
        <f t="shared" si="167"/>
        <v>105</v>
      </c>
      <c r="Q561" s="774">
        <f t="shared" si="168"/>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41"/>
        <v>5</v>
      </c>
      <c r="D562" s="401"/>
      <c r="E562" s="458"/>
      <c r="F562" s="458"/>
      <c r="G562" s="401"/>
      <c r="H562" s="406"/>
      <c r="I562" s="422"/>
      <c r="J562" s="428" t="s">
        <v>630</v>
      </c>
      <c r="K562" s="428"/>
      <c r="L562" s="406"/>
      <c r="M562" s="406"/>
      <c r="N562" s="777">
        <f t="shared" si="162"/>
        <v>33</v>
      </c>
      <c r="O562" s="774">
        <f t="shared" si="166"/>
        <v>105</v>
      </c>
      <c r="P562" s="775">
        <f t="shared" si="167"/>
        <v>105</v>
      </c>
      <c r="Q562" s="774">
        <f t="shared" si="168"/>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41"/>
        <v>5</v>
      </c>
      <c r="D563" s="401"/>
      <c r="E563" s="458"/>
      <c r="F563" s="458"/>
      <c r="G563" s="401"/>
      <c r="H563" s="406"/>
      <c r="I563" s="422"/>
      <c r="J563" s="428" t="s">
        <v>603</v>
      </c>
      <c r="K563" s="428"/>
      <c r="L563" s="406"/>
      <c r="M563" s="406"/>
      <c r="N563" s="777">
        <f t="shared" si="162"/>
        <v>34</v>
      </c>
      <c r="O563" s="774">
        <f t="shared" si="166"/>
        <v>106</v>
      </c>
      <c r="P563" s="775">
        <f t="shared" si="167"/>
        <v>106</v>
      </c>
      <c r="Q563" s="774">
        <f t="shared" si="168"/>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41"/>
        <v>5</v>
      </c>
      <c r="D564" s="401"/>
      <c r="E564" s="458"/>
      <c r="F564" s="458"/>
      <c r="G564" s="401"/>
      <c r="H564" s="422"/>
      <c r="I564" s="422">
        <v>4</v>
      </c>
      <c r="J564" s="428" t="s">
        <v>621</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9">INT($C$232)+3</f>
        <v>4</v>
      </c>
      <c r="D565" s="401"/>
      <c r="E565" s="458"/>
      <c r="F565" s="458"/>
      <c r="G565" s="401"/>
      <c r="H565" s="406"/>
      <c r="I565" s="422"/>
      <c r="J565" s="428" t="s">
        <v>929</v>
      </c>
      <c r="K565" s="428"/>
      <c r="L565" s="406"/>
      <c r="M565" s="406"/>
      <c r="N565" s="777">
        <f t="shared" ref="N565:N571" si="170">IF(N525=0,0,N525+24)</f>
        <v>25</v>
      </c>
      <c r="O565" s="774">
        <f t="shared" ref="O565" si="171">IF(N565=0,0,N565+72)</f>
        <v>97</v>
      </c>
      <c r="P565" s="775">
        <f t="shared" ref="P565" si="172">O565</f>
        <v>97</v>
      </c>
      <c r="Q565" s="774">
        <f t="shared" ref="Q565" si="173">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41"/>
        <v>5</v>
      </c>
      <c r="D566" s="401"/>
      <c r="E566" s="458"/>
      <c r="F566" s="458"/>
      <c r="G566" s="401"/>
      <c r="H566" s="406"/>
      <c r="I566" s="422"/>
      <c r="J566" s="428" t="s">
        <v>153</v>
      </c>
      <c r="K566" s="428"/>
      <c r="L566" s="406"/>
      <c r="M566" s="406"/>
      <c r="N566" s="777">
        <f t="shared" si="170"/>
        <v>35</v>
      </c>
      <c r="O566" s="774">
        <f t="shared" ref="O566:O571" si="174">IF(N566=0,0,N566+72)</f>
        <v>107</v>
      </c>
      <c r="P566" s="775">
        <f t="shared" si="167"/>
        <v>107</v>
      </c>
      <c r="Q566" s="774">
        <f t="shared" ref="Q566:Q571" si="175">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41"/>
        <v>5</v>
      </c>
      <c r="D567" s="401"/>
      <c r="E567" s="458"/>
      <c r="F567" s="458"/>
      <c r="G567" s="401"/>
      <c r="H567" s="406"/>
      <c r="I567" s="422"/>
      <c r="J567" s="428" t="s">
        <v>627</v>
      </c>
      <c r="K567" s="428"/>
      <c r="L567" s="406"/>
      <c r="M567" s="406"/>
      <c r="N567" s="777">
        <f t="shared" si="170"/>
        <v>36</v>
      </c>
      <c r="O567" s="774">
        <f t="shared" si="174"/>
        <v>108</v>
      </c>
      <c r="P567" s="775">
        <f t="shared" si="167"/>
        <v>108</v>
      </c>
      <c r="Q567" s="774">
        <f t="shared" si="175"/>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41"/>
        <v>5</v>
      </c>
      <c r="D568" s="401"/>
      <c r="E568" s="458"/>
      <c r="F568" s="458"/>
      <c r="G568" s="401"/>
      <c r="H568" s="406"/>
      <c r="I568" s="422"/>
      <c r="J568" s="428" t="s">
        <v>628</v>
      </c>
      <c r="K568" s="428"/>
      <c r="L568" s="406"/>
      <c r="M568" s="406"/>
      <c r="N568" s="777">
        <f t="shared" si="170"/>
        <v>36</v>
      </c>
      <c r="O568" s="774">
        <f t="shared" si="174"/>
        <v>108</v>
      </c>
      <c r="P568" s="775">
        <f t="shared" si="167"/>
        <v>108</v>
      </c>
      <c r="Q568" s="774">
        <f t="shared" si="175"/>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41"/>
        <v>5</v>
      </c>
      <c r="D569" s="401"/>
      <c r="E569" s="458"/>
      <c r="F569" s="458"/>
      <c r="G569" s="401"/>
      <c r="H569" s="406"/>
      <c r="I569" s="422"/>
      <c r="J569" s="428" t="s">
        <v>629</v>
      </c>
      <c r="K569" s="428"/>
      <c r="L569" s="406"/>
      <c r="M569" s="406"/>
      <c r="N569" s="777">
        <f t="shared" si="170"/>
        <v>37</v>
      </c>
      <c r="O569" s="774">
        <f t="shared" si="174"/>
        <v>109</v>
      </c>
      <c r="P569" s="775">
        <f t="shared" si="167"/>
        <v>109</v>
      </c>
      <c r="Q569" s="774">
        <f t="shared" si="175"/>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41"/>
        <v>5</v>
      </c>
      <c r="D570" s="401"/>
      <c r="E570" s="458"/>
      <c r="F570" s="458"/>
      <c r="G570" s="401"/>
      <c r="H570" s="406"/>
      <c r="I570" s="422"/>
      <c r="J570" s="428" t="s">
        <v>630</v>
      </c>
      <c r="K570" s="428"/>
      <c r="L570" s="406"/>
      <c r="M570" s="406"/>
      <c r="N570" s="777">
        <f t="shared" si="170"/>
        <v>37</v>
      </c>
      <c r="O570" s="774">
        <f t="shared" si="174"/>
        <v>109</v>
      </c>
      <c r="P570" s="775">
        <f t="shared" si="167"/>
        <v>109</v>
      </c>
      <c r="Q570" s="774">
        <f t="shared" si="175"/>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41"/>
        <v>5</v>
      </c>
      <c r="D571" s="401"/>
      <c r="E571" s="458"/>
      <c r="F571" s="458"/>
      <c r="G571" s="401"/>
      <c r="H571" s="406"/>
      <c r="I571" s="422"/>
      <c r="J571" s="428" t="s">
        <v>603</v>
      </c>
      <c r="K571" s="428"/>
      <c r="L571" s="406"/>
      <c r="M571" s="406"/>
      <c r="N571" s="777">
        <f t="shared" si="170"/>
        <v>38</v>
      </c>
      <c r="O571" s="774">
        <f t="shared" si="174"/>
        <v>110</v>
      </c>
      <c r="P571" s="775">
        <f t="shared" si="167"/>
        <v>110</v>
      </c>
      <c r="Q571" s="774">
        <f t="shared" si="175"/>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41"/>
        <v>5</v>
      </c>
      <c r="D572" s="401"/>
      <c r="E572" s="458"/>
      <c r="F572" s="458"/>
      <c r="G572" s="401"/>
      <c r="H572" s="422" t="str">
        <f>H$253</f>
        <v>Spr</v>
      </c>
      <c r="I572" s="422">
        <v>0</v>
      </c>
      <c r="J572" s="428" t="s">
        <v>621</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6">INT($C$232)+3</f>
        <v>4</v>
      </c>
      <c r="D573" s="401"/>
      <c r="E573" s="458"/>
      <c r="F573" s="458"/>
      <c r="G573" s="401"/>
      <c r="H573" s="406"/>
      <c r="I573" s="422"/>
      <c r="J573" s="428" t="s">
        <v>929</v>
      </c>
      <c r="K573" s="428"/>
      <c r="L573" s="406"/>
      <c r="M573" s="406"/>
      <c r="N573" s="777">
        <f t="shared" ref="N573:N579" si="177">IF(N533=0,0,N533+24)</f>
        <v>49</v>
      </c>
      <c r="O573" s="774">
        <f t="shared" ref="O573" si="178">IF(N573=0,0,N573+72)</f>
        <v>121</v>
      </c>
      <c r="P573" s="775">
        <f t="shared" ref="P573" si="179">O573</f>
        <v>121</v>
      </c>
      <c r="Q573" s="774">
        <f t="shared" ref="Q573" si="180">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41"/>
        <v>5</v>
      </c>
      <c r="D574" s="401"/>
      <c r="E574" s="458"/>
      <c r="F574" s="458"/>
      <c r="G574" s="401"/>
      <c r="H574" s="406"/>
      <c r="I574" s="422"/>
      <c r="J574" s="428" t="s">
        <v>153</v>
      </c>
      <c r="K574" s="428"/>
      <c r="L574" s="406"/>
      <c r="M574" s="406"/>
      <c r="N574" s="777">
        <f t="shared" si="177"/>
        <v>0</v>
      </c>
      <c r="O574" s="774">
        <f t="shared" ref="O574:O579" si="181">IF(N574=0,0,N574+72)</f>
        <v>0</v>
      </c>
      <c r="P574" s="775">
        <f t="shared" ref="P574:P579" si="182">O574</f>
        <v>0</v>
      </c>
      <c r="Q574" s="774">
        <f t="shared" ref="Q574:Q579" si="183">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41"/>
        <v>5</v>
      </c>
      <c r="D575" s="401"/>
      <c r="E575" s="458"/>
      <c r="F575" s="458"/>
      <c r="G575" s="401"/>
      <c r="H575" s="406"/>
      <c r="I575" s="422"/>
      <c r="J575" s="428" t="s">
        <v>627</v>
      </c>
      <c r="K575" s="428"/>
      <c r="L575" s="406"/>
      <c r="M575" s="406"/>
      <c r="N575" s="777">
        <f t="shared" si="177"/>
        <v>0</v>
      </c>
      <c r="O575" s="774">
        <f t="shared" si="181"/>
        <v>0</v>
      </c>
      <c r="P575" s="775">
        <f t="shared" si="182"/>
        <v>0</v>
      </c>
      <c r="Q575" s="774">
        <f t="shared" si="183"/>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41"/>
        <v>5</v>
      </c>
      <c r="D576" s="401"/>
      <c r="E576" s="458"/>
      <c r="F576" s="458"/>
      <c r="G576" s="401"/>
      <c r="H576" s="406"/>
      <c r="I576" s="422"/>
      <c r="J576" s="428" t="s">
        <v>628</v>
      </c>
      <c r="K576" s="428"/>
      <c r="L576" s="406"/>
      <c r="M576" s="406"/>
      <c r="N576" s="777">
        <f t="shared" si="177"/>
        <v>0</v>
      </c>
      <c r="O576" s="774">
        <f t="shared" si="181"/>
        <v>0</v>
      </c>
      <c r="P576" s="775">
        <f t="shared" si="182"/>
        <v>0</v>
      </c>
      <c r="Q576" s="774">
        <f t="shared" si="183"/>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41"/>
        <v>5</v>
      </c>
      <c r="D577" s="401"/>
      <c r="E577" s="458"/>
      <c r="F577" s="458"/>
      <c r="G577" s="401"/>
      <c r="H577" s="406"/>
      <c r="I577" s="422"/>
      <c r="J577" s="428" t="s">
        <v>629</v>
      </c>
      <c r="K577" s="428"/>
      <c r="L577" s="406"/>
      <c r="M577" s="406"/>
      <c r="N577" s="777">
        <f t="shared" si="177"/>
        <v>0</v>
      </c>
      <c r="O577" s="774">
        <f t="shared" si="181"/>
        <v>0</v>
      </c>
      <c r="P577" s="775">
        <f t="shared" si="182"/>
        <v>0</v>
      </c>
      <c r="Q577" s="774">
        <f t="shared" si="183"/>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41"/>
        <v>5</v>
      </c>
      <c r="D578" s="401"/>
      <c r="E578" s="458"/>
      <c r="F578" s="458"/>
      <c r="G578" s="401"/>
      <c r="H578" s="406"/>
      <c r="I578" s="422"/>
      <c r="J578" s="428" t="s">
        <v>630</v>
      </c>
      <c r="K578" s="428"/>
      <c r="L578" s="406"/>
      <c r="M578" s="406"/>
      <c r="N578" s="777">
        <f t="shared" si="177"/>
        <v>0</v>
      </c>
      <c r="O578" s="774">
        <f t="shared" si="181"/>
        <v>0</v>
      </c>
      <c r="P578" s="775">
        <f t="shared" si="182"/>
        <v>0</v>
      </c>
      <c r="Q578" s="774">
        <f t="shared" si="183"/>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41"/>
        <v>5</v>
      </c>
      <c r="D579" s="401"/>
      <c r="E579" s="458"/>
      <c r="F579" s="458"/>
      <c r="G579" s="401"/>
      <c r="H579" s="406"/>
      <c r="I579" s="422"/>
      <c r="J579" s="428" t="s">
        <v>603</v>
      </c>
      <c r="K579" s="428"/>
      <c r="L579" s="406"/>
      <c r="M579" s="406"/>
      <c r="N579" s="777">
        <f t="shared" si="177"/>
        <v>0</v>
      </c>
      <c r="O579" s="774">
        <f t="shared" si="181"/>
        <v>0</v>
      </c>
      <c r="P579" s="775">
        <f t="shared" si="182"/>
        <v>0</v>
      </c>
      <c r="Q579" s="774">
        <f t="shared" si="183"/>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41"/>
        <v>5</v>
      </c>
      <c r="D580" s="401"/>
      <c r="E580" s="458"/>
      <c r="F580" s="458"/>
      <c r="G580" s="401"/>
      <c r="H580" s="422"/>
      <c r="I580" s="422">
        <v>1</v>
      </c>
      <c r="J580" s="428" t="s">
        <v>621</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4">INT($C$232)+3</f>
        <v>4</v>
      </c>
      <c r="D581" s="401"/>
      <c r="E581" s="458"/>
      <c r="F581" s="458"/>
      <c r="G581" s="401"/>
      <c r="H581" s="406"/>
      <c r="I581" s="422"/>
      <c r="J581" s="428" t="s">
        <v>929</v>
      </c>
      <c r="K581" s="428"/>
      <c r="L581" s="406"/>
      <c r="M581" s="406"/>
      <c r="N581" s="777">
        <f t="shared" ref="N581:N587" si="185">IF(N541=0,0,N541+24)</f>
        <v>49</v>
      </c>
      <c r="O581" s="774">
        <f t="shared" ref="O581" si="186">IF(N581=0,0,N581+72)</f>
        <v>121</v>
      </c>
      <c r="P581" s="775">
        <f t="shared" ref="P581" si="187">O581</f>
        <v>121</v>
      </c>
      <c r="Q581" s="774">
        <f t="shared" ref="Q581" si="188">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41"/>
        <v>5</v>
      </c>
      <c r="D582" s="401"/>
      <c r="E582" s="458"/>
      <c r="F582" s="458"/>
      <c r="G582" s="401"/>
      <c r="H582" s="406"/>
      <c r="I582" s="422"/>
      <c r="J582" s="428" t="s">
        <v>153</v>
      </c>
      <c r="K582" s="428"/>
      <c r="L582" s="406"/>
      <c r="M582" s="406"/>
      <c r="N582" s="777">
        <f t="shared" si="185"/>
        <v>50</v>
      </c>
      <c r="O582" s="774">
        <f t="shared" ref="O582:O587" si="189">IF(N582=0,0,N582+72)</f>
        <v>122</v>
      </c>
      <c r="P582" s="775">
        <f t="shared" ref="P582:P587" si="190">O582</f>
        <v>122</v>
      </c>
      <c r="Q582" s="774">
        <f t="shared" ref="Q582:Q587" si="191">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41"/>
        <v>5</v>
      </c>
      <c r="D583" s="401"/>
      <c r="E583" s="458"/>
      <c r="F583" s="458"/>
      <c r="G583" s="401"/>
      <c r="H583" s="406"/>
      <c r="I583" s="422"/>
      <c r="J583" s="428" t="s">
        <v>627</v>
      </c>
      <c r="K583" s="428"/>
      <c r="L583" s="406"/>
      <c r="M583" s="406"/>
      <c r="N583" s="777">
        <f t="shared" si="185"/>
        <v>51</v>
      </c>
      <c r="O583" s="774">
        <f t="shared" si="189"/>
        <v>123</v>
      </c>
      <c r="P583" s="775">
        <f t="shared" si="190"/>
        <v>123</v>
      </c>
      <c r="Q583" s="774">
        <f t="shared" si="191"/>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41"/>
        <v>5</v>
      </c>
      <c r="D584" s="401"/>
      <c r="E584" s="458"/>
      <c r="F584" s="458"/>
      <c r="G584" s="401"/>
      <c r="H584" s="406"/>
      <c r="I584" s="422"/>
      <c r="J584" s="428" t="s">
        <v>628</v>
      </c>
      <c r="K584" s="428"/>
      <c r="L584" s="406"/>
      <c r="M584" s="406"/>
      <c r="N584" s="777">
        <f t="shared" si="185"/>
        <v>51</v>
      </c>
      <c r="O584" s="774">
        <f t="shared" si="189"/>
        <v>123</v>
      </c>
      <c r="P584" s="775">
        <f t="shared" si="190"/>
        <v>123</v>
      </c>
      <c r="Q584" s="774">
        <f t="shared" si="191"/>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41"/>
        <v>5</v>
      </c>
      <c r="D585" s="401"/>
      <c r="E585" s="458"/>
      <c r="F585" s="458"/>
      <c r="G585" s="401"/>
      <c r="H585" s="406"/>
      <c r="I585" s="422"/>
      <c r="J585" s="428" t="s">
        <v>629</v>
      </c>
      <c r="K585" s="428"/>
      <c r="L585" s="406"/>
      <c r="M585" s="406"/>
      <c r="N585" s="777">
        <f t="shared" si="185"/>
        <v>51</v>
      </c>
      <c r="O585" s="774">
        <f t="shared" si="189"/>
        <v>123</v>
      </c>
      <c r="P585" s="775">
        <f t="shared" si="190"/>
        <v>123</v>
      </c>
      <c r="Q585" s="774">
        <f t="shared" si="191"/>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41"/>
        <v>5</v>
      </c>
      <c r="D586" s="401"/>
      <c r="E586" s="458"/>
      <c r="F586" s="458"/>
      <c r="G586" s="401"/>
      <c r="H586" s="406"/>
      <c r="I586" s="422"/>
      <c r="J586" s="428" t="s">
        <v>630</v>
      </c>
      <c r="K586" s="428"/>
      <c r="L586" s="406"/>
      <c r="M586" s="406"/>
      <c r="N586" s="777">
        <f t="shared" si="185"/>
        <v>51</v>
      </c>
      <c r="O586" s="774">
        <f t="shared" si="189"/>
        <v>123</v>
      </c>
      <c r="P586" s="775">
        <f t="shared" si="190"/>
        <v>123</v>
      </c>
      <c r="Q586" s="774">
        <f t="shared" si="191"/>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41"/>
        <v>5</v>
      </c>
      <c r="D587" s="401"/>
      <c r="E587" s="458"/>
      <c r="F587" s="458"/>
      <c r="G587" s="401"/>
      <c r="H587" s="406"/>
      <c r="I587" s="422"/>
      <c r="J587" s="428" t="s">
        <v>603</v>
      </c>
      <c r="K587" s="428"/>
      <c r="L587" s="406"/>
      <c r="M587" s="406"/>
      <c r="N587" s="777">
        <f t="shared" si="185"/>
        <v>51</v>
      </c>
      <c r="O587" s="774">
        <f t="shared" si="189"/>
        <v>123</v>
      </c>
      <c r="P587" s="775">
        <f t="shared" si="190"/>
        <v>123</v>
      </c>
      <c r="Q587" s="774">
        <f t="shared" si="191"/>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41"/>
        <v>5</v>
      </c>
      <c r="D588" s="401"/>
      <c r="E588" s="458"/>
      <c r="F588" s="458"/>
      <c r="G588" s="401"/>
      <c r="H588" s="422"/>
      <c r="I588" s="422">
        <v>2</v>
      </c>
      <c r="J588" s="428" t="s">
        <v>621</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92">INT($C$232)+3</f>
        <v>4</v>
      </c>
      <c r="D589" s="401"/>
      <c r="E589" s="458"/>
      <c r="F589" s="458"/>
      <c r="G589" s="401"/>
      <c r="H589" s="406"/>
      <c r="I589" s="422"/>
      <c r="J589" s="428" t="s">
        <v>929</v>
      </c>
      <c r="K589" s="428"/>
      <c r="L589" s="406"/>
      <c r="M589" s="406"/>
      <c r="N589" s="777">
        <f t="shared" ref="N589:N595" si="193">IF(N549=0,0,N549+24)</f>
        <v>49</v>
      </c>
      <c r="O589" s="774">
        <f t="shared" ref="O589" si="194">IF(N589=0,0,N589+72)</f>
        <v>121</v>
      </c>
      <c r="P589" s="775">
        <f t="shared" ref="P589" si="195">O589</f>
        <v>121</v>
      </c>
      <c r="Q589" s="774">
        <f t="shared" ref="Q589" si="196">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41"/>
        <v>5</v>
      </c>
      <c r="D590" s="401"/>
      <c r="E590" s="458"/>
      <c r="F590" s="458"/>
      <c r="G590" s="401"/>
      <c r="H590" s="406"/>
      <c r="I590" s="422"/>
      <c r="J590" s="428" t="s">
        <v>153</v>
      </c>
      <c r="K590" s="428"/>
      <c r="L590" s="406"/>
      <c r="M590" s="406"/>
      <c r="N590" s="777">
        <f t="shared" si="193"/>
        <v>52</v>
      </c>
      <c r="O590" s="774">
        <f t="shared" ref="O590:O595" si="197">IF(N590=0,0,N590+72)</f>
        <v>124</v>
      </c>
      <c r="P590" s="775">
        <f t="shared" ref="P590:P595" si="198">O590</f>
        <v>124</v>
      </c>
      <c r="Q590" s="774">
        <f t="shared" ref="Q590:Q595" si="199">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41"/>
        <v>5</v>
      </c>
      <c r="D591" s="401"/>
      <c r="E591" s="458"/>
      <c r="F591" s="458"/>
      <c r="G591" s="401"/>
      <c r="H591" s="406"/>
      <c r="I591" s="422"/>
      <c r="J591" s="428" t="s">
        <v>627</v>
      </c>
      <c r="K591" s="428"/>
      <c r="L591" s="406"/>
      <c r="M591" s="406"/>
      <c r="N591" s="777">
        <f t="shared" si="193"/>
        <v>53</v>
      </c>
      <c r="O591" s="774">
        <f t="shared" si="197"/>
        <v>125</v>
      </c>
      <c r="P591" s="775">
        <f t="shared" si="198"/>
        <v>125</v>
      </c>
      <c r="Q591" s="774">
        <f t="shared" si="199"/>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41"/>
        <v>5</v>
      </c>
      <c r="D592" s="401"/>
      <c r="E592" s="458"/>
      <c r="F592" s="458"/>
      <c r="G592" s="401"/>
      <c r="H592" s="406"/>
      <c r="I592" s="422"/>
      <c r="J592" s="428" t="s">
        <v>628</v>
      </c>
      <c r="K592" s="428"/>
      <c r="L592" s="406"/>
      <c r="M592" s="406"/>
      <c r="N592" s="777">
        <f t="shared" si="193"/>
        <v>53</v>
      </c>
      <c r="O592" s="774">
        <f t="shared" si="197"/>
        <v>125</v>
      </c>
      <c r="P592" s="775">
        <f t="shared" si="198"/>
        <v>125</v>
      </c>
      <c r="Q592" s="774">
        <f t="shared" si="199"/>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41"/>
        <v>5</v>
      </c>
      <c r="D593" s="401"/>
      <c r="E593" s="458"/>
      <c r="F593" s="458"/>
      <c r="G593" s="401"/>
      <c r="H593" s="406"/>
      <c r="I593" s="422"/>
      <c r="J593" s="428" t="s">
        <v>629</v>
      </c>
      <c r="K593" s="428"/>
      <c r="L593" s="406"/>
      <c r="M593" s="406"/>
      <c r="N593" s="777">
        <f t="shared" si="193"/>
        <v>54</v>
      </c>
      <c r="O593" s="774">
        <f t="shared" si="197"/>
        <v>126</v>
      </c>
      <c r="P593" s="775">
        <f t="shared" si="198"/>
        <v>126</v>
      </c>
      <c r="Q593" s="774">
        <f t="shared" si="199"/>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41"/>
        <v>5</v>
      </c>
      <c r="D594" s="401"/>
      <c r="E594" s="458"/>
      <c r="F594" s="458"/>
      <c r="G594" s="401"/>
      <c r="H594" s="406"/>
      <c r="I594" s="422"/>
      <c r="J594" s="428" t="s">
        <v>630</v>
      </c>
      <c r="K594" s="428"/>
      <c r="L594" s="406"/>
      <c r="M594" s="406"/>
      <c r="N594" s="777">
        <f t="shared" si="193"/>
        <v>54</v>
      </c>
      <c r="O594" s="774">
        <f t="shared" si="197"/>
        <v>126</v>
      </c>
      <c r="P594" s="775">
        <f t="shared" si="198"/>
        <v>126</v>
      </c>
      <c r="Q594" s="774">
        <f t="shared" si="199"/>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41"/>
        <v>5</v>
      </c>
      <c r="D595" s="401"/>
      <c r="E595" s="458"/>
      <c r="F595" s="458"/>
      <c r="G595" s="401"/>
      <c r="H595" s="406"/>
      <c r="I595" s="422"/>
      <c r="J595" s="428" t="s">
        <v>603</v>
      </c>
      <c r="K595" s="428"/>
      <c r="L595" s="406"/>
      <c r="M595" s="406"/>
      <c r="N595" s="777">
        <f t="shared" si="193"/>
        <v>54</v>
      </c>
      <c r="O595" s="774">
        <f t="shared" si="197"/>
        <v>126</v>
      </c>
      <c r="P595" s="775">
        <f t="shared" si="198"/>
        <v>126</v>
      </c>
      <c r="Q595" s="774">
        <f t="shared" si="199"/>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41"/>
        <v>5</v>
      </c>
      <c r="D596" s="401"/>
      <c r="E596" s="458"/>
      <c r="F596" s="458"/>
      <c r="G596" s="401"/>
      <c r="H596" s="422"/>
      <c r="I596" s="422">
        <v>3</v>
      </c>
      <c r="J596" s="428" t="s">
        <v>621</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200">INT($C$232)+3</f>
        <v>4</v>
      </c>
      <c r="D597" s="401"/>
      <c r="E597" s="458"/>
      <c r="F597" s="458"/>
      <c r="G597" s="401"/>
      <c r="H597" s="406"/>
      <c r="I597" s="422"/>
      <c r="J597" s="428" t="s">
        <v>929</v>
      </c>
      <c r="K597" s="428"/>
      <c r="L597" s="406"/>
      <c r="M597" s="406"/>
      <c r="N597" s="777">
        <f t="shared" ref="N597:N603" si="201">IF(N557=0,0,N557+24)</f>
        <v>49</v>
      </c>
      <c r="O597" s="774">
        <f t="shared" ref="O597" si="202">IF(N597=0,0,N597+72)</f>
        <v>121</v>
      </c>
      <c r="P597" s="775">
        <f t="shared" ref="P597" si="203">O597</f>
        <v>121</v>
      </c>
      <c r="Q597" s="774">
        <f t="shared" ref="Q597" si="204">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41"/>
        <v>5</v>
      </c>
      <c r="D598" s="401"/>
      <c r="E598" s="458"/>
      <c r="F598" s="458"/>
      <c r="G598" s="401"/>
      <c r="H598" s="406"/>
      <c r="I598" s="422"/>
      <c r="J598" s="428" t="s">
        <v>153</v>
      </c>
      <c r="K598" s="428"/>
      <c r="L598" s="406"/>
      <c r="M598" s="406"/>
      <c r="N598" s="777">
        <f t="shared" si="201"/>
        <v>55</v>
      </c>
      <c r="O598" s="774">
        <f t="shared" ref="O598:O603" si="205">IF(N598=0,0,N598+72)</f>
        <v>127</v>
      </c>
      <c r="P598" s="775">
        <f t="shared" ref="P598:P603" si="206">O598</f>
        <v>127</v>
      </c>
      <c r="Q598" s="774">
        <f t="shared" ref="Q598:Q603" si="207">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41"/>
        <v>5</v>
      </c>
      <c r="D599" s="401"/>
      <c r="E599" s="458"/>
      <c r="F599" s="458"/>
      <c r="G599" s="401"/>
      <c r="H599" s="406"/>
      <c r="I599" s="422"/>
      <c r="J599" s="428" t="s">
        <v>627</v>
      </c>
      <c r="K599" s="428"/>
      <c r="L599" s="406"/>
      <c r="M599" s="406"/>
      <c r="N599" s="777">
        <f t="shared" si="201"/>
        <v>56</v>
      </c>
      <c r="O599" s="774">
        <f t="shared" si="205"/>
        <v>128</v>
      </c>
      <c r="P599" s="775">
        <f t="shared" si="206"/>
        <v>128</v>
      </c>
      <c r="Q599" s="774">
        <f t="shared" si="207"/>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41"/>
        <v>5</v>
      </c>
      <c r="D600" s="401"/>
      <c r="E600" s="458"/>
      <c r="F600" s="458"/>
      <c r="G600" s="401"/>
      <c r="H600" s="406"/>
      <c r="I600" s="422"/>
      <c r="J600" s="428" t="s">
        <v>628</v>
      </c>
      <c r="K600" s="428"/>
      <c r="L600" s="406"/>
      <c r="M600" s="406"/>
      <c r="N600" s="777">
        <f t="shared" si="201"/>
        <v>56</v>
      </c>
      <c r="O600" s="774">
        <f t="shared" si="205"/>
        <v>128</v>
      </c>
      <c r="P600" s="775">
        <f t="shared" si="206"/>
        <v>128</v>
      </c>
      <c r="Q600" s="774">
        <f t="shared" si="207"/>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41"/>
        <v>5</v>
      </c>
      <c r="D601" s="401"/>
      <c r="E601" s="458"/>
      <c r="F601" s="458"/>
      <c r="G601" s="401"/>
      <c r="H601" s="406"/>
      <c r="I601" s="422"/>
      <c r="J601" s="428" t="s">
        <v>629</v>
      </c>
      <c r="K601" s="428"/>
      <c r="L601" s="406"/>
      <c r="M601" s="406"/>
      <c r="N601" s="777">
        <f t="shared" si="201"/>
        <v>57</v>
      </c>
      <c r="O601" s="774">
        <f t="shared" si="205"/>
        <v>129</v>
      </c>
      <c r="P601" s="775">
        <f t="shared" si="206"/>
        <v>129</v>
      </c>
      <c r="Q601" s="774">
        <f t="shared" si="207"/>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41"/>
        <v>5</v>
      </c>
      <c r="D602" s="401"/>
      <c r="E602" s="458"/>
      <c r="F602" s="458"/>
      <c r="G602" s="401"/>
      <c r="H602" s="406"/>
      <c r="I602" s="422"/>
      <c r="J602" s="428" t="s">
        <v>630</v>
      </c>
      <c r="K602" s="428"/>
      <c r="L602" s="406"/>
      <c r="M602" s="406"/>
      <c r="N602" s="777">
        <f t="shared" si="201"/>
        <v>57</v>
      </c>
      <c r="O602" s="774">
        <f t="shared" si="205"/>
        <v>129</v>
      </c>
      <c r="P602" s="775">
        <f t="shared" si="206"/>
        <v>129</v>
      </c>
      <c r="Q602" s="774">
        <f t="shared" si="207"/>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41"/>
        <v>5</v>
      </c>
      <c r="D603" s="401"/>
      <c r="E603" s="458"/>
      <c r="F603" s="458"/>
      <c r="G603" s="401"/>
      <c r="H603" s="406"/>
      <c r="I603" s="422"/>
      <c r="J603" s="428" t="s">
        <v>603</v>
      </c>
      <c r="K603" s="428"/>
      <c r="L603" s="406"/>
      <c r="M603" s="406"/>
      <c r="N603" s="777">
        <f t="shared" si="201"/>
        <v>58</v>
      </c>
      <c r="O603" s="774">
        <f t="shared" si="205"/>
        <v>130</v>
      </c>
      <c r="P603" s="775">
        <f t="shared" si="206"/>
        <v>130</v>
      </c>
      <c r="Q603" s="774">
        <f t="shared" si="207"/>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41"/>
        <v>5</v>
      </c>
      <c r="D604" s="401"/>
      <c r="E604" s="458"/>
      <c r="F604" s="458"/>
      <c r="G604" s="401"/>
      <c r="H604" s="422"/>
      <c r="I604" s="422">
        <v>4</v>
      </c>
      <c r="J604" s="428" t="s">
        <v>621</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8">INT($C$232)+3</f>
        <v>4</v>
      </c>
      <c r="D605" s="401"/>
      <c r="E605" s="458"/>
      <c r="F605" s="458"/>
      <c r="G605" s="401"/>
      <c r="H605" s="406"/>
      <c r="I605" s="422"/>
      <c r="J605" s="428" t="s">
        <v>929</v>
      </c>
      <c r="K605" s="428"/>
      <c r="L605" s="406"/>
      <c r="M605" s="406"/>
      <c r="N605" s="777">
        <f t="shared" ref="N605:N611" si="209">IF(N565=0,0,N565+24)</f>
        <v>49</v>
      </c>
      <c r="O605" s="774">
        <f t="shared" ref="O605" si="210">IF(N605=0,0,N605+72)</f>
        <v>121</v>
      </c>
      <c r="P605" s="775">
        <f t="shared" ref="P605" si="211">O605</f>
        <v>121</v>
      </c>
      <c r="Q605" s="774">
        <f t="shared" ref="Q605" si="212">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41"/>
        <v>5</v>
      </c>
      <c r="D606" s="401"/>
      <c r="E606" s="458"/>
      <c r="F606" s="458"/>
      <c r="G606" s="401"/>
      <c r="H606" s="406"/>
      <c r="I606" s="422"/>
      <c r="J606" s="428" t="s">
        <v>153</v>
      </c>
      <c r="K606" s="428"/>
      <c r="L606" s="406"/>
      <c r="M606" s="406"/>
      <c r="N606" s="777">
        <f t="shared" si="209"/>
        <v>59</v>
      </c>
      <c r="O606" s="774">
        <f t="shared" ref="O606:O611" si="213">IF(N606=0,0,N606+72)</f>
        <v>131</v>
      </c>
      <c r="P606" s="775">
        <f t="shared" ref="P606:P611" si="214">O606</f>
        <v>131</v>
      </c>
      <c r="Q606" s="774">
        <f t="shared" ref="Q606:Q611" si="215">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6">INT($C$232)+4</f>
        <v>5</v>
      </c>
      <c r="D607" s="401"/>
      <c r="E607" s="458"/>
      <c r="F607" s="458"/>
      <c r="G607" s="401"/>
      <c r="H607" s="406"/>
      <c r="I607" s="422"/>
      <c r="J607" s="428" t="s">
        <v>627</v>
      </c>
      <c r="K607" s="428"/>
      <c r="L607" s="406"/>
      <c r="M607" s="406"/>
      <c r="N607" s="777">
        <f t="shared" si="209"/>
        <v>60</v>
      </c>
      <c r="O607" s="774">
        <f t="shared" si="213"/>
        <v>132</v>
      </c>
      <c r="P607" s="775">
        <f t="shared" si="214"/>
        <v>132</v>
      </c>
      <c r="Q607" s="774">
        <f t="shared" si="215"/>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6"/>
        <v>5</v>
      </c>
      <c r="D608" s="401"/>
      <c r="E608" s="458"/>
      <c r="F608" s="458"/>
      <c r="G608" s="401"/>
      <c r="H608" s="406"/>
      <c r="I608" s="422"/>
      <c r="J608" s="428" t="s">
        <v>628</v>
      </c>
      <c r="K608" s="428"/>
      <c r="L608" s="406"/>
      <c r="M608" s="406"/>
      <c r="N608" s="777">
        <f t="shared" si="209"/>
        <v>60</v>
      </c>
      <c r="O608" s="774">
        <f t="shared" si="213"/>
        <v>132</v>
      </c>
      <c r="P608" s="775">
        <f t="shared" si="214"/>
        <v>132</v>
      </c>
      <c r="Q608" s="774">
        <f t="shared" si="215"/>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6"/>
        <v>5</v>
      </c>
      <c r="D609" s="401"/>
      <c r="E609" s="458"/>
      <c r="F609" s="458"/>
      <c r="G609" s="401"/>
      <c r="H609" s="406"/>
      <c r="I609" s="422"/>
      <c r="J609" s="428" t="s">
        <v>629</v>
      </c>
      <c r="K609" s="428"/>
      <c r="L609" s="406"/>
      <c r="M609" s="406"/>
      <c r="N609" s="777">
        <f t="shared" si="209"/>
        <v>61</v>
      </c>
      <c r="O609" s="774">
        <f t="shared" si="213"/>
        <v>133</v>
      </c>
      <c r="P609" s="775">
        <f t="shared" si="214"/>
        <v>133</v>
      </c>
      <c r="Q609" s="774">
        <f t="shared" si="215"/>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6"/>
        <v>5</v>
      </c>
      <c r="D610" s="401"/>
      <c r="E610" s="458"/>
      <c r="F610" s="458"/>
      <c r="G610" s="401"/>
      <c r="H610" s="406"/>
      <c r="I610" s="422"/>
      <c r="J610" s="428" t="s">
        <v>630</v>
      </c>
      <c r="K610" s="428"/>
      <c r="L610" s="406"/>
      <c r="M610" s="406"/>
      <c r="N610" s="777">
        <f t="shared" si="209"/>
        <v>61</v>
      </c>
      <c r="O610" s="774">
        <f t="shared" si="213"/>
        <v>133</v>
      </c>
      <c r="P610" s="775">
        <f t="shared" si="214"/>
        <v>133</v>
      </c>
      <c r="Q610" s="774">
        <f t="shared" si="215"/>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6"/>
        <v>5</v>
      </c>
      <c r="D611" s="401"/>
      <c r="E611" s="458"/>
      <c r="F611" s="458"/>
      <c r="G611" s="401"/>
      <c r="H611" s="406"/>
      <c r="I611" s="422"/>
      <c r="J611" s="428" t="s">
        <v>603</v>
      </c>
      <c r="K611" s="428"/>
      <c r="L611" s="406"/>
      <c r="M611" s="406"/>
      <c r="N611" s="777">
        <f t="shared" si="209"/>
        <v>62</v>
      </c>
      <c r="O611" s="774">
        <f t="shared" si="213"/>
        <v>134</v>
      </c>
      <c r="P611" s="775">
        <f t="shared" si="214"/>
        <v>134</v>
      </c>
      <c r="Q611" s="774">
        <f t="shared" si="215"/>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436</v>
      </c>
      <c r="AR612" s="387"/>
      <c r="AS612" s="375"/>
      <c r="AT612" s="375"/>
      <c r="AU612" s="375"/>
    </row>
    <row r="613" spans="1:47" outlineLevel="2" x14ac:dyDescent="0.25">
      <c r="A613" s="375"/>
      <c r="B613" s="384"/>
      <c r="C613" s="377">
        <f>INT($C$232)+2</f>
        <v>3</v>
      </c>
      <c r="D613" s="401"/>
      <c r="E613" s="458"/>
      <c r="F613" s="458"/>
      <c r="G613" s="401"/>
      <c r="H613" s="471" t="s">
        <v>614</v>
      </c>
      <c r="I613" s="429" t="s">
        <v>631</v>
      </c>
      <c r="J613" s="429"/>
      <c r="K613" s="521"/>
      <c r="L613" s="519">
        <f>COUNTA($I614:$I$638)/COUNTA($H614:$H$638)</f>
        <v>8</v>
      </c>
      <c r="M613" s="406"/>
      <c r="N613" s="429"/>
      <c r="O613" s="429"/>
      <c r="P613" s="429"/>
      <c r="Q613" s="429"/>
      <c r="R613" s="429" t="s">
        <v>632</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7">INT($C$232)+3</f>
        <v>4</v>
      </c>
      <c r="D614" s="401"/>
      <c r="E614" s="458"/>
      <c r="F614" s="458"/>
      <c r="G614" s="401"/>
      <c r="H614" s="422" t="str">
        <f>H$251</f>
        <v>Aut</v>
      </c>
      <c r="I614" s="428" t="s">
        <v>577</v>
      </c>
      <c r="J614" s="428"/>
      <c r="K614" s="406"/>
      <c r="L614" s="405"/>
      <c r="M614" s="406"/>
      <c r="N614" s="406"/>
      <c r="O614" s="406"/>
      <c r="P614" s="406"/>
      <c r="Q614" s="406"/>
      <c r="R614" s="423">
        <v>20</v>
      </c>
      <c r="S614" s="774">
        <f t="shared" ref="S614:S637" si="218">IF(R614=0,0,R614+72)</f>
        <v>92</v>
      </c>
      <c r="T614" s="775">
        <f t="shared" ref="T614:T637" si="219">S614</f>
        <v>92</v>
      </c>
      <c r="U614" s="774">
        <f t="shared" ref="U614:U637" si="220">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7"/>
        <v>4</v>
      </c>
      <c r="D615" s="401"/>
      <c r="E615" s="458"/>
      <c r="F615" s="458"/>
      <c r="G615" s="401"/>
      <c r="H615" s="422"/>
      <c r="I615" s="428" t="s">
        <v>578</v>
      </c>
      <c r="J615" s="428"/>
      <c r="K615" s="406"/>
      <c r="L615" s="406"/>
      <c r="M615" s="406"/>
      <c r="N615" s="406"/>
      <c r="O615" s="406"/>
      <c r="P615" s="406"/>
      <c r="Q615" s="406"/>
      <c r="R615" s="423">
        <v>21</v>
      </c>
      <c r="S615" s="774">
        <f t="shared" si="218"/>
        <v>93</v>
      </c>
      <c r="T615" s="775">
        <f t="shared" si="219"/>
        <v>93</v>
      </c>
      <c r="U615" s="774">
        <f t="shared" si="220"/>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7"/>
        <v>4</v>
      </c>
      <c r="D616" s="401"/>
      <c r="E616" s="458"/>
      <c r="F616" s="458"/>
      <c r="G616" s="401"/>
      <c r="H616" s="422"/>
      <c r="I616" s="428" t="s">
        <v>579</v>
      </c>
      <c r="J616" s="428"/>
      <c r="K616" s="406"/>
      <c r="L616" s="406"/>
      <c r="M616" s="406"/>
      <c r="N616" s="406"/>
      <c r="O616" s="406"/>
      <c r="P616" s="406"/>
      <c r="Q616" s="406"/>
      <c r="R616" s="406">
        <v>0</v>
      </c>
      <c r="S616" s="774">
        <f t="shared" si="218"/>
        <v>0</v>
      </c>
      <c r="T616" s="775">
        <f t="shared" si="219"/>
        <v>0</v>
      </c>
      <c r="U616" s="774">
        <f t="shared" si="220"/>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7"/>
        <v>4</v>
      </c>
      <c r="D617" s="401"/>
      <c r="E617" s="458"/>
      <c r="F617" s="458"/>
      <c r="G617" s="401"/>
      <c r="H617" s="422"/>
      <c r="I617" s="428" t="s">
        <v>564</v>
      </c>
      <c r="J617" s="428"/>
      <c r="K617" s="406"/>
      <c r="L617" s="406"/>
      <c r="M617" s="406"/>
      <c r="N617" s="406"/>
      <c r="O617" s="406"/>
      <c r="P617" s="406"/>
      <c r="Q617" s="406"/>
      <c r="R617" s="406">
        <v>0</v>
      </c>
      <c r="S617" s="774">
        <f t="shared" si="218"/>
        <v>0</v>
      </c>
      <c r="T617" s="775">
        <f t="shared" si="219"/>
        <v>0</v>
      </c>
      <c r="U617" s="774">
        <f t="shared" si="220"/>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7"/>
        <v>4</v>
      </c>
      <c r="D618" s="401"/>
      <c r="E618" s="458"/>
      <c r="F618" s="458"/>
      <c r="G618" s="401"/>
      <c r="H618" s="422"/>
      <c r="I618" s="428" t="s">
        <v>565</v>
      </c>
      <c r="J618" s="428"/>
      <c r="K618" s="406"/>
      <c r="L618" s="406"/>
      <c r="M618" s="406"/>
      <c r="N618" s="406"/>
      <c r="O618" s="406"/>
      <c r="P618" s="406"/>
      <c r="Q618" s="406"/>
      <c r="R618" s="406">
        <v>0</v>
      </c>
      <c r="S618" s="774">
        <f t="shared" si="218"/>
        <v>0</v>
      </c>
      <c r="T618" s="775">
        <f t="shared" si="219"/>
        <v>0</v>
      </c>
      <c r="U618" s="774">
        <f t="shared" si="220"/>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7"/>
        <v>4</v>
      </c>
      <c r="D619" s="401"/>
      <c r="E619" s="458"/>
      <c r="F619" s="458"/>
      <c r="G619" s="401"/>
      <c r="H619" s="422"/>
      <c r="I619" s="428" t="s">
        <v>566</v>
      </c>
      <c r="J619" s="428"/>
      <c r="K619" s="406"/>
      <c r="L619" s="406"/>
      <c r="M619" s="406"/>
      <c r="N619" s="406"/>
      <c r="O619" s="406"/>
      <c r="P619" s="406"/>
      <c r="Q619" s="406"/>
      <c r="R619" s="406">
        <v>0</v>
      </c>
      <c r="S619" s="774">
        <f t="shared" si="218"/>
        <v>0</v>
      </c>
      <c r="T619" s="775">
        <f t="shared" si="219"/>
        <v>0</v>
      </c>
      <c r="U619" s="774">
        <f t="shared" si="220"/>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7"/>
        <v>4</v>
      </c>
      <c r="D620" s="401"/>
      <c r="E620" s="458"/>
      <c r="F620" s="458"/>
      <c r="G620" s="401"/>
      <c r="H620" s="422"/>
      <c r="I620" s="428" t="s">
        <v>567</v>
      </c>
      <c r="J620" s="428"/>
      <c r="K620" s="406"/>
      <c r="L620" s="406"/>
      <c r="M620" s="406"/>
      <c r="N620" s="406"/>
      <c r="O620" s="406"/>
      <c r="P620" s="406"/>
      <c r="Q620" s="406"/>
      <c r="R620" s="406">
        <v>0</v>
      </c>
      <c r="S620" s="774">
        <f t="shared" si="218"/>
        <v>0</v>
      </c>
      <c r="T620" s="775">
        <f t="shared" si="219"/>
        <v>0</v>
      </c>
      <c r="U620" s="774">
        <f t="shared" si="220"/>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7"/>
        <v>4</v>
      </c>
      <c r="D621" s="401"/>
      <c r="E621" s="458"/>
      <c r="F621" s="458"/>
      <c r="G621" s="401"/>
      <c r="H621" s="422"/>
      <c r="I621" s="428" t="s">
        <v>568</v>
      </c>
      <c r="J621" s="428"/>
      <c r="K621" s="406"/>
      <c r="L621" s="406"/>
      <c r="M621" s="406"/>
      <c r="N621" s="406"/>
      <c r="O621" s="406"/>
      <c r="P621" s="406"/>
      <c r="Q621" s="406"/>
      <c r="R621" s="406">
        <v>0</v>
      </c>
      <c r="S621" s="774">
        <f t="shared" si="218"/>
        <v>0</v>
      </c>
      <c r="T621" s="775">
        <f t="shared" si="219"/>
        <v>0</v>
      </c>
      <c r="U621" s="774">
        <f t="shared" si="220"/>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7"/>
        <v>4</v>
      </c>
      <c r="D622" s="401"/>
      <c r="E622" s="458"/>
      <c r="F622" s="458"/>
      <c r="G622" s="401"/>
      <c r="H622" s="422" t="str">
        <f>H$252</f>
        <v>Win</v>
      </c>
      <c r="I622" s="428" t="s">
        <v>577</v>
      </c>
      <c r="J622" s="428"/>
      <c r="K622" s="406"/>
      <c r="L622" s="406"/>
      <c r="M622" s="406"/>
      <c r="N622" s="406"/>
      <c r="O622" s="406"/>
      <c r="P622" s="406"/>
      <c r="Q622" s="406"/>
      <c r="R622" s="778">
        <f>IF(R614=0,0,R614+24)</f>
        <v>44</v>
      </c>
      <c r="S622" s="774">
        <f t="shared" si="218"/>
        <v>116</v>
      </c>
      <c r="T622" s="775">
        <f t="shared" si="219"/>
        <v>116</v>
      </c>
      <c r="U622" s="774">
        <f t="shared" si="220"/>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7"/>
        <v>4</v>
      </c>
      <c r="D623" s="401"/>
      <c r="E623" s="458"/>
      <c r="F623" s="458"/>
      <c r="G623" s="401"/>
      <c r="H623" s="422"/>
      <c r="I623" s="428" t="s">
        <v>578</v>
      </c>
      <c r="J623" s="428"/>
      <c r="K623" s="406"/>
      <c r="L623" s="406"/>
      <c r="M623" s="406"/>
      <c r="N623" s="406"/>
      <c r="O623" s="406"/>
      <c r="P623" s="406"/>
      <c r="Q623" s="406"/>
      <c r="R623" s="778">
        <f>IF(R615=0,0,R615+24)</f>
        <v>45</v>
      </c>
      <c r="S623" s="774">
        <f t="shared" si="218"/>
        <v>117</v>
      </c>
      <c r="T623" s="775">
        <f t="shared" si="219"/>
        <v>117</v>
      </c>
      <c r="U623" s="774">
        <f t="shared" si="220"/>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7"/>
        <v>4</v>
      </c>
      <c r="D624" s="401"/>
      <c r="E624" s="458"/>
      <c r="F624" s="458"/>
      <c r="G624" s="401"/>
      <c r="H624" s="422"/>
      <c r="I624" s="428" t="s">
        <v>579</v>
      </c>
      <c r="J624" s="428"/>
      <c r="K624" s="406"/>
      <c r="L624" s="406"/>
      <c r="M624" s="406"/>
      <c r="N624" s="406"/>
      <c r="O624" s="406"/>
      <c r="P624" s="406"/>
      <c r="Q624" s="406"/>
      <c r="R624" s="406">
        <v>0</v>
      </c>
      <c r="S624" s="774">
        <f t="shared" si="218"/>
        <v>0</v>
      </c>
      <c r="T624" s="775">
        <f t="shared" si="219"/>
        <v>0</v>
      </c>
      <c r="U624" s="774">
        <f t="shared" si="220"/>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7"/>
        <v>4</v>
      </c>
      <c r="D625" s="401"/>
      <c r="E625" s="458"/>
      <c r="F625" s="458"/>
      <c r="G625" s="401"/>
      <c r="H625" s="422"/>
      <c r="I625" s="428" t="s">
        <v>564</v>
      </c>
      <c r="J625" s="428"/>
      <c r="K625" s="406"/>
      <c r="L625" s="406"/>
      <c r="M625" s="406"/>
      <c r="N625" s="406"/>
      <c r="O625" s="406"/>
      <c r="P625" s="406"/>
      <c r="Q625" s="406"/>
      <c r="R625" s="406">
        <v>0</v>
      </c>
      <c r="S625" s="774">
        <f t="shared" si="218"/>
        <v>0</v>
      </c>
      <c r="T625" s="775">
        <f t="shared" si="219"/>
        <v>0</v>
      </c>
      <c r="U625" s="774">
        <f t="shared" si="220"/>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7"/>
        <v>4</v>
      </c>
      <c r="D626" s="401"/>
      <c r="E626" s="458"/>
      <c r="F626" s="458"/>
      <c r="G626" s="401"/>
      <c r="H626" s="422"/>
      <c r="I626" s="428" t="s">
        <v>565</v>
      </c>
      <c r="J626" s="428"/>
      <c r="K626" s="406"/>
      <c r="L626" s="406"/>
      <c r="M626" s="406"/>
      <c r="N626" s="406"/>
      <c r="O626" s="406"/>
      <c r="P626" s="406"/>
      <c r="Q626" s="406"/>
      <c r="R626" s="406">
        <v>0</v>
      </c>
      <c r="S626" s="774">
        <f t="shared" si="218"/>
        <v>0</v>
      </c>
      <c r="T626" s="775">
        <f t="shared" si="219"/>
        <v>0</v>
      </c>
      <c r="U626" s="774">
        <f t="shared" si="220"/>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7"/>
        <v>4</v>
      </c>
      <c r="D627" s="401"/>
      <c r="E627" s="458"/>
      <c r="F627" s="458"/>
      <c r="G627" s="401"/>
      <c r="H627" s="422"/>
      <c r="I627" s="428" t="s">
        <v>566</v>
      </c>
      <c r="J627" s="428"/>
      <c r="K627" s="406"/>
      <c r="L627" s="406"/>
      <c r="M627" s="406"/>
      <c r="N627" s="406"/>
      <c r="O627" s="406"/>
      <c r="P627" s="406"/>
      <c r="Q627" s="406"/>
      <c r="R627" s="406">
        <v>0</v>
      </c>
      <c r="S627" s="774">
        <f t="shared" si="218"/>
        <v>0</v>
      </c>
      <c r="T627" s="775">
        <f t="shared" si="219"/>
        <v>0</v>
      </c>
      <c r="U627" s="774">
        <f t="shared" si="220"/>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7"/>
        <v>4</v>
      </c>
      <c r="D628" s="401"/>
      <c r="E628" s="458"/>
      <c r="F628" s="458"/>
      <c r="G628" s="401"/>
      <c r="H628" s="422"/>
      <c r="I628" s="428" t="s">
        <v>567</v>
      </c>
      <c r="J628" s="428"/>
      <c r="K628" s="406"/>
      <c r="L628" s="406"/>
      <c r="M628" s="406"/>
      <c r="N628" s="406"/>
      <c r="O628" s="406"/>
      <c r="P628" s="406"/>
      <c r="Q628" s="406"/>
      <c r="R628" s="406">
        <v>0</v>
      </c>
      <c r="S628" s="774">
        <f t="shared" si="218"/>
        <v>0</v>
      </c>
      <c r="T628" s="775">
        <f t="shared" si="219"/>
        <v>0</v>
      </c>
      <c r="U628" s="774">
        <f t="shared" si="220"/>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7"/>
        <v>4</v>
      </c>
      <c r="D629" s="401"/>
      <c r="E629" s="458"/>
      <c r="F629" s="458"/>
      <c r="G629" s="401"/>
      <c r="H629" s="422"/>
      <c r="I629" s="428" t="s">
        <v>568</v>
      </c>
      <c r="J629" s="428"/>
      <c r="K629" s="406"/>
      <c r="L629" s="406"/>
      <c r="M629" s="406"/>
      <c r="N629" s="406"/>
      <c r="O629" s="406"/>
      <c r="P629" s="406"/>
      <c r="Q629" s="406"/>
      <c r="R629" s="406">
        <v>0</v>
      </c>
      <c r="S629" s="774">
        <f t="shared" si="218"/>
        <v>0</v>
      </c>
      <c r="T629" s="775">
        <f t="shared" si="219"/>
        <v>0</v>
      </c>
      <c r="U629" s="774">
        <f t="shared" si="220"/>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7"/>
        <v>4</v>
      </c>
      <c r="D630" s="401"/>
      <c r="E630" s="458"/>
      <c r="F630" s="458"/>
      <c r="G630" s="401"/>
      <c r="H630" s="422" t="str">
        <f>H$253</f>
        <v>Spr</v>
      </c>
      <c r="I630" s="428" t="s">
        <v>577</v>
      </c>
      <c r="J630" s="428"/>
      <c r="K630" s="406"/>
      <c r="L630" s="406"/>
      <c r="M630" s="406"/>
      <c r="N630" s="406"/>
      <c r="O630" s="406"/>
      <c r="P630" s="406"/>
      <c r="Q630" s="406"/>
      <c r="R630" s="778">
        <f>IF(R622=0,0,R622+24)</f>
        <v>68</v>
      </c>
      <c r="S630" s="774">
        <f t="shared" si="218"/>
        <v>140</v>
      </c>
      <c r="T630" s="775">
        <f t="shared" si="219"/>
        <v>140</v>
      </c>
      <c r="U630" s="774">
        <f t="shared" si="220"/>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7"/>
        <v>4</v>
      </c>
      <c r="D631" s="401"/>
      <c r="E631" s="458"/>
      <c r="F631" s="458"/>
      <c r="G631" s="401"/>
      <c r="H631" s="422"/>
      <c r="I631" s="428" t="s">
        <v>578</v>
      </c>
      <c r="J631" s="428"/>
      <c r="K631" s="406"/>
      <c r="L631" s="406"/>
      <c r="M631" s="406"/>
      <c r="N631" s="406"/>
      <c r="O631" s="406"/>
      <c r="P631" s="406"/>
      <c r="Q631" s="406"/>
      <c r="R631" s="778">
        <f>IF(R623=0,0,R623+24)</f>
        <v>69</v>
      </c>
      <c r="S631" s="774">
        <f t="shared" si="218"/>
        <v>141</v>
      </c>
      <c r="T631" s="775">
        <f t="shared" si="219"/>
        <v>141</v>
      </c>
      <c r="U631" s="774">
        <f t="shared" si="220"/>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7"/>
        <v>4</v>
      </c>
      <c r="D632" s="401"/>
      <c r="E632" s="458"/>
      <c r="F632" s="458"/>
      <c r="G632" s="401"/>
      <c r="H632" s="422"/>
      <c r="I632" s="428" t="s">
        <v>579</v>
      </c>
      <c r="J632" s="428"/>
      <c r="K632" s="406"/>
      <c r="L632" s="406"/>
      <c r="M632" s="406"/>
      <c r="N632" s="406"/>
      <c r="O632" s="406"/>
      <c r="P632" s="406"/>
      <c r="Q632" s="406"/>
      <c r="R632" s="406">
        <v>0</v>
      </c>
      <c r="S632" s="774">
        <f t="shared" si="218"/>
        <v>0</v>
      </c>
      <c r="T632" s="775">
        <f t="shared" si="219"/>
        <v>0</v>
      </c>
      <c r="U632" s="774">
        <f t="shared" si="220"/>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7"/>
        <v>4</v>
      </c>
      <c r="D633" s="401"/>
      <c r="E633" s="458"/>
      <c r="F633" s="458"/>
      <c r="G633" s="401"/>
      <c r="H633" s="422"/>
      <c r="I633" s="428" t="s">
        <v>564</v>
      </c>
      <c r="J633" s="428"/>
      <c r="K633" s="406"/>
      <c r="L633" s="406"/>
      <c r="M633" s="406"/>
      <c r="N633" s="406"/>
      <c r="O633" s="406"/>
      <c r="P633" s="406"/>
      <c r="Q633" s="406"/>
      <c r="R633" s="406">
        <v>0</v>
      </c>
      <c r="S633" s="774">
        <f t="shared" si="218"/>
        <v>0</v>
      </c>
      <c r="T633" s="775">
        <f t="shared" si="219"/>
        <v>0</v>
      </c>
      <c r="U633" s="774">
        <f t="shared" si="220"/>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7"/>
        <v>4</v>
      </c>
      <c r="D634" s="401"/>
      <c r="E634" s="458"/>
      <c r="F634" s="458"/>
      <c r="G634" s="401"/>
      <c r="H634" s="422"/>
      <c r="I634" s="428" t="s">
        <v>565</v>
      </c>
      <c r="J634" s="428"/>
      <c r="K634" s="406"/>
      <c r="L634" s="406"/>
      <c r="M634" s="406"/>
      <c r="N634" s="406"/>
      <c r="O634" s="406"/>
      <c r="P634" s="406"/>
      <c r="Q634" s="406"/>
      <c r="R634" s="406">
        <v>0</v>
      </c>
      <c r="S634" s="774">
        <f t="shared" si="218"/>
        <v>0</v>
      </c>
      <c r="T634" s="775">
        <f t="shared" si="219"/>
        <v>0</v>
      </c>
      <c r="U634" s="774">
        <f t="shared" si="220"/>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7"/>
        <v>4</v>
      </c>
      <c r="D635" s="401"/>
      <c r="E635" s="458"/>
      <c r="F635" s="458"/>
      <c r="G635" s="401"/>
      <c r="H635" s="422"/>
      <c r="I635" s="428" t="s">
        <v>566</v>
      </c>
      <c r="J635" s="428"/>
      <c r="K635" s="406"/>
      <c r="L635" s="406"/>
      <c r="M635" s="406"/>
      <c r="N635" s="406"/>
      <c r="O635" s="406"/>
      <c r="P635" s="406"/>
      <c r="Q635" s="406"/>
      <c r="R635" s="406">
        <v>0</v>
      </c>
      <c r="S635" s="774">
        <f t="shared" si="218"/>
        <v>0</v>
      </c>
      <c r="T635" s="775">
        <f t="shared" si="219"/>
        <v>0</v>
      </c>
      <c r="U635" s="774">
        <f t="shared" si="220"/>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7"/>
        <v>4</v>
      </c>
      <c r="D636" s="401"/>
      <c r="E636" s="458"/>
      <c r="F636" s="458"/>
      <c r="G636" s="401"/>
      <c r="H636" s="422"/>
      <c r="I636" s="428" t="s">
        <v>567</v>
      </c>
      <c r="J636" s="428"/>
      <c r="K636" s="406"/>
      <c r="L636" s="406"/>
      <c r="M636" s="406"/>
      <c r="N636" s="406"/>
      <c r="O636" s="406"/>
      <c r="P636" s="406"/>
      <c r="Q636" s="406"/>
      <c r="R636" s="406">
        <v>0</v>
      </c>
      <c r="S636" s="774">
        <f t="shared" si="218"/>
        <v>0</v>
      </c>
      <c r="T636" s="775">
        <f t="shared" si="219"/>
        <v>0</v>
      </c>
      <c r="U636" s="774">
        <f t="shared" si="220"/>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7"/>
        <v>4</v>
      </c>
      <c r="D637" s="401"/>
      <c r="E637" s="458"/>
      <c r="F637" s="458"/>
      <c r="G637" s="401"/>
      <c r="H637" s="422"/>
      <c r="I637" s="428" t="s">
        <v>568</v>
      </c>
      <c r="J637" s="428"/>
      <c r="K637" s="406"/>
      <c r="L637" s="406"/>
      <c r="M637" s="406"/>
      <c r="N637" s="406"/>
      <c r="O637" s="406"/>
      <c r="P637" s="406"/>
      <c r="Q637" s="406"/>
      <c r="R637" s="406">
        <v>0</v>
      </c>
      <c r="S637" s="774">
        <f t="shared" si="218"/>
        <v>0</v>
      </c>
      <c r="T637" s="775">
        <f t="shared" si="219"/>
        <v>0</v>
      </c>
      <c r="U637" s="774">
        <f t="shared" si="220"/>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436</v>
      </c>
      <c r="AR638" s="387"/>
      <c r="AS638" s="375"/>
      <c r="AT638" s="375"/>
      <c r="AU638" s="375"/>
    </row>
    <row r="639" spans="1:47" outlineLevel="2" x14ac:dyDescent="0.25">
      <c r="A639" s="375"/>
      <c r="B639" s="384"/>
      <c r="C639" s="377">
        <f>INT($C$232)+2</f>
        <v>3</v>
      </c>
      <c r="D639" s="401"/>
      <c r="E639" s="458"/>
      <c r="F639" s="458"/>
      <c r="G639" s="401"/>
      <c r="H639" s="471" t="s">
        <v>614</v>
      </c>
      <c r="I639" s="429" t="s">
        <v>953</v>
      </c>
      <c r="J639" s="429"/>
      <c r="K639" s="521"/>
      <c r="L639" s="519">
        <f>COUNTA($I640:$I$652)/COUNTA($H640:$H$652)</f>
        <v>4</v>
      </c>
      <c r="M639" s="406"/>
      <c r="N639" s="429"/>
      <c r="O639" s="429"/>
      <c r="P639" s="429"/>
      <c r="Q639" s="429"/>
      <c r="R639" s="429" t="s">
        <v>632</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21">INT($C$232)+3</f>
        <v>4</v>
      </c>
      <c r="D640" s="401"/>
      <c r="E640" s="458"/>
      <c r="F640" s="458"/>
      <c r="G640" s="401"/>
      <c r="H640" s="422" t="str">
        <f>H$251</f>
        <v>Aut</v>
      </c>
      <c r="I640" s="428" t="s">
        <v>621</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21"/>
        <v>4</v>
      </c>
      <c r="D641" s="401"/>
      <c r="E641" s="458"/>
      <c r="F641" s="458"/>
      <c r="G641" s="401"/>
      <c r="H641" s="422"/>
      <c r="I641" s="428" t="s">
        <v>634</v>
      </c>
      <c r="J641" s="428"/>
      <c r="K641" s="406"/>
      <c r="L641" s="405"/>
      <c r="M641" s="406"/>
      <c r="N641" s="406"/>
      <c r="O641" s="406"/>
      <c r="P641" s="406"/>
      <c r="Q641" s="406"/>
      <c r="R641" s="406">
        <v>0</v>
      </c>
      <c r="S641" s="774">
        <f>IF(R641=0,0,R641+72)</f>
        <v>0</v>
      </c>
      <c r="T641" s="775">
        <f t="shared" ref="T641:T643" si="222">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21"/>
        <v>4</v>
      </c>
      <c r="D642" s="401"/>
      <c r="E642" s="458"/>
      <c r="F642" s="458"/>
      <c r="G642" s="401"/>
      <c r="H642" s="422"/>
      <c r="I642" s="428" t="s">
        <v>635</v>
      </c>
      <c r="J642" s="428"/>
      <c r="K642" s="406"/>
      <c r="L642" s="406"/>
      <c r="M642" s="406"/>
      <c r="N642" s="406"/>
      <c r="O642" s="406"/>
      <c r="P642" s="406"/>
      <c r="Q642" s="406"/>
      <c r="R642" s="423">
        <v>24</v>
      </c>
      <c r="S642" s="774">
        <f>IF(R642=0,0,R642+72)</f>
        <v>96</v>
      </c>
      <c r="T642" s="775">
        <f t="shared" si="222"/>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21"/>
        <v>4</v>
      </c>
      <c r="D643" s="401"/>
      <c r="E643" s="458"/>
      <c r="F643" s="458"/>
      <c r="G643" s="401"/>
      <c r="H643" s="422"/>
      <c r="I643" s="428" t="s">
        <v>636</v>
      </c>
      <c r="J643" s="428"/>
      <c r="K643" s="406"/>
      <c r="L643" s="406"/>
      <c r="M643" s="406"/>
      <c r="N643" s="406"/>
      <c r="O643" s="406"/>
      <c r="P643" s="406"/>
      <c r="Q643" s="406"/>
      <c r="R643" s="423">
        <v>0</v>
      </c>
      <c r="S643" s="774">
        <f>IF(R643=0,0,R643+72)</f>
        <v>0</v>
      </c>
      <c r="T643" s="775">
        <f t="shared" si="222"/>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21"/>
        <v>4</v>
      </c>
      <c r="D644" s="401"/>
      <c r="E644" s="458"/>
      <c r="F644" s="458"/>
      <c r="G644" s="401"/>
      <c r="H644" s="422" t="str">
        <f>H$252</f>
        <v>Win</v>
      </c>
      <c r="I644" s="428" t="s">
        <v>621</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21"/>
        <v>4</v>
      </c>
      <c r="D645" s="401"/>
      <c r="E645" s="458"/>
      <c r="F645" s="458"/>
      <c r="G645" s="401"/>
      <c r="H645" s="422"/>
      <c r="I645" s="428" t="s">
        <v>634</v>
      </c>
      <c r="J645" s="428"/>
      <c r="K645" s="406"/>
      <c r="L645" s="406"/>
      <c r="M645" s="406"/>
      <c r="N645" s="406"/>
      <c r="O645" s="406"/>
      <c r="P645" s="406"/>
      <c r="Q645" s="406"/>
      <c r="R645" s="406">
        <v>0</v>
      </c>
      <c r="S645" s="774">
        <f>IF(R645=0,0,R645+72)</f>
        <v>0</v>
      </c>
      <c r="T645" s="775">
        <f t="shared" ref="T645:T647" si="223">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21"/>
        <v>4</v>
      </c>
      <c r="D646" s="401"/>
      <c r="E646" s="458"/>
      <c r="F646" s="458"/>
      <c r="G646" s="401"/>
      <c r="H646" s="422"/>
      <c r="I646" s="428" t="s">
        <v>635</v>
      </c>
      <c r="J646" s="428"/>
      <c r="K646" s="406"/>
      <c r="L646" s="406"/>
      <c r="M646" s="406"/>
      <c r="N646" s="406"/>
      <c r="O646" s="406"/>
      <c r="P646" s="406"/>
      <c r="Q646" s="406"/>
      <c r="R646" s="776">
        <f>IF(R642=0,0,R642+24)</f>
        <v>48</v>
      </c>
      <c r="S646" s="774">
        <f>IF(R646=0,0,R646+72)</f>
        <v>120</v>
      </c>
      <c r="T646" s="775">
        <f t="shared" si="223"/>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21"/>
        <v>4</v>
      </c>
      <c r="D647" s="401"/>
      <c r="E647" s="458"/>
      <c r="F647" s="458"/>
      <c r="G647" s="401"/>
      <c r="H647" s="422"/>
      <c r="I647" s="428" t="s">
        <v>636</v>
      </c>
      <c r="J647" s="428"/>
      <c r="K647" s="406"/>
      <c r="L647" s="406"/>
      <c r="M647" s="406"/>
      <c r="N647" s="406"/>
      <c r="O647" s="406"/>
      <c r="P647" s="406"/>
      <c r="Q647" s="406"/>
      <c r="R647" s="776">
        <f>IF(R643=0,0,R643+24)</f>
        <v>0</v>
      </c>
      <c r="S647" s="774">
        <f>IF(R647=0,0,R647+72)</f>
        <v>0</v>
      </c>
      <c r="T647" s="775">
        <f t="shared" si="223"/>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21"/>
        <v>4</v>
      </c>
      <c r="D648" s="401"/>
      <c r="E648" s="458"/>
      <c r="F648" s="458"/>
      <c r="G648" s="401"/>
      <c r="H648" s="422" t="str">
        <f>H$253</f>
        <v>Spr</v>
      </c>
      <c r="I648" s="428" t="s">
        <v>621</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21"/>
        <v>4</v>
      </c>
      <c r="D649" s="401"/>
      <c r="E649" s="458"/>
      <c r="F649" s="458"/>
      <c r="G649" s="401"/>
      <c r="H649" s="422"/>
      <c r="I649" s="428" t="s">
        <v>634</v>
      </c>
      <c r="J649" s="428"/>
      <c r="K649" s="406"/>
      <c r="L649" s="406"/>
      <c r="M649" s="406"/>
      <c r="N649" s="406"/>
      <c r="O649" s="406"/>
      <c r="P649" s="406"/>
      <c r="Q649" s="406"/>
      <c r="R649" s="406">
        <v>0</v>
      </c>
      <c r="S649" s="774">
        <f>IF(R649=0,0,R649+72)</f>
        <v>0</v>
      </c>
      <c r="T649" s="775">
        <f t="shared" ref="T649:T651" si="224">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21"/>
        <v>4</v>
      </c>
      <c r="D650" s="401"/>
      <c r="E650" s="458"/>
      <c r="F650" s="458"/>
      <c r="G650" s="401"/>
      <c r="H650" s="422"/>
      <c r="I650" s="428" t="s">
        <v>635</v>
      </c>
      <c r="J650" s="428"/>
      <c r="K650" s="406"/>
      <c r="L650" s="406"/>
      <c r="M650" s="406"/>
      <c r="N650" s="406"/>
      <c r="O650" s="406"/>
      <c r="P650" s="406"/>
      <c r="Q650" s="406"/>
      <c r="R650" s="776">
        <f>IF(R646=0,0,R646+24)</f>
        <v>72</v>
      </c>
      <c r="S650" s="774">
        <f>IF(R650=0,0,R650+72)</f>
        <v>144</v>
      </c>
      <c r="T650" s="775">
        <f t="shared" si="224"/>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21"/>
        <v>4</v>
      </c>
      <c r="D651" s="401"/>
      <c r="E651" s="458"/>
      <c r="F651" s="458"/>
      <c r="G651" s="401"/>
      <c r="H651" s="422"/>
      <c r="I651" s="428" t="s">
        <v>636</v>
      </c>
      <c r="J651" s="428"/>
      <c r="K651" s="406"/>
      <c r="L651" s="406"/>
      <c r="M651" s="406"/>
      <c r="N651" s="406"/>
      <c r="O651" s="406"/>
      <c r="P651" s="406"/>
      <c r="Q651" s="406"/>
      <c r="R651" s="776">
        <f>IF(R647=0,0,R647+24)</f>
        <v>0</v>
      </c>
      <c r="S651" s="774">
        <f>IF(R651=0,0,R651+72)</f>
        <v>0</v>
      </c>
      <c r="T651" s="775">
        <f t="shared" si="224"/>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436</v>
      </c>
      <c r="AR652" s="387"/>
      <c r="AS652" s="375"/>
      <c r="AT652" s="375"/>
      <c r="AU652" s="375"/>
    </row>
    <row r="653" spans="1:47" outlineLevel="2" x14ac:dyDescent="0.25">
      <c r="A653" s="375"/>
      <c r="B653" s="384"/>
      <c r="C653" s="377">
        <f>INT($C$232)+2</f>
        <v>3</v>
      </c>
      <c r="D653" s="401"/>
      <c r="E653" s="458"/>
      <c r="F653" s="458"/>
      <c r="G653" s="401"/>
      <c r="H653" s="471" t="s">
        <v>614</v>
      </c>
      <c r="I653" s="429" t="s">
        <v>954</v>
      </c>
      <c r="J653" s="429"/>
      <c r="K653" s="521"/>
      <c r="L653" s="519">
        <f>COUNTA($I654:$I$669)/COUNTA($H654:$H$669)</f>
        <v>5</v>
      </c>
      <c r="M653" s="406"/>
      <c r="N653" s="429"/>
      <c r="O653" s="429"/>
      <c r="P653" s="429"/>
      <c r="Q653" s="429"/>
      <c r="R653" s="429" t="s">
        <v>632</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5">INT($C$232)+3</f>
        <v>4</v>
      </c>
      <c r="D654" s="401"/>
      <c r="E654" s="458"/>
      <c r="F654" s="458"/>
      <c r="G654" s="401"/>
      <c r="H654" s="422" t="str">
        <f>H$251</f>
        <v>Aut</v>
      </c>
      <c r="I654" s="428" t="s">
        <v>621</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5"/>
        <v>4</v>
      </c>
      <c r="D655" s="401"/>
      <c r="E655" s="458"/>
      <c r="F655" s="458"/>
      <c r="G655" s="401"/>
      <c r="H655" s="422"/>
      <c r="I655" s="428" t="s">
        <v>633</v>
      </c>
      <c r="J655" s="428"/>
      <c r="K655" s="406"/>
      <c r="L655" s="406"/>
      <c r="M655" s="406"/>
      <c r="N655" s="406"/>
      <c r="O655" s="406"/>
      <c r="P655" s="406"/>
      <c r="Q655" s="406"/>
      <c r="R655" s="423">
        <v>0</v>
      </c>
      <c r="S655" s="774">
        <f>IF(R655=0,0,R655+72)</f>
        <v>0</v>
      </c>
      <c r="T655" s="775">
        <f t="shared" ref="T655:T658" si="226">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5"/>
        <v>4</v>
      </c>
      <c r="D656" s="401"/>
      <c r="E656" s="458"/>
      <c r="F656" s="458"/>
      <c r="G656" s="401"/>
      <c r="H656" s="422"/>
      <c r="I656" s="428" t="s">
        <v>602</v>
      </c>
      <c r="J656" s="428"/>
      <c r="K656" s="406"/>
      <c r="L656" s="406"/>
      <c r="M656" s="406"/>
      <c r="N656" s="406"/>
      <c r="O656" s="406"/>
      <c r="P656" s="406"/>
      <c r="Q656" s="406"/>
      <c r="R656" s="423">
        <v>22</v>
      </c>
      <c r="S656" s="774">
        <f>IF(R656=0,0,R656+72)</f>
        <v>94</v>
      </c>
      <c r="T656" s="775">
        <f t="shared" si="226"/>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5"/>
        <v>4</v>
      </c>
      <c r="D657" s="401"/>
      <c r="E657" s="458"/>
      <c r="F657" s="458"/>
      <c r="G657" s="401"/>
      <c r="H657" s="422"/>
      <c r="I657" s="428" t="s">
        <v>630</v>
      </c>
      <c r="J657" s="428"/>
      <c r="K657" s="406"/>
      <c r="L657" s="406"/>
      <c r="M657" s="406"/>
      <c r="N657" s="406"/>
      <c r="O657" s="406"/>
      <c r="P657" s="406"/>
      <c r="Q657" s="406"/>
      <c r="R657" s="423">
        <v>22</v>
      </c>
      <c r="S657" s="774">
        <f>IF(R657=0,0,R657+72)</f>
        <v>94</v>
      </c>
      <c r="T657" s="775">
        <f t="shared" si="226"/>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5"/>
        <v>4</v>
      </c>
      <c r="D658" s="401"/>
      <c r="E658" s="458"/>
      <c r="F658" s="458"/>
      <c r="G658" s="401"/>
      <c r="H658" s="422"/>
      <c r="I658" s="428" t="s">
        <v>603</v>
      </c>
      <c r="J658" s="428"/>
      <c r="K658" s="406"/>
      <c r="L658" s="406"/>
      <c r="M658" s="406"/>
      <c r="N658" s="406"/>
      <c r="O658" s="406"/>
      <c r="P658" s="406"/>
      <c r="Q658" s="406"/>
      <c r="R658" s="423">
        <v>23</v>
      </c>
      <c r="S658" s="774">
        <f>IF(R658=0,0,R658+72)</f>
        <v>95</v>
      </c>
      <c r="T658" s="775">
        <f t="shared" si="226"/>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5"/>
        <v>4</v>
      </c>
      <c r="D659" s="401"/>
      <c r="E659" s="458"/>
      <c r="F659" s="458"/>
      <c r="G659" s="401"/>
      <c r="H659" s="422" t="str">
        <f>H$252</f>
        <v>Win</v>
      </c>
      <c r="I659" s="428" t="s">
        <v>621</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5"/>
        <v>4</v>
      </c>
      <c r="D660" s="401"/>
      <c r="E660" s="458"/>
      <c r="F660" s="458"/>
      <c r="G660" s="401"/>
      <c r="H660" s="422"/>
      <c r="I660" s="428" t="s">
        <v>633</v>
      </c>
      <c r="J660" s="428"/>
      <c r="K660" s="406"/>
      <c r="L660" s="406"/>
      <c r="M660" s="406"/>
      <c r="N660" s="406"/>
      <c r="O660" s="406"/>
      <c r="P660" s="406"/>
      <c r="Q660" s="406"/>
      <c r="R660" s="780">
        <f>IF(R655=0,0,R655+24)</f>
        <v>0</v>
      </c>
      <c r="S660" s="774">
        <f>IF(R660=0,0,R660+72)</f>
        <v>0</v>
      </c>
      <c r="T660" s="775">
        <f t="shared" ref="T660:T663" si="227">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5"/>
        <v>4</v>
      </c>
      <c r="D661" s="401"/>
      <c r="E661" s="458"/>
      <c r="F661" s="458"/>
      <c r="G661" s="401"/>
      <c r="H661" s="422"/>
      <c r="I661" s="428" t="s">
        <v>602</v>
      </c>
      <c r="J661" s="428"/>
      <c r="K661" s="406"/>
      <c r="L661" s="406"/>
      <c r="M661" s="406"/>
      <c r="N661" s="406"/>
      <c r="O661" s="406"/>
      <c r="P661" s="406"/>
      <c r="Q661" s="406"/>
      <c r="R661" s="780">
        <f>IF(R656=0,0,R656+24)</f>
        <v>46</v>
      </c>
      <c r="S661" s="774">
        <f>IF(R661=0,0,R661+72)</f>
        <v>118</v>
      </c>
      <c r="T661" s="775">
        <f t="shared" si="227"/>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5"/>
        <v>4</v>
      </c>
      <c r="D662" s="401"/>
      <c r="E662" s="458"/>
      <c r="F662" s="458"/>
      <c r="G662" s="401"/>
      <c r="H662" s="422"/>
      <c r="I662" s="428" t="s">
        <v>630</v>
      </c>
      <c r="J662" s="428"/>
      <c r="K662" s="406"/>
      <c r="L662" s="406"/>
      <c r="M662" s="406"/>
      <c r="N662" s="406"/>
      <c r="O662" s="406"/>
      <c r="P662" s="406"/>
      <c r="Q662" s="406"/>
      <c r="R662" s="780">
        <f>IF(R657=0,0,R657+24)</f>
        <v>46</v>
      </c>
      <c r="S662" s="774">
        <f>IF(R662=0,0,R662+72)</f>
        <v>118</v>
      </c>
      <c r="T662" s="775">
        <f t="shared" si="227"/>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5"/>
        <v>4</v>
      </c>
      <c r="D663" s="401"/>
      <c r="E663" s="458"/>
      <c r="F663" s="458"/>
      <c r="G663" s="401"/>
      <c r="H663" s="422"/>
      <c r="I663" s="428" t="s">
        <v>603</v>
      </c>
      <c r="J663" s="428"/>
      <c r="K663" s="406"/>
      <c r="L663" s="406"/>
      <c r="M663" s="406"/>
      <c r="N663" s="406"/>
      <c r="O663" s="406"/>
      <c r="P663" s="406"/>
      <c r="Q663" s="406"/>
      <c r="R663" s="780">
        <f>IF(R658=0,0,R658+24)</f>
        <v>47</v>
      </c>
      <c r="S663" s="774">
        <f>IF(R663=0,0,R663+72)</f>
        <v>119</v>
      </c>
      <c r="T663" s="775">
        <f t="shared" si="227"/>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5"/>
        <v>4</v>
      </c>
      <c r="D664" s="401"/>
      <c r="E664" s="458"/>
      <c r="F664" s="458"/>
      <c r="G664" s="401"/>
      <c r="H664" s="422" t="str">
        <f>H$253</f>
        <v>Spr</v>
      </c>
      <c r="I664" s="428" t="s">
        <v>621</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5"/>
        <v>4</v>
      </c>
      <c r="D665" s="401"/>
      <c r="E665" s="458"/>
      <c r="F665" s="458"/>
      <c r="G665" s="401"/>
      <c r="H665" s="422"/>
      <c r="I665" s="428" t="s">
        <v>633</v>
      </c>
      <c r="J665" s="428"/>
      <c r="K665" s="406"/>
      <c r="L665" s="406"/>
      <c r="M665" s="406"/>
      <c r="N665" s="406"/>
      <c r="O665" s="406"/>
      <c r="P665" s="406"/>
      <c r="Q665" s="406"/>
      <c r="R665" s="780">
        <f>IF(R660=0,0,R660+24)</f>
        <v>0</v>
      </c>
      <c r="S665" s="774">
        <f>IF(R665=0,0,R665+72)</f>
        <v>0</v>
      </c>
      <c r="T665" s="775">
        <f t="shared" ref="T665:T668" si="228">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5"/>
        <v>4</v>
      </c>
      <c r="D666" s="401"/>
      <c r="E666" s="458"/>
      <c r="F666" s="458"/>
      <c r="G666" s="401"/>
      <c r="H666" s="422"/>
      <c r="I666" s="428" t="s">
        <v>602</v>
      </c>
      <c r="J666" s="428"/>
      <c r="K666" s="406"/>
      <c r="L666" s="406"/>
      <c r="M666" s="406"/>
      <c r="N666" s="406"/>
      <c r="O666" s="406"/>
      <c r="P666" s="406"/>
      <c r="Q666" s="406"/>
      <c r="R666" s="780">
        <f>IF(R661=0,0,R661+24)</f>
        <v>70</v>
      </c>
      <c r="S666" s="774">
        <f>IF(R666=0,0,R666+72)</f>
        <v>142</v>
      </c>
      <c r="T666" s="775">
        <f t="shared" si="228"/>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5"/>
        <v>4</v>
      </c>
      <c r="D667" s="401"/>
      <c r="E667" s="458"/>
      <c r="F667" s="458"/>
      <c r="G667" s="401"/>
      <c r="H667" s="422"/>
      <c r="I667" s="428" t="s">
        <v>630</v>
      </c>
      <c r="J667" s="428"/>
      <c r="K667" s="406"/>
      <c r="L667" s="406"/>
      <c r="M667" s="406"/>
      <c r="N667" s="406"/>
      <c r="O667" s="406"/>
      <c r="P667" s="406"/>
      <c r="Q667" s="406"/>
      <c r="R667" s="780">
        <f>IF(R662=0,0,R662+24)</f>
        <v>70</v>
      </c>
      <c r="S667" s="774">
        <f>IF(R667=0,0,R667+72)</f>
        <v>142</v>
      </c>
      <c r="T667" s="775">
        <f t="shared" si="228"/>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5"/>
        <v>4</v>
      </c>
      <c r="D668" s="401"/>
      <c r="E668" s="458"/>
      <c r="F668" s="458"/>
      <c r="G668" s="401"/>
      <c r="H668" s="422"/>
      <c r="I668" s="428" t="s">
        <v>603</v>
      </c>
      <c r="J668" s="428"/>
      <c r="K668" s="406"/>
      <c r="L668" s="406"/>
      <c r="M668" s="406"/>
      <c r="N668" s="406"/>
      <c r="O668" s="406"/>
      <c r="P668" s="406"/>
      <c r="Q668" s="406"/>
      <c r="R668" s="780">
        <f>IF(R663=0,0,R663+24)</f>
        <v>71</v>
      </c>
      <c r="S668" s="774">
        <f>IF(R668=0,0,R668+72)</f>
        <v>143</v>
      </c>
      <c r="T668" s="775">
        <f t="shared" si="228"/>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436</v>
      </c>
      <c r="AR669" s="387"/>
      <c r="AS669" s="375"/>
      <c r="AT669" s="375"/>
      <c r="AU669" s="375"/>
    </row>
    <row r="670" spans="1:47" outlineLevel="1" x14ac:dyDescent="0.25">
      <c r="A670" s="375"/>
      <c r="B670" s="384"/>
      <c r="C670" s="377">
        <f>INT($C$232)+1</f>
        <v>2</v>
      </c>
      <c r="D670" s="401"/>
      <c r="E670" s="458"/>
      <c r="F670" s="458"/>
      <c r="G670" s="401"/>
      <c r="H670" s="461" t="s">
        <v>637</v>
      </c>
      <c r="I670" s="419" t="s">
        <v>638</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432</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9">INT($C$232)+2</f>
        <v>3</v>
      </c>
      <c r="D672" s="401"/>
      <c r="E672" s="458"/>
      <c r="F672" s="458"/>
      <c r="G672" s="401"/>
      <c r="H672" s="422" t="str">
        <f>"Birth: "&amp;H$251</f>
        <v>Birth: Aut</v>
      </c>
      <c r="I672" s="428" t="s">
        <v>547</v>
      </c>
      <c r="J672" s="428"/>
      <c r="K672" s="467">
        <f t="shared" ref="K672:Q672" si="230">K251</f>
        <v>43586</v>
      </c>
      <c r="L672" s="467">
        <f t="shared" si="230"/>
        <v>43586</v>
      </c>
      <c r="M672" s="467">
        <f t="shared" si="230"/>
        <v>43586</v>
      </c>
      <c r="N672" s="467">
        <f t="shared" si="230"/>
        <v>43586</v>
      </c>
      <c r="O672" s="467">
        <f t="shared" si="230"/>
        <v>43586</v>
      </c>
      <c r="P672" s="467">
        <f t="shared" si="230"/>
        <v>43586</v>
      </c>
      <c r="Q672" s="467">
        <f t="shared" si="230"/>
        <v>43586</v>
      </c>
      <c r="R672" s="523">
        <f>R260</f>
        <v>43586</v>
      </c>
      <c r="S672" s="523">
        <f>S260</f>
        <v>43586</v>
      </c>
      <c r="T672" s="523">
        <f>T260</f>
        <v>43586</v>
      </c>
      <c r="U672" s="523">
        <f>U260</f>
        <v>43586</v>
      </c>
      <c r="V672" s="406" t="s">
        <v>877</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9"/>
        <v>3</v>
      </c>
      <c r="D673" s="401"/>
      <c r="E673" s="458"/>
      <c r="F673" s="458"/>
      <c r="G673" s="401"/>
      <c r="H673" s="471"/>
      <c r="I673" s="428" t="s">
        <v>639</v>
      </c>
      <c r="J673" s="428"/>
      <c r="K673" s="524">
        <f t="shared" ref="K673:U673" si="231">K672+INDEX($R$354:$U$354,1,K$240+1)</f>
        <v>43677</v>
      </c>
      <c r="L673" s="524">
        <f t="shared" si="231"/>
        <v>43677</v>
      </c>
      <c r="M673" s="524">
        <f t="shared" si="231"/>
        <v>43677</v>
      </c>
      <c r="N673" s="524">
        <f t="shared" si="231"/>
        <v>43677</v>
      </c>
      <c r="O673" s="524">
        <f t="shared" si="231"/>
        <v>43677</v>
      </c>
      <c r="P673" s="524">
        <f t="shared" si="231"/>
        <v>43677</v>
      </c>
      <c r="Q673" s="524">
        <f t="shared" si="231"/>
        <v>43677</v>
      </c>
      <c r="R673" s="524">
        <f t="shared" si="231"/>
        <v>43677</v>
      </c>
      <c r="S673" s="524">
        <f t="shared" si="231"/>
        <v>43677</v>
      </c>
      <c r="T673" s="524">
        <f t="shared" si="231"/>
        <v>43677</v>
      </c>
      <c r="U673" s="524">
        <f t="shared" si="231"/>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9"/>
        <v>3</v>
      </c>
      <c r="D674" s="401"/>
      <c r="E674" s="458"/>
      <c r="F674" s="458"/>
      <c r="G674" s="401"/>
      <c r="H674" s="422" t="str">
        <f>"Birth: "&amp;H$252</f>
        <v>Birth: Win</v>
      </c>
      <c r="I674" s="428" t="s">
        <v>547</v>
      </c>
      <c r="J674" s="428"/>
      <c r="K674" s="470">
        <f t="shared" ref="K674:Q674" si="232">K252</f>
        <v>43620</v>
      </c>
      <c r="L674" s="470">
        <f t="shared" si="232"/>
        <v>43620</v>
      </c>
      <c r="M674" s="470">
        <f t="shared" si="232"/>
        <v>43620</v>
      </c>
      <c r="N674" s="470">
        <f t="shared" si="232"/>
        <v>43620</v>
      </c>
      <c r="O674" s="470">
        <f t="shared" si="232"/>
        <v>43620</v>
      </c>
      <c r="P674" s="470">
        <f t="shared" si="232"/>
        <v>43620</v>
      </c>
      <c r="Q674" s="470">
        <f t="shared" si="232"/>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9"/>
        <v>3</v>
      </c>
      <c r="D675" s="401"/>
      <c r="E675" s="458"/>
      <c r="F675" s="458"/>
      <c r="G675" s="401"/>
      <c r="H675" s="471"/>
      <c r="I675" s="428" t="s">
        <v>639</v>
      </c>
      <c r="J675" s="428"/>
      <c r="K675" s="525">
        <f t="shared" ref="K675:U675" si="233">K674+INDEX($R$354:$U$354,1,K$240+1)</f>
        <v>43711</v>
      </c>
      <c r="L675" s="525">
        <f t="shared" si="233"/>
        <v>43711</v>
      </c>
      <c r="M675" s="524">
        <f t="shared" si="233"/>
        <v>43711</v>
      </c>
      <c r="N675" s="524">
        <f t="shared" si="233"/>
        <v>43711</v>
      </c>
      <c r="O675" s="524">
        <f t="shared" si="233"/>
        <v>43711</v>
      </c>
      <c r="P675" s="524">
        <f t="shared" si="233"/>
        <v>43711</v>
      </c>
      <c r="Q675" s="524">
        <f t="shared" si="233"/>
        <v>43711</v>
      </c>
      <c r="R675" s="524">
        <f t="shared" si="233"/>
        <v>43711</v>
      </c>
      <c r="S675" s="524">
        <f t="shared" si="233"/>
        <v>43711</v>
      </c>
      <c r="T675" s="524">
        <f t="shared" si="233"/>
        <v>43711</v>
      </c>
      <c r="U675" s="524">
        <f t="shared" si="233"/>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9"/>
        <v>3</v>
      </c>
      <c r="D676" s="401"/>
      <c r="E676" s="458"/>
      <c r="F676" s="458"/>
      <c r="G676" s="401"/>
      <c r="H676" s="422" t="str">
        <f>"Birth: "&amp;H$253</f>
        <v>Birth: Spr</v>
      </c>
      <c r="I676" s="428" t="s">
        <v>547</v>
      </c>
      <c r="J676" s="428"/>
      <c r="K676" s="470">
        <f t="shared" ref="K676:Q676" si="234">K253</f>
        <v>43655</v>
      </c>
      <c r="L676" s="470">
        <f t="shared" si="234"/>
        <v>43655</v>
      </c>
      <c r="M676" s="470">
        <f t="shared" si="234"/>
        <v>43655</v>
      </c>
      <c r="N676" s="470">
        <f t="shared" si="234"/>
        <v>43655</v>
      </c>
      <c r="O676" s="470">
        <f t="shared" si="234"/>
        <v>43655</v>
      </c>
      <c r="P676" s="470">
        <f t="shared" si="234"/>
        <v>43655</v>
      </c>
      <c r="Q676" s="470">
        <f t="shared" si="234"/>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9"/>
        <v>3</v>
      </c>
      <c r="D677" s="401"/>
      <c r="E677" s="458"/>
      <c r="F677" s="458"/>
      <c r="G677" s="401"/>
      <c r="H677" s="471"/>
      <c r="I677" s="428" t="s">
        <v>639</v>
      </c>
      <c r="J677" s="428"/>
      <c r="K677" s="525">
        <f t="shared" ref="K677:U677" si="235">K676+INDEX($R$354:$U$354,1,K$240+1)</f>
        <v>43746</v>
      </c>
      <c r="L677" s="525">
        <f t="shared" si="235"/>
        <v>43746</v>
      </c>
      <c r="M677" s="524">
        <f t="shared" si="235"/>
        <v>43746</v>
      </c>
      <c r="N677" s="524">
        <f t="shared" si="235"/>
        <v>43746</v>
      </c>
      <c r="O677" s="524">
        <f t="shared" si="235"/>
        <v>43746</v>
      </c>
      <c r="P677" s="524">
        <f t="shared" si="235"/>
        <v>43746</v>
      </c>
      <c r="Q677" s="524">
        <f t="shared" si="235"/>
        <v>43746</v>
      </c>
      <c r="R677" s="524">
        <f t="shared" si="235"/>
        <v>43746</v>
      </c>
      <c r="S677" s="524">
        <f t="shared" si="235"/>
        <v>43746</v>
      </c>
      <c r="T677" s="524">
        <f t="shared" si="235"/>
        <v>43746</v>
      </c>
      <c r="U677" s="524">
        <f t="shared" si="235"/>
        <v>43746</v>
      </c>
      <c r="V677" s="406"/>
      <c r="W677" s="406"/>
      <c r="X677" s="406"/>
      <c r="Y677" s="406"/>
      <c r="Z677" s="406"/>
      <c r="AA677" s="406"/>
      <c r="AB677" s="406"/>
      <c r="AC677" s="406"/>
      <c r="AD677" s="520" t="s">
        <v>1145</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9"/>
        <v>3</v>
      </c>
      <c r="D678" s="401"/>
      <c r="E678" s="458"/>
      <c r="F678" s="458"/>
      <c r="G678" s="401"/>
      <c r="H678" s="471" t="s">
        <v>554</v>
      </c>
      <c r="I678" s="429" t="s">
        <v>640</v>
      </c>
      <c r="J678" s="518" t="s">
        <v>641</v>
      </c>
      <c r="K678" s="519">
        <f>COUNTA($H$679:$H$751)</f>
        <v>3</v>
      </c>
      <c r="L678" s="519">
        <f>COUNTA($I$679:$I$751)/K678</f>
        <v>8</v>
      </c>
      <c r="M678" s="473">
        <f>COUNTA($J$679:$J$754)/(L678*K678)</f>
        <v>3</v>
      </c>
      <c r="N678" s="526" t="s">
        <v>642</v>
      </c>
      <c r="O678" s="527"/>
      <c r="P678" s="527"/>
      <c r="Q678" s="527"/>
      <c r="R678" s="527"/>
      <c r="S678" s="527"/>
      <c r="T678" s="527"/>
      <c r="U678" s="501"/>
      <c r="V678" s="422" t="s">
        <v>643</v>
      </c>
      <c r="W678" s="406"/>
      <c r="X678" s="428" t="s">
        <v>644</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9"/>
        <v>3</v>
      </c>
      <c r="D679" s="401"/>
      <c r="E679" s="458"/>
      <c r="F679" s="458"/>
      <c r="G679" s="401"/>
      <c r="H679" s="422" t="str">
        <f>H$251</f>
        <v>Aut</v>
      </c>
      <c r="I679" s="422">
        <v>0</v>
      </c>
      <c r="J679" s="448" t="s">
        <v>535</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6">R679&lt;(MAX(R$257:R$264)+MAX($I$354*R$354,$I$355*R$355,$I$356*R$356))</f>
        <v>0</v>
      </c>
      <c r="Y679" s="406" t="b">
        <f t="shared" si="236"/>
        <v>0</v>
      </c>
      <c r="Z679" s="406" t="b">
        <f t="shared" si="236"/>
        <v>0</v>
      </c>
      <c r="AA679" s="406" t="b">
        <f t="shared" si="236"/>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7">MIN(363,INT((R679 - DATE(YEAR(R679),1,1))))+364*(YEAR(R679)-i_startyear)</f>
        <v>318</v>
      </c>
      <c r="AK679" s="1038">
        <f t="shared" ref="AK679:AK710" si="238">MIN(363,INT((S679 - DATE(YEAR(S679),1,1))))+364*(YEAR(S679)-i_startyear)</f>
        <v>318</v>
      </c>
      <c r="AL679" s="1038">
        <f t="shared" ref="AL679:AL710" si="239">MIN(363,INT((T679 - DATE(YEAR(T679),1,1))))+364*(YEAR(T679)-i_startyear)</f>
        <v>318</v>
      </c>
      <c r="AM679" s="1038">
        <f t="shared" ref="AM679:AM710" si="240">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9"/>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1-SUM(V679,V681)</f>
        <v>0.5</v>
      </c>
      <c r="W680" s="406"/>
      <c r="X680" s="406" t="b">
        <f t="shared" si="236"/>
        <v>0</v>
      </c>
      <c r="Y680" s="406" t="b">
        <f t="shared" si="236"/>
        <v>0</v>
      </c>
      <c r="Z680" s="406" t="b">
        <f t="shared" si="236"/>
        <v>0</v>
      </c>
      <c r="AA680" s="406" t="b">
        <f t="shared" si="236"/>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7"/>
        <v>318</v>
      </c>
      <c r="AK680" s="1038">
        <f t="shared" si="238"/>
        <v>318</v>
      </c>
      <c r="AL680" s="1038">
        <f t="shared" si="239"/>
        <v>318</v>
      </c>
      <c r="AM680" s="1038">
        <f t="shared" si="240"/>
        <v>318</v>
      </c>
      <c r="AN680" s="406"/>
      <c r="AO680" s="406"/>
      <c r="AP680" s="406"/>
      <c r="AQ680" s="401"/>
      <c r="AR680" s="387"/>
      <c r="AS680" s="375"/>
      <c r="AT680" s="375"/>
      <c r="AU680" s="375"/>
    </row>
    <row r="681" spans="1:47" outlineLevel="3" x14ac:dyDescent="0.25">
      <c r="A681" s="375"/>
      <c r="B681" s="384"/>
      <c r="C681" s="377">
        <f t="shared" si="229"/>
        <v>3</v>
      </c>
      <c r="D681" s="401"/>
      <c r="E681" s="458"/>
      <c r="F681" s="458"/>
      <c r="G681" s="401"/>
      <c r="H681" s="422"/>
      <c r="I681" s="422"/>
      <c r="J681" s="448" t="s">
        <v>844</v>
      </c>
      <c r="K681" s="406"/>
      <c r="L681" s="406"/>
      <c r="M681" s="406"/>
      <c r="N681" s="406"/>
      <c r="O681" s="406"/>
      <c r="P681" s="406"/>
      <c r="Q681" s="406"/>
      <c r="R681" s="529">
        <v>43784</v>
      </c>
      <c r="S681" s="529">
        <v>43784</v>
      </c>
      <c r="T681" s="529">
        <v>43784</v>
      </c>
      <c r="U681" s="529">
        <v>43784</v>
      </c>
      <c r="V681" s="449">
        <v>0.5</v>
      </c>
      <c r="W681" s="406"/>
      <c r="X681" s="406" t="b">
        <f t="shared" si="236"/>
        <v>0</v>
      </c>
      <c r="Y681" s="406" t="b">
        <f t="shared" si="236"/>
        <v>0</v>
      </c>
      <c r="Z681" s="406" t="b">
        <f t="shared" si="236"/>
        <v>0</v>
      </c>
      <c r="AA681" s="406" t="b">
        <f t="shared" si="236"/>
        <v>0</v>
      </c>
      <c r="AB681" s="406"/>
      <c r="AC681" s="406"/>
      <c r="AD681" s="406"/>
      <c r="AE681" s="406"/>
      <c r="AF681" s="406"/>
      <c r="AG681" s="406"/>
      <c r="AH681" s="406"/>
      <c r="AI681" s="406"/>
      <c r="AJ681" s="1038">
        <f t="shared" si="237"/>
        <v>318</v>
      </c>
      <c r="AK681" s="1038">
        <f t="shared" si="238"/>
        <v>318</v>
      </c>
      <c r="AL681" s="1038">
        <f t="shared" si="239"/>
        <v>318</v>
      </c>
      <c r="AM681" s="1038">
        <f t="shared" si="240"/>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645</v>
      </c>
      <c r="K682" s="494">
        <f>DATE(YEAR(K679)+1,MONTH(K679),DAY(K679))</f>
        <v>44150</v>
      </c>
      <c r="L682" s="494">
        <f>DATE(YEAR(L679)+1,MONTH(L679),DAY(L679))</f>
        <v>44150</v>
      </c>
      <c r="M682" s="494">
        <f>DATE(YEAR(M679)+1,MONTH(M679),DAY(M679))</f>
        <v>44150</v>
      </c>
      <c r="N682" s="406"/>
      <c r="O682" s="406"/>
      <c r="P682" s="406"/>
      <c r="Q682" s="406"/>
      <c r="R682" s="494">
        <f t="shared" ref="R682:U702" si="241">DATE(YEAR(R679)+1,MONTH(R679),DAY(R679))</f>
        <v>44150</v>
      </c>
      <c r="S682" s="494">
        <f t="shared" si="241"/>
        <v>44150</v>
      </c>
      <c r="T682" s="494">
        <f t="shared" si="241"/>
        <v>44150</v>
      </c>
      <c r="U682" s="494">
        <f t="shared" si="241"/>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7"/>
        <v>683</v>
      </c>
      <c r="AK682" s="1038">
        <f t="shared" si="238"/>
        <v>683</v>
      </c>
      <c r="AL682" s="1038">
        <f t="shared" si="239"/>
        <v>683</v>
      </c>
      <c r="AM682" s="1038">
        <f t="shared" si="240"/>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635</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41"/>
        <v>44150</v>
      </c>
      <c r="S683" s="494">
        <f t="shared" si="241"/>
        <v>44150</v>
      </c>
      <c r="T683" s="494">
        <f t="shared" si="241"/>
        <v>44150</v>
      </c>
      <c r="U683" s="494">
        <f t="shared" si="241"/>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7"/>
        <v>683</v>
      </c>
      <c r="AK683" s="1038">
        <f t="shared" si="238"/>
        <v>683</v>
      </c>
      <c r="AL683" s="1038">
        <f t="shared" si="239"/>
        <v>683</v>
      </c>
      <c r="AM683" s="1038">
        <f t="shared" si="240"/>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636</v>
      </c>
      <c r="K684" s="406"/>
      <c r="L684" s="406"/>
      <c r="M684" s="406"/>
      <c r="N684" s="406"/>
      <c r="O684" s="406"/>
      <c r="P684" s="406"/>
      <c r="Q684" s="406"/>
      <c r="R684" s="494">
        <f t="shared" si="241"/>
        <v>44150</v>
      </c>
      <c r="S684" s="494">
        <f t="shared" si="241"/>
        <v>44150</v>
      </c>
      <c r="T684" s="494">
        <f t="shared" si="241"/>
        <v>44150</v>
      </c>
      <c r="U684" s="494">
        <f t="shared" si="241"/>
        <v>44150</v>
      </c>
      <c r="V684" s="406"/>
      <c r="W684" s="406"/>
      <c r="X684" s="406"/>
      <c r="Y684" s="406"/>
      <c r="Z684" s="406"/>
      <c r="AA684" s="406"/>
      <c r="AB684" s="406"/>
      <c r="AC684" s="406"/>
      <c r="AD684" s="406"/>
      <c r="AE684" s="406"/>
      <c r="AF684" s="406"/>
      <c r="AG684" s="406"/>
      <c r="AH684" s="406"/>
      <c r="AI684" s="406"/>
      <c r="AJ684" s="1038">
        <f t="shared" si="237"/>
        <v>683</v>
      </c>
      <c r="AK684" s="1038">
        <f t="shared" si="238"/>
        <v>683</v>
      </c>
      <c r="AL684" s="1038">
        <f t="shared" si="239"/>
        <v>683</v>
      </c>
      <c r="AM684" s="1038">
        <f t="shared" si="240"/>
        <v>683</v>
      </c>
      <c r="AN684" s="406"/>
      <c r="AO684" s="406"/>
      <c r="AP684" s="406"/>
      <c r="AQ684" s="401"/>
      <c r="AR684" s="387"/>
      <c r="AS684" s="375"/>
      <c r="AT684" s="375"/>
      <c r="AU684" s="375"/>
    </row>
    <row r="685" spans="1:47" outlineLevel="3" x14ac:dyDescent="0.25">
      <c r="A685" s="375"/>
      <c r="B685" s="384"/>
      <c r="C685" s="377">
        <f t="shared" ref="C685:C741" si="242">INT($C$232+3)</f>
        <v>4</v>
      </c>
      <c r="D685" s="401"/>
      <c r="E685" s="458"/>
      <c r="F685" s="458"/>
      <c r="G685" s="401"/>
      <c r="H685" s="406"/>
      <c r="I685" s="422">
        <v>2</v>
      </c>
      <c r="J685" s="422" t="s">
        <v>645</v>
      </c>
      <c r="K685" s="494">
        <f>DATE(YEAR(K682)+1,MONTH(K682),DAY(K682))</f>
        <v>44515</v>
      </c>
      <c r="L685" s="494">
        <f>DATE(YEAR(L682)+1,MONTH(L682),DAY(L682))</f>
        <v>44515</v>
      </c>
      <c r="M685" s="494">
        <f>DATE(YEAR(M682)+1,MONTH(M682),DAY(M682))</f>
        <v>44515</v>
      </c>
      <c r="N685" s="406"/>
      <c r="O685" s="406"/>
      <c r="P685" s="406"/>
      <c r="Q685" s="406"/>
      <c r="R685" s="494">
        <f t="shared" si="241"/>
        <v>44515</v>
      </c>
      <c r="S685" s="494">
        <f t="shared" si="241"/>
        <v>44515</v>
      </c>
      <c r="T685" s="494">
        <f t="shared" si="241"/>
        <v>44515</v>
      </c>
      <c r="U685" s="494">
        <f t="shared" si="241"/>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7"/>
        <v>1046</v>
      </c>
      <c r="AK685" s="1038">
        <f t="shared" si="238"/>
        <v>1046</v>
      </c>
      <c r="AL685" s="1038">
        <f t="shared" si="239"/>
        <v>1046</v>
      </c>
      <c r="AM685" s="1038">
        <f t="shared" si="240"/>
        <v>1046</v>
      </c>
      <c r="AN685" s="406"/>
      <c r="AO685" s="406"/>
      <c r="AP685" s="406"/>
      <c r="AQ685" s="401"/>
      <c r="AR685" s="387"/>
      <c r="AS685" s="375"/>
      <c r="AT685" s="375"/>
      <c r="AU685" s="375"/>
    </row>
    <row r="686" spans="1:47" outlineLevel="3" x14ac:dyDescent="0.25">
      <c r="A686" s="375"/>
      <c r="B686" s="384"/>
      <c r="C686" s="377">
        <f t="shared" si="242"/>
        <v>4</v>
      </c>
      <c r="D686" s="401"/>
      <c r="E686" s="458"/>
      <c r="F686" s="458"/>
      <c r="G686" s="401"/>
      <c r="H686" s="406"/>
      <c r="I686" s="422"/>
      <c r="J686" s="422" t="s">
        <v>635</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41"/>
        <v>44515</v>
      </c>
      <c r="S686" s="494">
        <f t="shared" si="241"/>
        <v>44515</v>
      </c>
      <c r="T686" s="494">
        <f t="shared" si="241"/>
        <v>44515</v>
      </c>
      <c r="U686" s="494">
        <f t="shared" si="241"/>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7"/>
        <v>1046</v>
      </c>
      <c r="AK686" s="1038">
        <f t="shared" si="238"/>
        <v>1046</v>
      </c>
      <c r="AL686" s="1038">
        <f t="shared" si="239"/>
        <v>1046</v>
      </c>
      <c r="AM686" s="1038">
        <f t="shared" si="240"/>
        <v>1046</v>
      </c>
      <c r="AN686" s="406"/>
      <c r="AO686" s="406"/>
      <c r="AP686" s="406"/>
      <c r="AQ686" s="401"/>
      <c r="AR686" s="387"/>
      <c r="AS686" s="375"/>
      <c r="AT686" s="375"/>
      <c r="AU686" s="375"/>
    </row>
    <row r="687" spans="1:47" outlineLevel="3" x14ac:dyDescent="0.25">
      <c r="A687" s="375"/>
      <c r="B687" s="384"/>
      <c r="C687" s="377">
        <f t="shared" si="242"/>
        <v>4</v>
      </c>
      <c r="D687" s="401"/>
      <c r="E687" s="458"/>
      <c r="F687" s="458"/>
      <c r="G687" s="401"/>
      <c r="H687" s="406"/>
      <c r="I687" s="422"/>
      <c r="J687" s="422" t="s">
        <v>636</v>
      </c>
      <c r="K687" s="406"/>
      <c r="L687" s="406"/>
      <c r="M687" s="406"/>
      <c r="N687" s="406"/>
      <c r="O687" s="406"/>
      <c r="P687" s="406"/>
      <c r="Q687" s="406"/>
      <c r="R687" s="494">
        <f t="shared" si="241"/>
        <v>44515</v>
      </c>
      <c r="S687" s="494">
        <f t="shared" si="241"/>
        <v>44515</v>
      </c>
      <c r="T687" s="494">
        <f t="shared" si="241"/>
        <v>44515</v>
      </c>
      <c r="U687" s="494">
        <f t="shared" si="241"/>
        <v>44515</v>
      </c>
      <c r="V687" s="406"/>
      <c r="W687" s="406"/>
      <c r="X687" s="406"/>
      <c r="Y687" s="406"/>
      <c r="Z687" s="406"/>
      <c r="AA687" s="406"/>
      <c r="AB687" s="406"/>
      <c r="AC687" s="406"/>
      <c r="AD687" s="406"/>
      <c r="AE687" s="406"/>
      <c r="AF687" s="406"/>
      <c r="AG687" s="406"/>
      <c r="AH687" s="406"/>
      <c r="AI687" s="406"/>
      <c r="AJ687" s="1038">
        <f t="shared" si="237"/>
        <v>1046</v>
      </c>
      <c r="AK687" s="1038">
        <f t="shared" si="238"/>
        <v>1046</v>
      </c>
      <c r="AL687" s="1038">
        <f t="shared" si="239"/>
        <v>1046</v>
      </c>
      <c r="AM687" s="1038">
        <f t="shared" si="240"/>
        <v>1046</v>
      </c>
      <c r="AN687" s="406"/>
      <c r="AO687" s="406"/>
      <c r="AP687" s="406"/>
      <c r="AQ687" s="401"/>
      <c r="AR687" s="387"/>
      <c r="AS687" s="375"/>
      <c r="AT687" s="375"/>
      <c r="AU687" s="375"/>
    </row>
    <row r="688" spans="1:47" outlineLevel="3" x14ac:dyDescent="0.25">
      <c r="A688" s="375"/>
      <c r="B688" s="384"/>
      <c r="C688" s="377">
        <f t="shared" si="242"/>
        <v>4</v>
      </c>
      <c r="D688" s="401"/>
      <c r="E688" s="458"/>
      <c r="F688" s="458"/>
      <c r="G688" s="401"/>
      <c r="H688" s="406"/>
      <c r="I688" s="422">
        <v>3</v>
      </c>
      <c r="J688" s="422" t="s">
        <v>645</v>
      </c>
      <c r="K688" s="494">
        <f>DATE(YEAR(K685)+1,MONTH(K685),DAY(K685))</f>
        <v>44880</v>
      </c>
      <c r="L688" s="494">
        <f>DATE(YEAR(L685)+1,MONTH(L685),DAY(L685))</f>
        <v>44880</v>
      </c>
      <c r="M688" s="494">
        <f>DATE(YEAR(M685)+1,MONTH(M685),DAY(M685))</f>
        <v>44880</v>
      </c>
      <c r="N688" s="406"/>
      <c r="O688" s="406"/>
      <c r="P688" s="406"/>
      <c r="Q688" s="406"/>
      <c r="R688" s="494">
        <f t="shared" si="241"/>
        <v>44880</v>
      </c>
      <c r="S688" s="494">
        <f t="shared" si="241"/>
        <v>44880</v>
      </c>
      <c r="T688" s="494">
        <f t="shared" si="241"/>
        <v>44880</v>
      </c>
      <c r="U688" s="494">
        <f t="shared" si="241"/>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7"/>
        <v>1410</v>
      </c>
      <c r="AK688" s="1038">
        <f t="shared" si="238"/>
        <v>1410</v>
      </c>
      <c r="AL688" s="1038">
        <f t="shared" si="239"/>
        <v>1410</v>
      </c>
      <c r="AM688" s="1038">
        <f t="shared" si="240"/>
        <v>1410</v>
      </c>
      <c r="AN688" s="406"/>
      <c r="AO688" s="406"/>
      <c r="AP688" s="406"/>
      <c r="AQ688" s="401"/>
      <c r="AR688" s="387"/>
      <c r="AS688" s="375"/>
      <c r="AT688" s="375"/>
      <c r="AU688" s="375"/>
    </row>
    <row r="689" spans="1:47" outlineLevel="3" x14ac:dyDescent="0.25">
      <c r="A689" s="375"/>
      <c r="B689" s="384"/>
      <c r="C689" s="377">
        <f t="shared" si="242"/>
        <v>4</v>
      </c>
      <c r="D689" s="401"/>
      <c r="E689" s="458"/>
      <c r="F689" s="458"/>
      <c r="G689" s="401"/>
      <c r="H689" s="406"/>
      <c r="I689" s="422"/>
      <c r="J689" s="422" t="s">
        <v>635</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41"/>
        <v>44880</v>
      </c>
      <c r="S689" s="494">
        <f t="shared" si="241"/>
        <v>44880</v>
      </c>
      <c r="T689" s="494">
        <f t="shared" si="241"/>
        <v>44880</v>
      </c>
      <c r="U689" s="494">
        <f t="shared" si="241"/>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7"/>
        <v>1410</v>
      </c>
      <c r="AK689" s="1038">
        <f t="shared" si="238"/>
        <v>1410</v>
      </c>
      <c r="AL689" s="1038">
        <f t="shared" si="239"/>
        <v>1410</v>
      </c>
      <c r="AM689" s="1038">
        <f t="shared" si="240"/>
        <v>1410</v>
      </c>
      <c r="AN689" s="406"/>
      <c r="AO689" s="406"/>
      <c r="AP689" s="406"/>
      <c r="AQ689" s="401"/>
      <c r="AR689" s="387"/>
      <c r="AS689" s="375"/>
      <c r="AT689" s="375"/>
      <c r="AU689" s="375"/>
    </row>
    <row r="690" spans="1:47" outlineLevel="3" x14ac:dyDescent="0.25">
      <c r="A690" s="375"/>
      <c r="B690" s="384"/>
      <c r="C690" s="377">
        <f t="shared" si="242"/>
        <v>4</v>
      </c>
      <c r="D690" s="401"/>
      <c r="E690" s="458"/>
      <c r="F690" s="458"/>
      <c r="G690" s="401"/>
      <c r="H690" s="406"/>
      <c r="I690" s="422"/>
      <c r="J690" s="422" t="s">
        <v>636</v>
      </c>
      <c r="K690" s="406"/>
      <c r="L690" s="406"/>
      <c r="M690" s="406"/>
      <c r="N690" s="406"/>
      <c r="O690" s="406"/>
      <c r="P690" s="406"/>
      <c r="Q690" s="406"/>
      <c r="R690" s="494">
        <f t="shared" si="241"/>
        <v>44880</v>
      </c>
      <c r="S690" s="494">
        <f t="shared" si="241"/>
        <v>44880</v>
      </c>
      <c r="T690" s="494">
        <f t="shared" si="241"/>
        <v>44880</v>
      </c>
      <c r="U690" s="494">
        <f t="shared" si="241"/>
        <v>44880</v>
      </c>
      <c r="V690" s="406"/>
      <c r="W690" s="406"/>
      <c r="X690" s="406"/>
      <c r="Y690" s="406"/>
      <c r="Z690" s="406"/>
      <c r="AA690" s="406"/>
      <c r="AB690" s="406"/>
      <c r="AC690" s="406"/>
      <c r="AD690" s="406"/>
      <c r="AE690" s="406"/>
      <c r="AF690" s="406"/>
      <c r="AG690" s="406"/>
      <c r="AH690" s="406"/>
      <c r="AI690" s="406"/>
      <c r="AJ690" s="1038">
        <f t="shared" si="237"/>
        <v>1410</v>
      </c>
      <c r="AK690" s="1038">
        <f t="shared" si="238"/>
        <v>1410</v>
      </c>
      <c r="AL690" s="1038">
        <f t="shared" si="239"/>
        <v>1410</v>
      </c>
      <c r="AM690" s="1038">
        <f t="shared" si="240"/>
        <v>1410</v>
      </c>
      <c r="AN690" s="406"/>
      <c r="AO690" s="406"/>
      <c r="AP690" s="406"/>
      <c r="AQ690" s="401"/>
      <c r="AR690" s="387"/>
      <c r="AS690" s="375"/>
      <c r="AT690" s="375"/>
      <c r="AU690" s="375"/>
    </row>
    <row r="691" spans="1:47" outlineLevel="3" x14ac:dyDescent="0.25">
      <c r="A691" s="375"/>
      <c r="B691" s="384"/>
      <c r="C691" s="377">
        <f t="shared" si="242"/>
        <v>4</v>
      </c>
      <c r="D691" s="401"/>
      <c r="E691" s="458"/>
      <c r="F691" s="458"/>
      <c r="G691" s="401"/>
      <c r="H691" s="406"/>
      <c r="I691" s="422">
        <v>4</v>
      </c>
      <c r="J691" s="422" t="s">
        <v>645</v>
      </c>
      <c r="K691" s="494">
        <f>DATE(YEAR(K688)+1,MONTH(K688),DAY(K688))</f>
        <v>45245</v>
      </c>
      <c r="L691" s="494">
        <f>DATE(YEAR(L688)+1,MONTH(L688),DAY(L688))</f>
        <v>45245</v>
      </c>
      <c r="M691" s="494">
        <f>DATE(YEAR(M688)+1,MONTH(M688),DAY(M688))</f>
        <v>45245</v>
      </c>
      <c r="N691" s="406"/>
      <c r="O691" s="406"/>
      <c r="P691" s="406"/>
      <c r="Q691" s="406"/>
      <c r="R691" s="494">
        <f t="shared" si="241"/>
        <v>45245</v>
      </c>
      <c r="S691" s="494">
        <f t="shared" si="241"/>
        <v>45245</v>
      </c>
      <c r="T691" s="494">
        <f t="shared" si="241"/>
        <v>45245</v>
      </c>
      <c r="U691" s="494">
        <f t="shared" si="241"/>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7"/>
        <v>1774</v>
      </c>
      <c r="AK691" s="1038">
        <f t="shared" si="238"/>
        <v>1774</v>
      </c>
      <c r="AL691" s="1038">
        <f t="shared" si="239"/>
        <v>1774</v>
      </c>
      <c r="AM691" s="1038">
        <f t="shared" si="240"/>
        <v>1774</v>
      </c>
      <c r="AN691" s="406"/>
      <c r="AO691" s="406"/>
      <c r="AP691" s="406"/>
      <c r="AQ691" s="401"/>
      <c r="AR691" s="387"/>
      <c r="AS691" s="375"/>
      <c r="AT691" s="375"/>
      <c r="AU691" s="375"/>
    </row>
    <row r="692" spans="1:47" outlineLevel="3" x14ac:dyDescent="0.25">
      <c r="A692" s="375"/>
      <c r="B692" s="384"/>
      <c r="C692" s="377">
        <f t="shared" si="242"/>
        <v>4</v>
      </c>
      <c r="D692" s="401"/>
      <c r="E692" s="458"/>
      <c r="F692" s="458"/>
      <c r="G692" s="401"/>
      <c r="H692" s="406"/>
      <c r="I692" s="422"/>
      <c r="J692" s="422" t="s">
        <v>635</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41"/>
        <v>45245</v>
      </c>
      <c r="S692" s="494">
        <f t="shared" si="241"/>
        <v>45245</v>
      </c>
      <c r="T692" s="494">
        <f t="shared" si="241"/>
        <v>45245</v>
      </c>
      <c r="U692" s="494">
        <f t="shared" si="241"/>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7"/>
        <v>1774</v>
      </c>
      <c r="AK692" s="1038">
        <f t="shared" si="238"/>
        <v>1774</v>
      </c>
      <c r="AL692" s="1038">
        <f t="shared" si="239"/>
        <v>1774</v>
      </c>
      <c r="AM692" s="1038">
        <f t="shared" si="240"/>
        <v>1774</v>
      </c>
      <c r="AN692" s="406"/>
      <c r="AO692" s="406"/>
      <c r="AP692" s="406"/>
      <c r="AQ692" s="401"/>
      <c r="AR692" s="387"/>
      <c r="AS692" s="375"/>
      <c r="AT692" s="375"/>
      <c r="AU692" s="375"/>
    </row>
    <row r="693" spans="1:47" outlineLevel="3" x14ac:dyDescent="0.25">
      <c r="A693" s="375"/>
      <c r="B693" s="384"/>
      <c r="C693" s="377">
        <f t="shared" si="242"/>
        <v>4</v>
      </c>
      <c r="D693" s="401"/>
      <c r="E693" s="458"/>
      <c r="F693" s="458"/>
      <c r="G693" s="401"/>
      <c r="H693" s="406"/>
      <c r="I693" s="422"/>
      <c r="J693" s="422" t="s">
        <v>636</v>
      </c>
      <c r="K693" s="406"/>
      <c r="L693" s="406"/>
      <c r="M693" s="406"/>
      <c r="N693" s="406"/>
      <c r="O693" s="406"/>
      <c r="P693" s="406"/>
      <c r="Q693" s="406"/>
      <c r="R693" s="494">
        <f t="shared" si="241"/>
        <v>45245</v>
      </c>
      <c r="S693" s="494">
        <f t="shared" si="241"/>
        <v>45245</v>
      </c>
      <c r="T693" s="494">
        <f t="shared" si="241"/>
        <v>45245</v>
      </c>
      <c r="U693" s="494">
        <f t="shared" si="241"/>
        <v>45245</v>
      </c>
      <c r="V693" s="406"/>
      <c r="W693" s="406"/>
      <c r="X693" s="406"/>
      <c r="Y693" s="406"/>
      <c r="Z693" s="406"/>
      <c r="AA693" s="406"/>
      <c r="AB693" s="406"/>
      <c r="AC693" s="406"/>
      <c r="AD693" s="406"/>
      <c r="AE693" s="406"/>
      <c r="AF693" s="406"/>
      <c r="AG693" s="406"/>
      <c r="AH693" s="406"/>
      <c r="AI693" s="406"/>
      <c r="AJ693" s="1038">
        <f t="shared" si="237"/>
        <v>1774</v>
      </c>
      <c r="AK693" s="1038">
        <f t="shared" si="238"/>
        <v>1774</v>
      </c>
      <c r="AL693" s="1038">
        <f t="shared" si="239"/>
        <v>1774</v>
      </c>
      <c r="AM693" s="1038">
        <f t="shared" si="240"/>
        <v>1774</v>
      </c>
      <c r="AN693" s="406"/>
      <c r="AO693" s="406"/>
      <c r="AP693" s="406"/>
      <c r="AQ693" s="401"/>
      <c r="AR693" s="387"/>
      <c r="AS693" s="375"/>
      <c r="AT693" s="375"/>
      <c r="AU693" s="375"/>
    </row>
    <row r="694" spans="1:47" outlineLevel="3" x14ac:dyDescent="0.25">
      <c r="A694" s="375"/>
      <c r="B694" s="384"/>
      <c r="C694" s="377">
        <f t="shared" si="242"/>
        <v>4</v>
      </c>
      <c r="D694" s="401"/>
      <c r="E694" s="458"/>
      <c r="F694" s="458"/>
      <c r="G694" s="401"/>
      <c r="H694" s="406"/>
      <c r="I694" s="422">
        <v>5</v>
      </c>
      <c r="J694" s="422" t="s">
        <v>645</v>
      </c>
      <c r="K694" s="494">
        <f>DATE(YEAR(K691)+1,MONTH(K691),DAY(K691))</f>
        <v>45611</v>
      </c>
      <c r="L694" s="494">
        <f>DATE(YEAR(L691)+1,MONTH(L691),DAY(L691))</f>
        <v>45611</v>
      </c>
      <c r="M694" s="494">
        <f>DATE(YEAR(M691)+1,MONTH(M691),DAY(M691))</f>
        <v>45611</v>
      </c>
      <c r="N694" s="406"/>
      <c r="O694" s="406"/>
      <c r="P694" s="406"/>
      <c r="Q694" s="406"/>
      <c r="R694" s="494">
        <f t="shared" si="241"/>
        <v>45611</v>
      </c>
      <c r="S694" s="494">
        <f t="shared" si="241"/>
        <v>45611</v>
      </c>
      <c r="T694" s="494">
        <f t="shared" si="241"/>
        <v>45611</v>
      </c>
      <c r="U694" s="494">
        <f t="shared" si="241"/>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7"/>
        <v>2139</v>
      </c>
      <c r="AK694" s="1038">
        <f t="shared" si="238"/>
        <v>2139</v>
      </c>
      <c r="AL694" s="1038">
        <f t="shared" si="239"/>
        <v>2139</v>
      </c>
      <c r="AM694" s="1038">
        <f t="shared" si="240"/>
        <v>2139</v>
      </c>
      <c r="AN694" s="406"/>
      <c r="AO694" s="406"/>
      <c r="AP694" s="406"/>
      <c r="AQ694" s="401"/>
      <c r="AR694" s="387"/>
      <c r="AS694" s="375"/>
      <c r="AT694" s="375"/>
      <c r="AU694" s="375"/>
    </row>
    <row r="695" spans="1:47" outlineLevel="3" x14ac:dyDescent="0.25">
      <c r="A695" s="375"/>
      <c r="B695" s="384"/>
      <c r="C695" s="377">
        <f t="shared" si="242"/>
        <v>4</v>
      </c>
      <c r="D695" s="401"/>
      <c r="E695" s="458"/>
      <c r="F695" s="458"/>
      <c r="G695" s="401"/>
      <c r="H695" s="406"/>
      <c r="I695" s="422"/>
      <c r="J695" s="422" t="s">
        <v>635</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41"/>
        <v>45611</v>
      </c>
      <c r="S695" s="494">
        <f t="shared" si="241"/>
        <v>45611</v>
      </c>
      <c r="T695" s="494">
        <f t="shared" si="241"/>
        <v>45611</v>
      </c>
      <c r="U695" s="494">
        <f t="shared" si="241"/>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7"/>
        <v>2139</v>
      </c>
      <c r="AK695" s="1038">
        <f t="shared" si="238"/>
        <v>2139</v>
      </c>
      <c r="AL695" s="1038">
        <f t="shared" si="239"/>
        <v>2139</v>
      </c>
      <c r="AM695" s="1038">
        <f t="shared" si="240"/>
        <v>2139</v>
      </c>
      <c r="AN695" s="406"/>
      <c r="AO695" s="406"/>
      <c r="AP695" s="406"/>
      <c r="AQ695" s="401"/>
      <c r="AR695" s="387"/>
      <c r="AS695" s="375"/>
      <c r="AT695" s="375"/>
      <c r="AU695" s="375"/>
    </row>
    <row r="696" spans="1:47" outlineLevel="3" x14ac:dyDescent="0.25">
      <c r="A696" s="375"/>
      <c r="B696" s="384"/>
      <c r="C696" s="377">
        <f t="shared" si="242"/>
        <v>4</v>
      </c>
      <c r="D696" s="401"/>
      <c r="E696" s="458"/>
      <c r="F696" s="458"/>
      <c r="G696" s="401"/>
      <c r="H696" s="406"/>
      <c r="I696" s="422"/>
      <c r="J696" s="422" t="s">
        <v>636</v>
      </c>
      <c r="K696" s="406"/>
      <c r="L696" s="406"/>
      <c r="M696" s="406"/>
      <c r="N696" s="406"/>
      <c r="O696" s="406"/>
      <c r="P696" s="406"/>
      <c r="Q696" s="406"/>
      <c r="R696" s="494">
        <f t="shared" si="241"/>
        <v>45611</v>
      </c>
      <c r="S696" s="494">
        <f t="shared" si="241"/>
        <v>45611</v>
      </c>
      <c r="T696" s="494">
        <f t="shared" si="241"/>
        <v>45611</v>
      </c>
      <c r="U696" s="494">
        <f t="shared" si="241"/>
        <v>45611</v>
      </c>
      <c r="V696" s="406"/>
      <c r="W696" s="406"/>
      <c r="X696" s="406"/>
      <c r="Y696" s="406"/>
      <c r="Z696" s="406"/>
      <c r="AA696" s="406"/>
      <c r="AB696" s="406"/>
      <c r="AC696" s="406"/>
      <c r="AD696" s="406"/>
      <c r="AE696" s="406"/>
      <c r="AF696" s="406"/>
      <c r="AG696" s="406"/>
      <c r="AH696" s="406"/>
      <c r="AI696" s="406"/>
      <c r="AJ696" s="1038">
        <f t="shared" si="237"/>
        <v>2139</v>
      </c>
      <c r="AK696" s="1038">
        <f t="shared" si="238"/>
        <v>2139</v>
      </c>
      <c r="AL696" s="1038">
        <f t="shared" si="239"/>
        <v>2139</v>
      </c>
      <c r="AM696" s="1038">
        <f t="shared" si="240"/>
        <v>2139</v>
      </c>
      <c r="AN696" s="406"/>
      <c r="AO696" s="406"/>
      <c r="AP696" s="406"/>
      <c r="AQ696" s="401"/>
      <c r="AR696" s="387"/>
      <c r="AS696" s="375"/>
      <c r="AT696" s="375"/>
      <c r="AU696" s="375"/>
    </row>
    <row r="697" spans="1:47" outlineLevel="3" x14ac:dyDescent="0.25">
      <c r="A697" s="375"/>
      <c r="B697" s="384"/>
      <c r="C697" s="377">
        <f t="shared" si="242"/>
        <v>4</v>
      </c>
      <c r="D697" s="401"/>
      <c r="E697" s="458"/>
      <c r="F697" s="458"/>
      <c r="G697" s="401"/>
      <c r="H697" s="406"/>
      <c r="I697" s="422">
        <v>6</v>
      </c>
      <c r="J697" s="422" t="s">
        <v>645</v>
      </c>
      <c r="K697" s="494">
        <f>DATE(YEAR(K694)+1,MONTH(K694),DAY(K694))</f>
        <v>45976</v>
      </c>
      <c r="L697" s="494">
        <f>DATE(YEAR(L694)+1,MONTH(L694),DAY(L694))</f>
        <v>45976</v>
      </c>
      <c r="M697" s="494">
        <f>DATE(YEAR(M694)+1,MONTH(M694),DAY(M694))</f>
        <v>45976</v>
      </c>
      <c r="N697" s="406"/>
      <c r="O697" s="406"/>
      <c r="P697" s="406"/>
      <c r="Q697" s="406"/>
      <c r="R697" s="494">
        <f t="shared" si="241"/>
        <v>45976</v>
      </c>
      <c r="S697" s="494">
        <f t="shared" si="241"/>
        <v>45976</v>
      </c>
      <c r="T697" s="494">
        <f t="shared" si="241"/>
        <v>45976</v>
      </c>
      <c r="U697" s="494">
        <f t="shared" si="241"/>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7"/>
        <v>2502</v>
      </c>
      <c r="AK697" s="1038">
        <f t="shared" si="238"/>
        <v>2502</v>
      </c>
      <c r="AL697" s="1038">
        <f t="shared" si="239"/>
        <v>2502</v>
      </c>
      <c r="AM697" s="1038">
        <f t="shared" si="240"/>
        <v>2502</v>
      </c>
      <c r="AN697" s="406"/>
      <c r="AO697" s="406"/>
      <c r="AP697" s="406"/>
      <c r="AQ697" s="401"/>
      <c r="AR697" s="387"/>
      <c r="AS697" s="375"/>
      <c r="AT697" s="375"/>
      <c r="AU697" s="375"/>
    </row>
    <row r="698" spans="1:47" outlineLevel="3" x14ac:dyDescent="0.25">
      <c r="A698" s="375"/>
      <c r="B698" s="384"/>
      <c r="C698" s="377">
        <f t="shared" si="242"/>
        <v>4</v>
      </c>
      <c r="D698" s="401"/>
      <c r="E698" s="458"/>
      <c r="F698" s="458"/>
      <c r="G698" s="401"/>
      <c r="H698" s="406"/>
      <c r="I698" s="422"/>
      <c r="J698" s="422" t="s">
        <v>635</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41"/>
        <v>45976</v>
      </c>
      <c r="S698" s="494">
        <f t="shared" si="241"/>
        <v>45976</v>
      </c>
      <c r="T698" s="494">
        <f t="shared" si="241"/>
        <v>45976</v>
      </c>
      <c r="U698" s="494">
        <f t="shared" si="241"/>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7"/>
        <v>2502</v>
      </c>
      <c r="AK698" s="1038">
        <f t="shared" si="238"/>
        <v>2502</v>
      </c>
      <c r="AL698" s="1038">
        <f t="shared" si="239"/>
        <v>2502</v>
      </c>
      <c r="AM698" s="1038">
        <f t="shared" si="240"/>
        <v>2502</v>
      </c>
      <c r="AN698" s="406"/>
      <c r="AO698" s="406"/>
      <c r="AP698" s="406"/>
      <c r="AQ698" s="401"/>
      <c r="AR698" s="387"/>
      <c r="AS698" s="375"/>
      <c r="AT698" s="375"/>
      <c r="AU698" s="375"/>
    </row>
    <row r="699" spans="1:47" outlineLevel="3" x14ac:dyDescent="0.25">
      <c r="A699" s="375"/>
      <c r="B699" s="384"/>
      <c r="C699" s="377">
        <f t="shared" si="242"/>
        <v>4</v>
      </c>
      <c r="D699" s="401"/>
      <c r="E699" s="458"/>
      <c r="F699" s="458"/>
      <c r="G699" s="401"/>
      <c r="H699" s="406"/>
      <c r="I699" s="422"/>
      <c r="J699" s="422" t="s">
        <v>636</v>
      </c>
      <c r="K699" s="406"/>
      <c r="L699" s="406"/>
      <c r="M699" s="406"/>
      <c r="N699" s="406"/>
      <c r="O699" s="406"/>
      <c r="P699" s="406"/>
      <c r="Q699" s="406"/>
      <c r="R699" s="494">
        <f t="shared" si="241"/>
        <v>45976</v>
      </c>
      <c r="S699" s="494">
        <f t="shared" si="241"/>
        <v>45976</v>
      </c>
      <c r="T699" s="494">
        <f t="shared" si="241"/>
        <v>45976</v>
      </c>
      <c r="U699" s="494">
        <f t="shared" si="241"/>
        <v>45976</v>
      </c>
      <c r="V699" s="406"/>
      <c r="W699" s="406"/>
      <c r="X699" s="406"/>
      <c r="Y699" s="406"/>
      <c r="Z699" s="406"/>
      <c r="AA699" s="406"/>
      <c r="AB699" s="406"/>
      <c r="AC699" s="406"/>
      <c r="AD699" s="406"/>
      <c r="AE699" s="406"/>
      <c r="AF699" s="406"/>
      <c r="AG699" s="406"/>
      <c r="AH699" s="406"/>
      <c r="AI699" s="406"/>
      <c r="AJ699" s="1038">
        <f t="shared" si="237"/>
        <v>2502</v>
      </c>
      <c r="AK699" s="1038">
        <f t="shared" si="238"/>
        <v>2502</v>
      </c>
      <c r="AL699" s="1038">
        <f t="shared" si="239"/>
        <v>2502</v>
      </c>
      <c r="AM699" s="1038">
        <f t="shared" si="240"/>
        <v>2502</v>
      </c>
      <c r="AN699" s="406"/>
      <c r="AO699" s="406"/>
      <c r="AP699" s="406"/>
      <c r="AQ699" s="401"/>
      <c r="AR699" s="387"/>
      <c r="AS699" s="375"/>
      <c r="AT699" s="375"/>
      <c r="AU699" s="375"/>
    </row>
    <row r="700" spans="1:47" outlineLevel="3" x14ac:dyDescent="0.25">
      <c r="A700" s="375"/>
      <c r="B700" s="384"/>
      <c r="C700" s="377">
        <f t="shared" si="242"/>
        <v>4</v>
      </c>
      <c r="D700" s="401"/>
      <c r="E700" s="458"/>
      <c r="F700" s="458"/>
      <c r="G700" s="401"/>
      <c r="H700" s="406"/>
      <c r="I700" s="422">
        <v>7</v>
      </c>
      <c r="J700" s="422" t="s">
        <v>645</v>
      </c>
      <c r="K700" s="494">
        <f>DATE(YEAR(K697)+1,MONTH(K697),DAY(K697))</f>
        <v>46341</v>
      </c>
      <c r="L700" s="494">
        <f>DATE(YEAR(L697)+1,MONTH(L697),DAY(L697))</f>
        <v>46341</v>
      </c>
      <c r="M700" s="494">
        <f>DATE(YEAR(M697)+1,MONTH(M697),DAY(M697))</f>
        <v>46341</v>
      </c>
      <c r="N700" s="406"/>
      <c r="O700" s="406"/>
      <c r="P700" s="406"/>
      <c r="Q700" s="406"/>
      <c r="R700" s="494">
        <f t="shared" si="241"/>
        <v>46341</v>
      </c>
      <c r="S700" s="494">
        <f t="shared" si="241"/>
        <v>46341</v>
      </c>
      <c r="T700" s="494">
        <f t="shared" si="241"/>
        <v>46341</v>
      </c>
      <c r="U700" s="494">
        <f t="shared" si="241"/>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7"/>
        <v>2866</v>
      </c>
      <c r="AK700" s="1038">
        <f t="shared" si="238"/>
        <v>2866</v>
      </c>
      <c r="AL700" s="1038">
        <f t="shared" si="239"/>
        <v>2866</v>
      </c>
      <c r="AM700" s="1038">
        <f t="shared" si="240"/>
        <v>2866</v>
      </c>
      <c r="AN700" s="406"/>
      <c r="AO700" s="406"/>
      <c r="AP700" s="406"/>
      <c r="AQ700" s="401"/>
      <c r="AR700" s="387"/>
      <c r="AS700" s="375"/>
      <c r="AT700" s="375"/>
      <c r="AU700" s="375"/>
    </row>
    <row r="701" spans="1:47" outlineLevel="3" x14ac:dyDescent="0.25">
      <c r="A701" s="375"/>
      <c r="B701" s="384"/>
      <c r="C701" s="377">
        <f t="shared" si="242"/>
        <v>4</v>
      </c>
      <c r="D701" s="401"/>
      <c r="E701" s="458"/>
      <c r="F701" s="458"/>
      <c r="G701" s="401"/>
      <c r="H701" s="406"/>
      <c r="I701" s="422"/>
      <c r="J701" s="422" t="s">
        <v>635</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41"/>
        <v>46341</v>
      </c>
      <c r="S701" s="494">
        <f t="shared" si="241"/>
        <v>46341</v>
      </c>
      <c r="T701" s="494">
        <f t="shared" si="241"/>
        <v>46341</v>
      </c>
      <c r="U701" s="494">
        <f t="shared" si="241"/>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7"/>
        <v>2866</v>
      </c>
      <c r="AK701" s="1038">
        <f t="shared" si="238"/>
        <v>2866</v>
      </c>
      <c r="AL701" s="1038">
        <f t="shared" si="239"/>
        <v>2866</v>
      </c>
      <c r="AM701" s="1038">
        <f t="shared" si="240"/>
        <v>2866</v>
      </c>
      <c r="AN701" s="406"/>
      <c r="AO701" s="406"/>
      <c r="AP701" s="406"/>
      <c r="AQ701" s="401"/>
      <c r="AR701" s="387"/>
      <c r="AS701" s="375"/>
      <c r="AT701" s="375"/>
      <c r="AU701" s="375"/>
    </row>
    <row r="702" spans="1:47" outlineLevel="3" x14ac:dyDescent="0.25">
      <c r="A702" s="375"/>
      <c r="B702" s="384"/>
      <c r="C702" s="377">
        <f t="shared" si="242"/>
        <v>4</v>
      </c>
      <c r="D702" s="401"/>
      <c r="E702" s="458"/>
      <c r="F702" s="458"/>
      <c r="G702" s="401"/>
      <c r="H702" s="406"/>
      <c r="I702" s="422"/>
      <c r="J702" s="422" t="s">
        <v>636</v>
      </c>
      <c r="K702" s="406"/>
      <c r="L702" s="406"/>
      <c r="M702" s="406"/>
      <c r="N702" s="406"/>
      <c r="O702" s="406"/>
      <c r="P702" s="406"/>
      <c r="Q702" s="406"/>
      <c r="R702" s="494">
        <f t="shared" si="241"/>
        <v>46341</v>
      </c>
      <c r="S702" s="494">
        <f t="shared" si="241"/>
        <v>46341</v>
      </c>
      <c r="T702" s="494">
        <f t="shared" si="241"/>
        <v>46341</v>
      </c>
      <c r="U702" s="494">
        <f t="shared" si="241"/>
        <v>46341</v>
      </c>
      <c r="V702" s="406"/>
      <c r="W702" s="406"/>
      <c r="X702" s="406"/>
      <c r="Y702" s="406"/>
      <c r="Z702" s="406"/>
      <c r="AA702" s="406"/>
      <c r="AB702" s="406"/>
      <c r="AC702" s="406"/>
      <c r="AD702" s="406"/>
      <c r="AE702" s="406"/>
      <c r="AF702" s="406"/>
      <c r="AG702" s="406"/>
      <c r="AH702" s="406"/>
      <c r="AI702" s="406"/>
      <c r="AJ702" s="1038">
        <f t="shared" si="237"/>
        <v>2866</v>
      </c>
      <c r="AK702" s="1038">
        <f t="shared" si="238"/>
        <v>2866</v>
      </c>
      <c r="AL702" s="1038">
        <f t="shared" si="239"/>
        <v>2866</v>
      </c>
      <c r="AM702" s="1038">
        <f t="shared" si="240"/>
        <v>2866</v>
      </c>
      <c r="AN702" s="406"/>
      <c r="AO702" s="406"/>
      <c r="AP702" s="406"/>
      <c r="AQ702" s="401"/>
      <c r="AR702" s="387"/>
      <c r="AS702" s="375"/>
      <c r="AT702" s="375"/>
      <c r="AU702" s="375"/>
    </row>
    <row r="703" spans="1:47" outlineLevel="3" x14ac:dyDescent="0.25">
      <c r="A703" s="375"/>
      <c r="B703" s="384"/>
      <c r="C703" s="377">
        <f t="shared" si="242"/>
        <v>4</v>
      </c>
      <c r="D703" s="401"/>
      <c r="E703" s="458"/>
      <c r="F703" s="458"/>
      <c r="G703" s="401"/>
      <c r="H703" s="422" t="str">
        <f>H$252</f>
        <v>Win</v>
      </c>
      <c r="I703" s="422">
        <v>0</v>
      </c>
      <c r="J703" s="422" t="s">
        <v>645</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3">R703&lt;(MAX(R$273:R$280)+MAX($I$354*R$354,$I$355*R$355,$I$356*R$356))</f>
        <v>0</v>
      </c>
      <c r="Y703" s="406" t="b">
        <f t="shared" si="243"/>
        <v>0</v>
      </c>
      <c r="Z703" s="406" t="b">
        <f t="shared" si="243"/>
        <v>0</v>
      </c>
      <c r="AA703" s="406" t="b">
        <f t="shared" si="243"/>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7"/>
        <v>348</v>
      </c>
      <c r="AK703" s="1038">
        <f t="shared" si="238"/>
        <v>348</v>
      </c>
      <c r="AL703" s="1038">
        <f t="shared" si="239"/>
        <v>348</v>
      </c>
      <c r="AM703" s="1038">
        <f t="shared" si="240"/>
        <v>348</v>
      </c>
      <c r="AN703" s="406"/>
      <c r="AO703" s="406"/>
      <c r="AP703" s="406"/>
      <c r="AQ703" s="401"/>
      <c r="AR703" s="387"/>
      <c r="AS703" s="375"/>
      <c r="AT703" s="375"/>
      <c r="AU703" s="375"/>
    </row>
    <row r="704" spans="1:47" outlineLevel="3" x14ac:dyDescent="0.25">
      <c r="A704" s="375"/>
      <c r="B704" s="384"/>
      <c r="C704" s="377">
        <f t="shared" si="242"/>
        <v>4</v>
      </c>
      <c r="D704" s="401"/>
      <c r="E704" s="458"/>
      <c r="F704" s="458"/>
      <c r="G704" s="401"/>
      <c r="H704" s="422"/>
      <c r="I704" s="422"/>
      <c r="J704" s="422" t="s">
        <v>635</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3"/>
        <v>0</v>
      </c>
      <c r="Y704" s="406" t="b">
        <f t="shared" si="243"/>
        <v>0</v>
      </c>
      <c r="Z704" s="406" t="b">
        <f t="shared" si="243"/>
        <v>0</v>
      </c>
      <c r="AA704" s="406" t="b">
        <f t="shared" si="243"/>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7"/>
        <v>348</v>
      </c>
      <c r="AK704" s="1038">
        <f t="shared" si="238"/>
        <v>348</v>
      </c>
      <c r="AL704" s="1038">
        <f t="shared" si="239"/>
        <v>348</v>
      </c>
      <c r="AM704" s="1038">
        <f t="shared" si="240"/>
        <v>348</v>
      </c>
      <c r="AN704" s="406"/>
      <c r="AO704" s="406"/>
      <c r="AP704" s="406"/>
      <c r="AQ704" s="401"/>
      <c r="AR704" s="387"/>
      <c r="AS704" s="375"/>
      <c r="AT704" s="375"/>
      <c r="AU704" s="375"/>
    </row>
    <row r="705" spans="1:47" outlineLevel="3" x14ac:dyDescent="0.25">
      <c r="A705" s="375"/>
      <c r="B705" s="384"/>
      <c r="C705" s="377">
        <f t="shared" si="242"/>
        <v>4</v>
      </c>
      <c r="D705" s="401"/>
      <c r="E705" s="458"/>
      <c r="F705" s="458"/>
      <c r="G705" s="401"/>
      <c r="H705" s="422"/>
      <c r="I705" s="422"/>
      <c r="J705" s="422" t="s">
        <v>636</v>
      </c>
      <c r="K705" s="406"/>
      <c r="L705" s="406"/>
      <c r="M705" s="406"/>
      <c r="N705" s="406"/>
      <c r="O705" s="406"/>
      <c r="P705" s="406"/>
      <c r="Q705" s="406"/>
      <c r="R705" s="529">
        <v>43814</v>
      </c>
      <c r="S705" s="529">
        <v>43814</v>
      </c>
      <c r="T705" s="529">
        <v>43814</v>
      </c>
      <c r="U705" s="529">
        <v>43814</v>
      </c>
      <c r="V705" s="406"/>
      <c r="W705" s="406"/>
      <c r="X705" s="406" t="b">
        <f t="shared" si="243"/>
        <v>0</v>
      </c>
      <c r="Y705" s="406" t="b">
        <f t="shared" si="243"/>
        <v>0</v>
      </c>
      <c r="Z705" s="406" t="b">
        <f t="shared" si="243"/>
        <v>0</v>
      </c>
      <c r="AA705" s="406" t="b">
        <f t="shared" si="243"/>
        <v>0</v>
      </c>
      <c r="AB705" s="406"/>
      <c r="AC705" s="406"/>
      <c r="AD705" s="406"/>
      <c r="AE705" s="406"/>
      <c r="AF705" s="406"/>
      <c r="AG705" s="406"/>
      <c r="AH705" s="406"/>
      <c r="AI705" s="406"/>
      <c r="AJ705" s="1038">
        <f t="shared" si="237"/>
        <v>348</v>
      </c>
      <c r="AK705" s="1038">
        <f t="shared" si="238"/>
        <v>348</v>
      </c>
      <c r="AL705" s="1038">
        <f t="shared" si="239"/>
        <v>348</v>
      </c>
      <c r="AM705" s="1038">
        <f t="shared" si="240"/>
        <v>348</v>
      </c>
      <c r="AN705" s="406"/>
      <c r="AO705" s="406"/>
      <c r="AP705" s="406"/>
      <c r="AQ705" s="401"/>
      <c r="AR705" s="387"/>
      <c r="AS705" s="375"/>
      <c r="AT705" s="375"/>
      <c r="AU705" s="375"/>
    </row>
    <row r="706" spans="1:47" outlineLevel="3" x14ac:dyDescent="0.25">
      <c r="A706" s="375"/>
      <c r="B706" s="384"/>
      <c r="C706" s="377">
        <f t="shared" si="242"/>
        <v>4</v>
      </c>
      <c r="D706" s="401"/>
      <c r="E706" s="458"/>
      <c r="F706" s="458"/>
      <c r="G706" s="401"/>
      <c r="H706" s="406"/>
      <c r="I706" s="422">
        <v>1</v>
      </c>
      <c r="J706" s="422" t="s">
        <v>645</v>
      </c>
      <c r="K706" s="494">
        <f>DATE(YEAR(K703)+1,MONTH(K703),DAY(K703))</f>
        <v>44180</v>
      </c>
      <c r="L706" s="494">
        <f>DATE(YEAR(L703)+1,MONTH(L703),DAY(L703))</f>
        <v>44180</v>
      </c>
      <c r="M706" s="494">
        <f>DATE(YEAR(M703)+1,MONTH(M703),DAY(M703))</f>
        <v>44180</v>
      </c>
      <c r="N706" s="406"/>
      <c r="O706" s="406"/>
      <c r="P706" s="406"/>
      <c r="Q706" s="406"/>
      <c r="R706" s="494">
        <f t="shared" ref="R706:U706" si="244">DATE(YEAR(R703)+1,MONTH(R703),DAY(R703))</f>
        <v>44180</v>
      </c>
      <c r="S706" s="494">
        <f t="shared" si="244"/>
        <v>44180</v>
      </c>
      <c r="T706" s="494">
        <f t="shared" si="244"/>
        <v>44180</v>
      </c>
      <c r="U706" s="494">
        <f t="shared" si="244"/>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7"/>
        <v>713</v>
      </c>
      <c r="AK706" s="1038">
        <f t="shared" si="238"/>
        <v>713</v>
      </c>
      <c r="AL706" s="1038">
        <f t="shared" si="239"/>
        <v>713</v>
      </c>
      <c r="AM706" s="1038">
        <f t="shared" si="240"/>
        <v>713</v>
      </c>
      <c r="AN706" s="406"/>
      <c r="AO706" s="406"/>
      <c r="AP706" s="406"/>
      <c r="AQ706" s="401"/>
      <c r="AR706" s="387"/>
      <c r="AS706" s="375"/>
      <c r="AT706" s="375"/>
      <c r="AU706" s="375"/>
    </row>
    <row r="707" spans="1:47" outlineLevel="3" x14ac:dyDescent="0.25">
      <c r="A707" s="375"/>
      <c r="B707" s="384"/>
      <c r="C707" s="377">
        <f t="shared" si="242"/>
        <v>4</v>
      </c>
      <c r="D707" s="401"/>
      <c r="E707" s="458"/>
      <c r="F707" s="458"/>
      <c r="G707" s="401"/>
      <c r="H707" s="406"/>
      <c r="I707" s="422"/>
      <c r="J707" s="422" t="s">
        <v>635</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5">DATE(YEAR(R704)+1,MONTH(R704),DAY(R704))</f>
        <v>44180</v>
      </c>
      <c r="S707" s="494">
        <f t="shared" si="245"/>
        <v>44180</v>
      </c>
      <c r="T707" s="494">
        <f t="shared" si="245"/>
        <v>44180</v>
      </c>
      <c r="U707" s="494">
        <f t="shared" si="245"/>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7"/>
        <v>713</v>
      </c>
      <c r="AK707" s="1038">
        <f t="shared" si="238"/>
        <v>713</v>
      </c>
      <c r="AL707" s="1038">
        <f t="shared" si="239"/>
        <v>713</v>
      </c>
      <c r="AM707" s="1038">
        <f t="shared" si="240"/>
        <v>713</v>
      </c>
      <c r="AN707" s="406"/>
      <c r="AO707" s="406"/>
      <c r="AP707" s="406"/>
      <c r="AQ707" s="401"/>
      <c r="AR707" s="387"/>
      <c r="AS707" s="375"/>
      <c r="AT707" s="375"/>
      <c r="AU707" s="375"/>
    </row>
    <row r="708" spans="1:47" outlineLevel="3" x14ac:dyDescent="0.25">
      <c r="A708" s="375"/>
      <c r="B708" s="384"/>
      <c r="C708" s="377">
        <f t="shared" si="242"/>
        <v>4</v>
      </c>
      <c r="D708" s="401"/>
      <c r="E708" s="458"/>
      <c r="F708" s="458"/>
      <c r="G708" s="401"/>
      <c r="H708" s="406"/>
      <c r="I708" s="422"/>
      <c r="J708" s="422" t="s">
        <v>636</v>
      </c>
      <c r="K708" s="406"/>
      <c r="L708" s="406"/>
      <c r="M708" s="406"/>
      <c r="N708" s="406"/>
      <c r="O708" s="406"/>
      <c r="P708" s="406"/>
      <c r="Q708" s="406"/>
      <c r="R708" s="494">
        <f t="shared" ref="R708:U708" si="246">DATE(YEAR(R705)+1,MONTH(R705),DAY(R705))</f>
        <v>44180</v>
      </c>
      <c r="S708" s="494">
        <f t="shared" si="246"/>
        <v>44180</v>
      </c>
      <c r="T708" s="494">
        <f t="shared" si="246"/>
        <v>44180</v>
      </c>
      <c r="U708" s="494">
        <f t="shared" si="246"/>
        <v>44180</v>
      </c>
      <c r="V708" s="406"/>
      <c r="W708" s="406"/>
      <c r="X708" s="406"/>
      <c r="Y708" s="406"/>
      <c r="Z708" s="406"/>
      <c r="AA708" s="406"/>
      <c r="AB708" s="406"/>
      <c r="AC708" s="406"/>
      <c r="AD708" s="406"/>
      <c r="AE708" s="406"/>
      <c r="AF708" s="406"/>
      <c r="AG708" s="406"/>
      <c r="AH708" s="406"/>
      <c r="AI708" s="406"/>
      <c r="AJ708" s="1038">
        <f t="shared" si="237"/>
        <v>713</v>
      </c>
      <c r="AK708" s="1038">
        <f t="shared" si="238"/>
        <v>713</v>
      </c>
      <c r="AL708" s="1038">
        <f t="shared" si="239"/>
        <v>713</v>
      </c>
      <c r="AM708" s="1038">
        <f t="shared" si="240"/>
        <v>713</v>
      </c>
      <c r="AN708" s="406"/>
      <c r="AO708" s="406"/>
      <c r="AP708" s="406"/>
      <c r="AQ708" s="401"/>
      <c r="AR708" s="387"/>
      <c r="AS708" s="375"/>
      <c r="AT708" s="375"/>
      <c r="AU708" s="375"/>
    </row>
    <row r="709" spans="1:47" outlineLevel="3" x14ac:dyDescent="0.25">
      <c r="A709" s="375"/>
      <c r="B709" s="384"/>
      <c r="C709" s="377">
        <f t="shared" si="242"/>
        <v>4</v>
      </c>
      <c r="D709" s="401"/>
      <c r="E709" s="458"/>
      <c r="F709" s="458"/>
      <c r="G709" s="401"/>
      <c r="H709" s="406"/>
      <c r="I709" s="422">
        <v>2</v>
      </c>
      <c r="J709" s="422" t="s">
        <v>645</v>
      </c>
      <c r="K709" s="494">
        <f>DATE(YEAR(K706)+1,MONTH(K706),DAY(K706))</f>
        <v>44545</v>
      </c>
      <c r="L709" s="494">
        <f>DATE(YEAR(L706)+1,MONTH(L706),DAY(L706))</f>
        <v>44545</v>
      </c>
      <c r="M709" s="494">
        <f>DATE(YEAR(M706)+1,MONTH(M706),DAY(M706))</f>
        <v>44545</v>
      </c>
      <c r="N709" s="406"/>
      <c r="O709" s="406"/>
      <c r="P709" s="406"/>
      <c r="Q709" s="406"/>
      <c r="R709" s="494">
        <f t="shared" ref="R709:U709" si="247">DATE(YEAR(R706)+1,MONTH(R706),DAY(R706))</f>
        <v>44545</v>
      </c>
      <c r="S709" s="494">
        <f t="shared" si="247"/>
        <v>44545</v>
      </c>
      <c r="T709" s="494">
        <f t="shared" si="247"/>
        <v>44545</v>
      </c>
      <c r="U709" s="494">
        <f t="shared" si="247"/>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7"/>
        <v>1076</v>
      </c>
      <c r="AK709" s="1038">
        <f t="shared" si="238"/>
        <v>1076</v>
      </c>
      <c r="AL709" s="1038">
        <f t="shared" si="239"/>
        <v>1076</v>
      </c>
      <c r="AM709" s="1038">
        <f t="shared" si="240"/>
        <v>1076</v>
      </c>
      <c r="AN709" s="406"/>
      <c r="AO709" s="406"/>
      <c r="AP709" s="406"/>
      <c r="AQ709" s="401"/>
      <c r="AR709" s="387"/>
      <c r="AS709" s="375"/>
      <c r="AT709" s="375"/>
      <c r="AU709" s="375"/>
    </row>
    <row r="710" spans="1:47" outlineLevel="3" x14ac:dyDescent="0.25">
      <c r="A710" s="375"/>
      <c r="B710" s="384"/>
      <c r="C710" s="377">
        <f t="shared" si="242"/>
        <v>4</v>
      </c>
      <c r="D710" s="401"/>
      <c r="E710" s="458"/>
      <c r="F710" s="458"/>
      <c r="G710" s="401"/>
      <c r="H710" s="406"/>
      <c r="I710" s="422"/>
      <c r="J710" s="422" t="s">
        <v>635</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8">DATE(YEAR(R707)+1,MONTH(R707),DAY(R707))</f>
        <v>44545</v>
      </c>
      <c r="S710" s="494">
        <f t="shared" si="248"/>
        <v>44545</v>
      </c>
      <c r="T710" s="494">
        <f t="shared" si="248"/>
        <v>44545</v>
      </c>
      <c r="U710" s="494">
        <f t="shared" si="248"/>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7"/>
        <v>1076</v>
      </c>
      <c r="AK710" s="1038">
        <f t="shared" si="238"/>
        <v>1076</v>
      </c>
      <c r="AL710" s="1038">
        <f t="shared" si="239"/>
        <v>1076</v>
      </c>
      <c r="AM710" s="1038">
        <f t="shared" si="240"/>
        <v>1076</v>
      </c>
      <c r="AN710" s="406"/>
      <c r="AO710" s="406"/>
      <c r="AP710" s="406"/>
      <c r="AQ710" s="401"/>
      <c r="AR710" s="387"/>
      <c r="AS710" s="375"/>
      <c r="AT710" s="375"/>
      <c r="AU710" s="375"/>
    </row>
    <row r="711" spans="1:47" outlineLevel="3" x14ac:dyDescent="0.25">
      <c r="A711" s="375"/>
      <c r="B711" s="384"/>
      <c r="C711" s="377">
        <f t="shared" si="242"/>
        <v>4</v>
      </c>
      <c r="D711" s="401"/>
      <c r="E711" s="458"/>
      <c r="F711" s="458"/>
      <c r="G711" s="401"/>
      <c r="H711" s="406"/>
      <c r="I711" s="422"/>
      <c r="J711" s="422" t="s">
        <v>636</v>
      </c>
      <c r="K711" s="406"/>
      <c r="L711" s="406"/>
      <c r="M711" s="406"/>
      <c r="N711" s="406"/>
      <c r="O711" s="406"/>
      <c r="P711" s="406"/>
      <c r="Q711" s="406"/>
      <c r="R711" s="494">
        <f t="shared" ref="R711:U711" si="249">DATE(YEAR(R708)+1,MONTH(R708),DAY(R708))</f>
        <v>44545</v>
      </c>
      <c r="S711" s="494">
        <f t="shared" si="249"/>
        <v>44545</v>
      </c>
      <c r="T711" s="494">
        <f t="shared" si="249"/>
        <v>44545</v>
      </c>
      <c r="U711" s="494">
        <f t="shared" si="249"/>
        <v>44545</v>
      </c>
      <c r="V711" s="406"/>
      <c r="W711" s="406"/>
      <c r="X711" s="406"/>
      <c r="Y711" s="406"/>
      <c r="Z711" s="406"/>
      <c r="AA711" s="406"/>
      <c r="AB711" s="406"/>
      <c r="AC711" s="406"/>
      <c r="AD711" s="406"/>
      <c r="AE711" s="406"/>
      <c r="AF711" s="406"/>
      <c r="AG711" s="406"/>
      <c r="AH711" s="406"/>
      <c r="AI711" s="406"/>
      <c r="AJ711" s="1038">
        <f t="shared" ref="AJ711:AJ742" si="250">MIN(363,INT((R711 - DATE(YEAR(R711),1,1))))+364*(YEAR(R711)-i_startyear)</f>
        <v>1076</v>
      </c>
      <c r="AK711" s="1038">
        <f t="shared" ref="AK711:AK742" si="251">MIN(363,INT((S711 - DATE(YEAR(S711),1,1))))+364*(YEAR(S711)-i_startyear)</f>
        <v>1076</v>
      </c>
      <c r="AL711" s="1038">
        <f t="shared" ref="AL711:AL742" si="252">MIN(363,INT((T711 - DATE(YEAR(T711),1,1))))+364*(YEAR(T711)-i_startyear)</f>
        <v>1076</v>
      </c>
      <c r="AM711" s="1038">
        <f t="shared" ref="AM711:AM742" si="253">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42"/>
        <v>4</v>
      </c>
      <c r="D712" s="401"/>
      <c r="E712" s="458"/>
      <c r="F712" s="458"/>
      <c r="G712" s="401"/>
      <c r="H712" s="406"/>
      <c r="I712" s="422">
        <v>3</v>
      </c>
      <c r="J712" s="422" t="s">
        <v>645</v>
      </c>
      <c r="K712" s="494">
        <f>DATE(YEAR(K709)+1,MONTH(K709),DAY(K709))</f>
        <v>44910</v>
      </c>
      <c r="L712" s="494">
        <f>DATE(YEAR(L709)+1,MONTH(L709),DAY(L709))</f>
        <v>44910</v>
      </c>
      <c r="M712" s="494">
        <f>DATE(YEAR(M709)+1,MONTH(M709),DAY(M709))</f>
        <v>44910</v>
      </c>
      <c r="N712" s="406"/>
      <c r="O712" s="406"/>
      <c r="P712" s="406"/>
      <c r="Q712" s="406"/>
      <c r="R712" s="494">
        <f t="shared" ref="R712:U712" si="254">DATE(YEAR(R709)+1,MONTH(R709),DAY(R709))</f>
        <v>44910</v>
      </c>
      <c r="S712" s="494">
        <f t="shared" si="254"/>
        <v>44910</v>
      </c>
      <c r="T712" s="494">
        <f t="shared" si="254"/>
        <v>44910</v>
      </c>
      <c r="U712" s="494">
        <f t="shared" si="254"/>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50"/>
        <v>1440</v>
      </c>
      <c r="AK712" s="1038">
        <f t="shared" si="251"/>
        <v>1440</v>
      </c>
      <c r="AL712" s="1038">
        <f t="shared" si="252"/>
        <v>1440</v>
      </c>
      <c r="AM712" s="1038">
        <f t="shared" si="253"/>
        <v>1440</v>
      </c>
      <c r="AN712" s="406"/>
      <c r="AO712" s="406"/>
      <c r="AP712" s="406"/>
      <c r="AQ712" s="401"/>
      <c r="AR712" s="387"/>
      <c r="AS712" s="375"/>
      <c r="AT712" s="375"/>
      <c r="AU712" s="375"/>
    </row>
    <row r="713" spans="1:47" outlineLevel="3" x14ac:dyDescent="0.25">
      <c r="A713" s="375"/>
      <c r="B713" s="384"/>
      <c r="C713" s="377">
        <f t="shared" si="242"/>
        <v>4</v>
      </c>
      <c r="D713" s="401"/>
      <c r="E713" s="458"/>
      <c r="F713" s="458"/>
      <c r="G713" s="401"/>
      <c r="H713" s="406"/>
      <c r="I713" s="422"/>
      <c r="J713" s="422" t="s">
        <v>635</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5">DATE(YEAR(R710)+1,MONTH(R710),DAY(R710))</f>
        <v>44910</v>
      </c>
      <c r="S713" s="494">
        <f t="shared" si="255"/>
        <v>44910</v>
      </c>
      <c r="T713" s="494">
        <f t="shared" si="255"/>
        <v>44910</v>
      </c>
      <c r="U713" s="494">
        <f t="shared" si="255"/>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50"/>
        <v>1440</v>
      </c>
      <c r="AK713" s="1038">
        <f t="shared" si="251"/>
        <v>1440</v>
      </c>
      <c r="AL713" s="1038">
        <f t="shared" si="252"/>
        <v>1440</v>
      </c>
      <c r="AM713" s="1038">
        <f t="shared" si="253"/>
        <v>1440</v>
      </c>
      <c r="AN713" s="406"/>
      <c r="AO713" s="406"/>
      <c r="AP713" s="406"/>
      <c r="AQ713" s="401"/>
      <c r="AR713" s="387"/>
      <c r="AS713" s="375"/>
      <c r="AT713" s="375"/>
      <c r="AU713" s="375"/>
    </row>
    <row r="714" spans="1:47" outlineLevel="3" x14ac:dyDescent="0.25">
      <c r="A714" s="375"/>
      <c r="B714" s="384"/>
      <c r="C714" s="377">
        <f t="shared" si="242"/>
        <v>4</v>
      </c>
      <c r="D714" s="401"/>
      <c r="E714" s="458"/>
      <c r="F714" s="458"/>
      <c r="G714" s="401"/>
      <c r="H714" s="406"/>
      <c r="I714" s="422"/>
      <c r="J714" s="422" t="s">
        <v>636</v>
      </c>
      <c r="K714" s="406"/>
      <c r="L714" s="406"/>
      <c r="M714" s="406"/>
      <c r="N714" s="406"/>
      <c r="O714" s="406"/>
      <c r="P714" s="406"/>
      <c r="Q714" s="406"/>
      <c r="R714" s="494">
        <f t="shared" ref="R714:U714" si="256">DATE(YEAR(R711)+1,MONTH(R711),DAY(R711))</f>
        <v>44910</v>
      </c>
      <c r="S714" s="494">
        <f t="shared" si="256"/>
        <v>44910</v>
      </c>
      <c r="T714" s="494">
        <f t="shared" si="256"/>
        <v>44910</v>
      </c>
      <c r="U714" s="494">
        <f t="shared" si="256"/>
        <v>44910</v>
      </c>
      <c r="V714" s="406"/>
      <c r="W714" s="406"/>
      <c r="X714" s="406"/>
      <c r="Y714" s="406"/>
      <c r="Z714" s="406"/>
      <c r="AA714" s="406"/>
      <c r="AB714" s="406"/>
      <c r="AC714" s="406"/>
      <c r="AD714" s="406"/>
      <c r="AE714" s="406"/>
      <c r="AF714" s="406"/>
      <c r="AG714" s="406"/>
      <c r="AH714" s="406"/>
      <c r="AI714" s="406"/>
      <c r="AJ714" s="1038">
        <f t="shared" si="250"/>
        <v>1440</v>
      </c>
      <c r="AK714" s="1038">
        <f t="shared" si="251"/>
        <v>1440</v>
      </c>
      <c r="AL714" s="1038">
        <f t="shared" si="252"/>
        <v>1440</v>
      </c>
      <c r="AM714" s="1038">
        <f t="shared" si="253"/>
        <v>1440</v>
      </c>
      <c r="AN714" s="406"/>
      <c r="AO714" s="406"/>
      <c r="AP714" s="406"/>
      <c r="AQ714" s="401"/>
      <c r="AR714" s="387"/>
      <c r="AS714" s="375"/>
      <c r="AT714" s="375"/>
      <c r="AU714" s="375"/>
    </row>
    <row r="715" spans="1:47" outlineLevel="3" x14ac:dyDescent="0.25">
      <c r="A715" s="375"/>
      <c r="B715" s="384"/>
      <c r="C715" s="377">
        <f t="shared" si="242"/>
        <v>4</v>
      </c>
      <c r="D715" s="401"/>
      <c r="E715" s="458"/>
      <c r="F715" s="458"/>
      <c r="G715" s="401"/>
      <c r="H715" s="406"/>
      <c r="I715" s="422">
        <v>4</v>
      </c>
      <c r="J715" s="422" t="s">
        <v>645</v>
      </c>
      <c r="K715" s="494">
        <f>DATE(YEAR(K712)+1,MONTH(K712),DAY(K712))</f>
        <v>45275</v>
      </c>
      <c r="L715" s="494">
        <f>DATE(YEAR(L712)+1,MONTH(L712),DAY(L712))</f>
        <v>45275</v>
      </c>
      <c r="M715" s="494">
        <f>DATE(YEAR(M712)+1,MONTH(M712),DAY(M712))</f>
        <v>45275</v>
      </c>
      <c r="N715" s="406"/>
      <c r="O715" s="406"/>
      <c r="P715" s="406"/>
      <c r="Q715" s="406"/>
      <c r="R715" s="494">
        <f t="shared" ref="R715:U715" si="257">DATE(YEAR(R712)+1,MONTH(R712),DAY(R712))</f>
        <v>45275</v>
      </c>
      <c r="S715" s="494">
        <f t="shared" si="257"/>
        <v>45275</v>
      </c>
      <c r="T715" s="494">
        <f t="shared" si="257"/>
        <v>45275</v>
      </c>
      <c r="U715" s="494">
        <f t="shared" si="257"/>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50"/>
        <v>1804</v>
      </c>
      <c r="AK715" s="1038">
        <f t="shared" si="251"/>
        <v>1804</v>
      </c>
      <c r="AL715" s="1038">
        <f t="shared" si="252"/>
        <v>1804</v>
      </c>
      <c r="AM715" s="1038">
        <f t="shared" si="253"/>
        <v>1804</v>
      </c>
      <c r="AN715" s="406"/>
      <c r="AO715" s="406"/>
      <c r="AP715" s="406"/>
      <c r="AQ715" s="401"/>
      <c r="AR715" s="387"/>
      <c r="AS715" s="375"/>
      <c r="AT715" s="375"/>
      <c r="AU715" s="375"/>
    </row>
    <row r="716" spans="1:47" outlineLevel="3" x14ac:dyDescent="0.25">
      <c r="A716" s="375"/>
      <c r="B716" s="384"/>
      <c r="C716" s="377">
        <f t="shared" si="242"/>
        <v>4</v>
      </c>
      <c r="D716" s="401"/>
      <c r="E716" s="458"/>
      <c r="F716" s="458"/>
      <c r="G716" s="401"/>
      <c r="H716" s="406"/>
      <c r="I716" s="422"/>
      <c r="J716" s="422" t="s">
        <v>635</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8">DATE(YEAR(R713)+1,MONTH(R713),DAY(R713))</f>
        <v>45275</v>
      </c>
      <c r="S716" s="494">
        <f t="shared" si="258"/>
        <v>45275</v>
      </c>
      <c r="T716" s="494">
        <f t="shared" si="258"/>
        <v>45275</v>
      </c>
      <c r="U716" s="494">
        <f t="shared" si="258"/>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50"/>
        <v>1804</v>
      </c>
      <c r="AK716" s="1038">
        <f t="shared" si="251"/>
        <v>1804</v>
      </c>
      <c r="AL716" s="1038">
        <f t="shared" si="252"/>
        <v>1804</v>
      </c>
      <c r="AM716" s="1038">
        <f t="shared" si="253"/>
        <v>1804</v>
      </c>
      <c r="AN716" s="406"/>
      <c r="AO716" s="406"/>
      <c r="AP716" s="406"/>
      <c r="AQ716" s="401"/>
      <c r="AR716" s="387"/>
      <c r="AS716" s="375"/>
      <c r="AT716" s="375"/>
      <c r="AU716" s="375"/>
    </row>
    <row r="717" spans="1:47" outlineLevel="3" x14ac:dyDescent="0.25">
      <c r="A717" s="375"/>
      <c r="B717" s="384"/>
      <c r="C717" s="377">
        <f t="shared" si="242"/>
        <v>4</v>
      </c>
      <c r="D717" s="401"/>
      <c r="E717" s="458"/>
      <c r="F717" s="458"/>
      <c r="G717" s="401"/>
      <c r="H717" s="406"/>
      <c r="I717" s="422"/>
      <c r="J717" s="422" t="s">
        <v>636</v>
      </c>
      <c r="K717" s="406"/>
      <c r="L717" s="406"/>
      <c r="M717" s="406"/>
      <c r="N717" s="406"/>
      <c r="O717" s="406"/>
      <c r="P717" s="406"/>
      <c r="Q717" s="406"/>
      <c r="R717" s="494">
        <f t="shared" ref="R717:U717" si="259">DATE(YEAR(R714)+1,MONTH(R714),DAY(R714))</f>
        <v>45275</v>
      </c>
      <c r="S717" s="494">
        <f t="shared" si="259"/>
        <v>45275</v>
      </c>
      <c r="T717" s="494">
        <f t="shared" si="259"/>
        <v>45275</v>
      </c>
      <c r="U717" s="494">
        <f t="shared" si="259"/>
        <v>45275</v>
      </c>
      <c r="V717" s="406"/>
      <c r="W717" s="406"/>
      <c r="X717" s="406"/>
      <c r="Y717" s="406"/>
      <c r="Z717" s="406"/>
      <c r="AA717" s="406"/>
      <c r="AB717" s="406"/>
      <c r="AC717" s="406"/>
      <c r="AD717" s="406"/>
      <c r="AE717" s="406"/>
      <c r="AF717" s="406"/>
      <c r="AG717" s="406"/>
      <c r="AH717" s="406"/>
      <c r="AI717" s="406"/>
      <c r="AJ717" s="1038">
        <f t="shared" si="250"/>
        <v>1804</v>
      </c>
      <c r="AK717" s="1038">
        <f t="shared" si="251"/>
        <v>1804</v>
      </c>
      <c r="AL717" s="1038">
        <f t="shared" si="252"/>
        <v>1804</v>
      </c>
      <c r="AM717" s="1038">
        <f t="shared" si="253"/>
        <v>1804</v>
      </c>
      <c r="AN717" s="406"/>
      <c r="AO717" s="406"/>
      <c r="AP717" s="406"/>
      <c r="AQ717" s="401"/>
      <c r="AR717" s="387"/>
      <c r="AS717" s="375"/>
      <c r="AT717" s="375"/>
      <c r="AU717" s="375"/>
    </row>
    <row r="718" spans="1:47" outlineLevel="3" x14ac:dyDescent="0.25">
      <c r="A718" s="375"/>
      <c r="B718" s="384"/>
      <c r="C718" s="377">
        <f t="shared" ref="C718:C726" si="260">INT($C$232)+3</f>
        <v>4</v>
      </c>
      <c r="D718" s="401"/>
      <c r="E718" s="458"/>
      <c r="F718" s="458"/>
      <c r="G718" s="401"/>
      <c r="H718" s="406"/>
      <c r="I718" s="422">
        <v>5</v>
      </c>
      <c r="J718" s="422" t="s">
        <v>645</v>
      </c>
      <c r="K718" s="494">
        <f>DATE(YEAR(K715)+1,MONTH(K715),DAY(K715))</f>
        <v>45641</v>
      </c>
      <c r="L718" s="494">
        <f>DATE(YEAR(L715)+1,MONTH(L715),DAY(L715))</f>
        <v>45641</v>
      </c>
      <c r="M718" s="494">
        <f>DATE(YEAR(M715)+1,MONTH(M715),DAY(M715))</f>
        <v>45641</v>
      </c>
      <c r="N718" s="406"/>
      <c r="O718" s="406"/>
      <c r="P718" s="406"/>
      <c r="Q718" s="406"/>
      <c r="R718" s="494">
        <f t="shared" ref="R718:U718" si="261">DATE(YEAR(R715)+1,MONTH(R715),DAY(R715))</f>
        <v>45641</v>
      </c>
      <c r="S718" s="494">
        <f t="shared" si="261"/>
        <v>45641</v>
      </c>
      <c r="T718" s="494">
        <f t="shared" si="261"/>
        <v>45641</v>
      </c>
      <c r="U718" s="494">
        <f t="shared" si="261"/>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50"/>
        <v>2169</v>
      </c>
      <c r="AK718" s="1038">
        <f t="shared" si="251"/>
        <v>2169</v>
      </c>
      <c r="AL718" s="1038">
        <f t="shared" si="252"/>
        <v>2169</v>
      </c>
      <c r="AM718" s="1038">
        <f t="shared" si="253"/>
        <v>2169</v>
      </c>
      <c r="AN718" s="406"/>
      <c r="AO718" s="406"/>
      <c r="AP718" s="406"/>
      <c r="AQ718" s="401"/>
      <c r="AR718" s="387"/>
      <c r="AS718" s="375"/>
      <c r="AT718" s="375"/>
      <c r="AU718" s="375"/>
    </row>
    <row r="719" spans="1:47" outlineLevel="3" x14ac:dyDescent="0.25">
      <c r="A719" s="375"/>
      <c r="B719" s="384"/>
      <c r="C719" s="377">
        <f t="shared" si="260"/>
        <v>4</v>
      </c>
      <c r="D719" s="401"/>
      <c r="E719" s="458"/>
      <c r="F719" s="458"/>
      <c r="G719" s="401"/>
      <c r="H719" s="406"/>
      <c r="I719" s="422"/>
      <c r="J719" s="422" t="s">
        <v>635</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62">DATE(YEAR(R716)+1,MONTH(R716),DAY(R716))</f>
        <v>45641</v>
      </c>
      <c r="S719" s="494">
        <f t="shared" si="262"/>
        <v>45641</v>
      </c>
      <c r="T719" s="494">
        <f t="shared" si="262"/>
        <v>45641</v>
      </c>
      <c r="U719" s="494">
        <f t="shared" si="262"/>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50"/>
        <v>2169</v>
      </c>
      <c r="AK719" s="1038">
        <f t="shared" si="251"/>
        <v>2169</v>
      </c>
      <c r="AL719" s="1038">
        <f t="shared" si="252"/>
        <v>2169</v>
      </c>
      <c r="AM719" s="1038">
        <f t="shared" si="253"/>
        <v>2169</v>
      </c>
      <c r="AN719" s="406"/>
      <c r="AO719" s="406"/>
      <c r="AP719" s="406"/>
      <c r="AQ719" s="401"/>
      <c r="AR719" s="387"/>
      <c r="AS719" s="375"/>
      <c r="AT719" s="375"/>
      <c r="AU719" s="375"/>
    </row>
    <row r="720" spans="1:47" outlineLevel="3" x14ac:dyDescent="0.25">
      <c r="A720" s="375"/>
      <c r="B720" s="384"/>
      <c r="C720" s="377">
        <f t="shared" si="260"/>
        <v>4</v>
      </c>
      <c r="D720" s="401"/>
      <c r="E720" s="458"/>
      <c r="F720" s="458"/>
      <c r="G720" s="401"/>
      <c r="H720" s="406"/>
      <c r="I720" s="422"/>
      <c r="J720" s="422" t="s">
        <v>636</v>
      </c>
      <c r="K720" s="406"/>
      <c r="L720" s="406"/>
      <c r="M720" s="406"/>
      <c r="N720" s="406"/>
      <c r="O720" s="406"/>
      <c r="P720" s="406"/>
      <c r="Q720" s="406"/>
      <c r="R720" s="494">
        <f t="shared" ref="R720:U720" si="263">DATE(YEAR(R717)+1,MONTH(R717),DAY(R717))</f>
        <v>45641</v>
      </c>
      <c r="S720" s="494">
        <f t="shared" si="263"/>
        <v>45641</v>
      </c>
      <c r="T720" s="494">
        <f t="shared" si="263"/>
        <v>45641</v>
      </c>
      <c r="U720" s="494">
        <f t="shared" si="263"/>
        <v>45641</v>
      </c>
      <c r="V720" s="406"/>
      <c r="W720" s="406"/>
      <c r="X720" s="406"/>
      <c r="Y720" s="406"/>
      <c r="Z720" s="406"/>
      <c r="AA720" s="406"/>
      <c r="AB720" s="406"/>
      <c r="AC720" s="406"/>
      <c r="AD720" s="406"/>
      <c r="AE720" s="406"/>
      <c r="AF720" s="406"/>
      <c r="AG720" s="406"/>
      <c r="AH720" s="406"/>
      <c r="AI720" s="406"/>
      <c r="AJ720" s="1038">
        <f t="shared" si="250"/>
        <v>2169</v>
      </c>
      <c r="AK720" s="1038">
        <f t="shared" si="251"/>
        <v>2169</v>
      </c>
      <c r="AL720" s="1038">
        <f t="shared" si="252"/>
        <v>2169</v>
      </c>
      <c r="AM720" s="1038">
        <f t="shared" si="253"/>
        <v>2169</v>
      </c>
      <c r="AN720" s="406"/>
      <c r="AO720" s="406"/>
      <c r="AP720" s="406"/>
      <c r="AQ720" s="401"/>
      <c r="AR720" s="387"/>
      <c r="AS720" s="375"/>
      <c r="AT720" s="375"/>
      <c r="AU720" s="375"/>
    </row>
    <row r="721" spans="1:47" outlineLevel="3" x14ac:dyDescent="0.25">
      <c r="A721" s="375"/>
      <c r="B721" s="384"/>
      <c r="C721" s="377">
        <f t="shared" si="260"/>
        <v>4</v>
      </c>
      <c r="D721" s="401"/>
      <c r="E721" s="458"/>
      <c r="F721" s="458"/>
      <c r="G721" s="401"/>
      <c r="H721" s="406"/>
      <c r="I721" s="422">
        <v>6</v>
      </c>
      <c r="J721" s="422" t="s">
        <v>645</v>
      </c>
      <c r="K721" s="494">
        <f>DATE(YEAR(K718)+1,MONTH(K718),DAY(K718))</f>
        <v>46006</v>
      </c>
      <c r="L721" s="494">
        <f>DATE(YEAR(L718)+1,MONTH(L718),DAY(L718))</f>
        <v>46006</v>
      </c>
      <c r="M721" s="494">
        <f>DATE(YEAR(M718)+1,MONTH(M718),DAY(M718))</f>
        <v>46006</v>
      </c>
      <c r="N721" s="406"/>
      <c r="O721" s="406"/>
      <c r="P721" s="406"/>
      <c r="Q721" s="406"/>
      <c r="R721" s="494">
        <f t="shared" ref="R721:U721" si="264">DATE(YEAR(R718)+1,MONTH(R718),DAY(R718))</f>
        <v>46006</v>
      </c>
      <c r="S721" s="494">
        <f t="shared" si="264"/>
        <v>46006</v>
      </c>
      <c r="T721" s="494">
        <f t="shared" si="264"/>
        <v>46006</v>
      </c>
      <c r="U721" s="494">
        <f t="shared" si="264"/>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50"/>
        <v>2532</v>
      </c>
      <c r="AK721" s="1038">
        <f t="shared" si="251"/>
        <v>2532</v>
      </c>
      <c r="AL721" s="1038">
        <f t="shared" si="252"/>
        <v>2532</v>
      </c>
      <c r="AM721" s="1038">
        <f t="shared" si="253"/>
        <v>2532</v>
      </c>
      <c r="AN721" s="406"/>
      <c r="AO721" s="406"/>
      <c r="AP721" s="406"/>
      <c r="AQ721" s="401"/>
      <c r="AR721" s="387"/>
      <c r="AS721" s="375"/>
      <c r="AT721" s="375"/>
      <c r="AU721" s="375"/>
    </row>
    <row r="722" spans="1:47" outlineLevel="3" x14ac:dyDescent="0.25">
      <c r="A722" s="375"/>
      <c r="B722" s="384"/>
      <c r="C722" s="377">
        <f t="shared" si="260"/>
        <v>4</v>
      </c>
      <c r="D722" s="401"/>
      <c r="E722" s="458"/>
      <c r="F722" s="458"/>
      <c r="G722" s="401"/>
      <c r="H722" s="406"/>
      <c r="I722" s="422"/>
      <c r="J722" s="422" t="s">
        <v>635</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5">DATE(YEAR(R719)+1,MONTH(R719),DAY(R719))</f>
        <v>46006</v>
      </c>
      <c r="S722" s="494">
        <f t="shared" si="265"/>
        <v>46006</v>
      </c>
      <c r="T722" s="494">
        <f t="shared" si="265"/>
        <v>46006</v>
      </c>
      <c r="U722" s="494">
        <f t="shared" si="265"/>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50"/>
        <v>2532</v>
      </c>
      <c r="AK722" s="1038">
        <f t="shared" si="251"/>
        <v>2532</v>
      </c>
      <c r="AL722" s="1038">
        <f t="shared" si="252"/>
        <v>2532</v>
      </c>
      <c r="AM722" s="1038">
        <f t="shared" si="253"/>
        <v>2532</v>
      </c>
      <c r="AN722" s="406"/>
      <c r="AO722" s="406"/>
      <c r="AP722" s="406"/>
      <c r="AQ722" s="401"/>
      <c r="AR722" s="387"/>
      <c r="AS722" s="375"/>
      <c r="AT722" s="375"/>
      <c r="AU722" s="375"/>
    </row>
    <row r="723" spans="1:47" outlineLevel="3" x14ac:dyDescent="0.25">
      <c r="A723" s="375"/>
      <c r="B723" s="384"/>
      <c r="C723" s="377">
        <f t="shared" si="260"/>
        <v>4</v>
      </c>
      <c r="D723" s="401"/>
      <c r="E723" s="458"/>
      <c r="F723" s="458"/>
      <c r="G723" s="401"/>
      <c r="H723" s="406"/>
      <c r="I723" s="422"/>
      <c r="J723" s="422" t="s">
        <v>636</v>
      </c>
      <c r="K723" s="406"/>
      <c r="L723" s="406"/>
      <c r="M723" s="406"/>
      <c r="N723" s="406"/>
      <c r="O723" s="406"/>
      <c r="P723" s="406"/>
      <c r="Q723" s="406"/>
      <c r="R723" s="494">
        <f t="shared" ref="R723:U723" si="266">DATE(YEAR(R720)+1,MONTH(R720),DAY(R720))</f>
        <v>46006</v>
      </c>
      <c r="S723" s="494">
        <f t="shared" si="266"/>
        <v>46006</v>
      </c>
      <c r="T723" s="494">
        <f t="shared" si="266"/>
        <v>46006</v>
      </c>
      <c r="U723" s="494">
        <f t="shared" si="266"/>
        <v>46006</v>
      </c>
      <c r="V723" s="406"/>
      <c r="W723" s="406"/>
      <c r="X723" s="406"/>
      <c r="Y723" s="406"/>
      <c r="Z723" s="406"/>
      <c r="AA723" s="406"/>
      <c r="AB723" s="406"/>
      <c r="AC723" s="406"/>
      <c r="AD723" s="406"/>
      <c r="AE723" s="406"/>
      <c r="AF723" s="406"/>
      <c r="AG723" s="406"/>
      <c r="AH723" s="406"/>
      <c r="AI723" s="406"/>
      <c r="AJ723" s="1038">
        <f t="shared" si="250"/>
        <v>2532</v>
      </c>
      <c r="AK723" s="1038">
        <f t="shared" si="251"/>
        <v>2532</v>
      </c>
      <c r="AL723" s="1038">
        <f t="shared" si="252"/>
        <v>2532</v>
      </c>
      <c r="AM723" s="1038">
        <f t="shared" si="253"/>
        <v>2532</v>
      </c>
      <c r="AN723" s="406"/>
      <c r="AO723" s="406"/>
      <c r="AP723" s="406"/>
      <c r="AQ723" s="401"/>
      <c r="AR723" s="387"/>
      <c r="AS723" s="375"/>
      <c r="AT723" s="375"/>
      <c r="AU723" s="375"/>
    </row>
    <row r="724" spans="1:47" outlineLevel="3" x14ac:dyDescent="0.25">
      <c r="A724" s="375"/>
      <c r="B724" s="384"/>
      <c r="C724" s="377">
        <f t="shared" si="260"/>
        <v>4</v>
      </c>
      <c r="D724" s="401"/>
      <c r="E724" s="458"/>
      <c r="F724" s="458"/>
      <c r="G724" s="401"/>
      <c r="H724" s="406"/>
      <c r="I724" s="422">
        <v>7</v>
      </c>
      <c r="J724" s="422" t="s">
        <v>645</v>
      </c>
      <c r="K724" s="494">
        <f>DATE(YEAR(K721)+1,MONTH(K721),DAY(K721))</f>
        <v>46371</v>
      </c>
      <c r="L724" s="494">
        <f>DATE(YEAR(L721)+1,MONTH(L721),DAY(L721))</f>
        <v>46371</v>
      </c>
      <c r="M724" s="494">
        <f>DATE(YEAR(M721)+1,MONTH(M721),DAY(M721))</f>
        <v>46371</v>
      </c>
      <c r="N724" s="406"/>
      <c r="O724" s="406"/>
      <c r="P724" s="406"/>
      <c r="Q724" s="406"/>
      <c r="R724" s="494">
        <f t="shared" ref="R724:U724" si="267">DATE(YEAR(R721)+1,MONTH(R721),DAY(R721))</f>
        <v>46371</v>
      </c>
      <c r="S724" s="494">
        <f t="shared" si="267"/>
        <v>46371</v>
      </c>
      <c r="T724" s="494">
        <f t="shared" si="267"/>
        <v>46371</v>
      </c>
      <c r="U724" s="494">
        <f t="shared" si="267"/>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50"/>
        <v>2896</v>
      </c>
      <c r="AK724" s="1038">
        <f t="shared" si="251"/>
        <v>2896</v>
      </c>
      <c r="AL724" s="1038">
        <f t="shared" si="252"/>
        <v>2896</v>
      </c>
      <c r="AM724" s="1038">
        <f t="shared" si="253"/>
        <v>2896</v>
      </c>
      <c r="AN724" s="406"/>
      <c r="AO724" s="406"/>
      <c r="AP724" s="406"/>
      <c r="AQ724" s="401"/>
      <c r="AR724" s="387"/>
      <c r="AS724" s="375"/>
      <c r="AT724" s="375"/>
      <c r="AU724" s="375"/>
    </row>
    <row r="725" spans="1:47" outlineLevel="3" x14ac:dyDescent="0.25">
      <c r="A725" s="375"/>
      <c r="B725" s="384"/>
      <c r="C725" s="377">
        <f t="shared" si="260"/>
        <v>4</v>
      </c>
      <c r="D725" s="401"/>
      <c r="E725" s="458"/>
      <c r="F725" s="458"/>
      <c r="G725" s="401"/>
      <c r="H725" s="406"/>
      <c r="I725" s="422"/>
      <c r="J725" s="422" t="s">
        <v>635</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8">DATE(YEAR(R722)+1,MONTH(R722),DAY(R722))</f>
        <v>46371</v>
      </c>
      <c r="S725" s="494">
        <f t="shared" si="268"/>
        <v>46371</v>
      </c>
      <c r="T725" s="494">
        <f t="shared" si="268"/>
        <v>46371</v>
      </c>
      <c r="U725" s="494">
        <f t="shared" si="268"/>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50"/>
        <v>2896</v>
      </c>
      <c r="AK725" s="1038">
        <f t="shared" si="251"/>
        <v>2896</v>
      </c>
      <c r="AL725" s="1038">
        <f t="shared" si="252"/>
        <v>2896</v>
      </c>
      <c r="AM725" s="1038">
        <f t="shared" si="253"/>
        <v>2896</v>
      </c>
      <c r="AN725" s="406"/>
      <c r="AO725" s="406"/>
      <c r="AP725" s="406"/>
      <c r="AQ725" s="401"/>
      <c r="AR725" s="387"/>
      <c r="AS725" s="375"/>
      <c r="AT725" s="375"/>
      <c r="AU725" s="375"/>
    </row>
    <row r="726" spans="1:47" outlineLevel="3" x14ac:dyDescent="0.25">
      <c r="A726" s="375"/>
      <c r="B726" s="384"/>
      <c r="C726" s="377">
        <f t="shared" si="260"/>
        <v>4</v>
      </c>
      <c r="D726" s="401"/>
      <c r="E726" s="458"/>
      <c r="F726" s="458"/>
      <c r="G726" s="401"/>
      <c r="H726" s="406"/>
      <c r="I726" s="422"/>
      <c r="J726" s="422" t="s">
        <v>636</v>
      </c>
      <c r="K726" s="406"/>
      <c r="L726" s="406"/>
      <c r="M726" s="406"/>
      <c r="N726" s="406"/>
      <c r="O726" s="406"/>
      <c r="P726" s="406"/>
      <c r="Q726" s="406"/>
      <c r="R726" s="494">
        <f t="shared" ref="R726:U726" si="269">DATE(YEAR(R723)+1,MONTH(R723),DAY(R723))</f>
        <v>46371</v>
      </c>
      <c r="S726" s="494">
        <f t="shared" si="269"/>
        <v>46371</v>
      </c>
      <c r="T726" s="494">
        <f t="shared" si="269"/>
        <v>46371</v>
      </c>
      <c r="U726" s="494">
        <f t="shared" si="269"/>
        <v>46371</v>
      </c>
      <c r="V726" s="406"/>
      <c r="W726" s="406"/>
      <c r="X726" s="406"/>
      <c r="Y726" s="406"/>
      <c r="Z726" s="406"/>
      <c r="AA726" s="406"/>
      <c r="AB726" s="406"/>
      <c r="AC726" s="406"/>
      <c r="AD726" s="406"/>
      <c r="AE726" s="406"/>
      <c r="AF726" s="406"/>
      <c r="AG726" s="406"/>
      <c r="AH726" s="406"/>
      <c r="AI726" s="406"/>
      <c r="AJ726" s="1038">
        <f t="shared" si="250"/>
        <v>2896</v>
      </c>
      <c r="AK726" s="1038">
        <f t="shared" si="251"/>
        <v>2896</v>
      </c>
      <c r="AL726" s="1038">
        <f t="shared" si="252"/>
        <v>2896</v>
      </c>
      <c r="AM726" s="1038">
        <f t="shared" si="253"/>
        <v>2896</v>
      </c>
      <c r="AN726" s="406"/>
      <c r="AO726" s="406"/>
      <c r="AP726" s="406"/>
      <c r="AQ726" s="401"/>
      <c r="AR726" s="387"/>
      <c r="AS726" s="375"/>
      <c r="AT726" s="375"/>
      <c r="AU726" s="375"/>
    </row>
    <row r="727" spans="1:47" outlineLevel="3" x14ac:dyDescent="0.25">
      <c r="A727" s="375"/>
      <c r="B727" s="384"/>
      <c r="C727" s="377">
        <f t="shared" si="242"/>
        <v>4</v>
      </c>
      <c r="D727" s="401"/>
      <c r="E727" s="458"/>
      <c r="F727" s="458"/>
      <c r="G727" s="401"/>
      <c r="H727" s="422" t="str">
        <f>H$253</f>
        <v>Spr</v>
      </c>
      <c r="I727" s="422">
        <v>0</v>
      </c>
      <c r="J727" s="422" t="s">
        <v>645</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70">R727&lt;(MAX(R$273:R$280)+MAX($I$354*R$354,$I$355*R$355,$I$356*R$356))</f>
        <v>0</v>
      </c>
      <c r="Y727" s="406" t="b">
        <f t="shared" si="270"/>
        <v>0</v>
      </c>
      <c r="Z727" s="406" t="b">
        <f t="shared" si="270"/>
        <v>0</v>
      </c>
      <c r="AA727" s="406" t="b">
        <f t="shared" si="270"/>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50"/>
        <v>378</v>
      </c>
      <c r="AK727" s="1038">
        <f t="shared" si="251"/>
        <v>378</v>
      </c>
      <c r="AL727" s="1038">
        <f t="shared" si="252"/>
        <v>378</v>
      </c>
      <c r="AM727" s="1038">
        <f t="shared" si="253"/>
        <v>378</v>
      </c>
      <c r="AN727" s="406"/>
      <c r="AO727" s="406"/>
      <c r="AP727" s="406"/>
      <c r="AQ727" s="401"/>
      <c r="AR727" s="387"/>
      <c r="AS727" s="375"/>
      <c r="AT727" s="375"/>
      <c r="AU727" s="375"/>
    </row>
    <row r="728" spans="1:47" outlineLevel="3" x14ac:dyDescent="0.25">
      <c r="A728" s="375"/>
      <c r="B728" s="384"/>
      <c r="C728" s="377">
        <f t="shared" si="242"/>
        <v>4</v>
      </c>
      <c r="D728" s="401"/>
      <c r="E728" s="458"/>
      <c r="F728" s="458"/>
      <c r="G728" s="401"/>
      <c r="H728" s="422"/>
      <c r="I728" s="422"/>
      <c r="J728" s="422" t="s">
        <v>635</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70"/>
        <v>0</v>
      </c>
      <c r="Y728" s="406" t="b">
        <f t="shared" si="270"/>
        <v>0</v>
      </c>
      <c r="Z728" s="406" t="b">
        <f t="shared" si="270"/>
        <v>0</v>
      </c>
      <c r="AA728" s="406" t="b">
        <f t="shared" si="270"/>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50"/>
        <v>378</v>
      </c>
      <c r="AK728" s="1038">
        <f t="shared" si="251"/>
        <v>378</v>
      </c>
      <c r="AL728" s="1038">
        <f t="shared" si="252"/>
        <v>378</v>
      </c>
      <c r="AM728" s="1038">
        <f t="shared" si="253"/>
        <v>378</v>
      </c>
      <c r="AN728" s="406"/>
      <c r="AO728" s="406"/>
      <c r="AP728" s="406"/>
      <c r="AQ728" s="401"/>
      <c r="AR728" s="387"/>
      <c r="AS728" s="375"/>
      <c r="AT728" s="375"/>
      <c r="AU728" s="375"/>
    </row>
    <row r="729" spans="1:47" outlineLevel="3" x14ac:dyDescent="0.25">
      <c r="A729" s="375"/>
      <c r="B729" s="384"/>
      <c r="C729" s="377">
        <f t="shared" si="242"/>
        <v>4</v>
      </c>
      <c r="D729" s="401"/>
      <c r="E729" s="458"/>
      <c r="F729" s="458"/>
      <c r="G729" s="401"/>
      <c r="H729" s="422"/>
      <c r="I729" s="422"/>
      <c r="J729" s="422" t="s">
        <v>636</v>
      </c>
      <c r="K729" s="406"/>
      <c r="L729" s="406"/>
      <c r="M729" s="406"/>
      <c r="N729" s="406"/>
      <c r="O729" s="406"/>
      <c r="P729" s="406"/>
      <c r="Q729" s="406"/>
      <c r="R729" s="529">
        <v>43845</v>
      </c>
      <c r="S729" s="529">
        <v>43845</v>
      </c>
      <c r="T729" s="529">
        <v>43845</v>
      </c>
      <c r="U729" s="529">
        <v>43845</v>
      </c>
      <c r="V729" s="406"/>
      <c r="W729" s="406"/>
      <c r="X729" s="406" t="b">
        <f t="shared" si="270"/>
        <v>0</v>
      </c>
      <c r="Y729" s="406" t="b">
        <f t="shared" si="270"/>
        <v>0</v>
      </c>
      <c r="Z729" s="406" t="b">
        <f t="shared" si="270"/>
        <v>0</v>
      </c>
      <c r="AA729" s="406" t="b">
        <f t="shared" si="270"/>
        <v>0</v>
      </c>
      <c r="AB729" s="406"/>
      <c r="AC729" s="406"/>
      <c r="AD729" s="406"/>
      <c r="AE729" s="406"/>
      <c r="AF729" s="406"/>
      <c r="AG729" s="406"/>
      <c r="AH729" s="406"/>
      <c r="AI729" s="406"/>
      <c r="AJ729" s="1038">
        <f t="shared" si="250"/>
        <v>378</v>
      </c>
      <c r="AK729" s="1038">
        <f t="shared" si="251"/>
        <v>378</v>
      </c>
      <c r="AL729" s="1038">
        <f t="shared" si="252"/>
        <v>378</v>
      </c>
      <c r="AM729" s="1038">
        <f t="shared" si="253"/>
        <v>378</v>
      </c>
      <c r="AN729" s="406"/>
      <c r="AO729" s="406"/>
      <c r="AP729" s="406"/>
      <c r="AQ729" s="401"/>
      <c r="AR729" s="387"/>
      <c r="AS729" s="375"/>
      <c r="AT729" s="375"/>
      <c r="AU729" s="375"/>
    </row>
    <row r="730" spans="1:47" outlineLevel="3" x14ac:dyDescent="0.25">
      <c r="A730" s="375"/>
      <c r="B730" s="384"/>
      <c r="C730" s="377">
        <f t="shared" si="242"/>
        <v>4</v>
      </c>
      <c r="D730" s="401"/>
      <c r="E730" s="458"/>
      <c r="F730" s="458"/>
      <c r="G730" s="401"/>
      <c r="H730" s="406"/>
      <c r="I730" s="422">
        <v>1</v>
      </c>
      <c r="J730" s="422" t="s">
        <v>645</v>
      </c>
      <c r="K730" s="494">
        <f>DATE(YEAR(K727)+1,MONTH(K727),DAY(K727))</f>
        <v>44211</v>
      </c>
      <c r="L730" s="494">
        <f>DATE(YEAR(L727)+1,MONTH(L727),DAY(L727))</f>
        <v>44211</v>
      </c>
      <c r="M730" s="494">
        <f>DATE(YEAR(M727)+1,MONTH(M727),DAY(M727))</f>
        <v>44211</v>
      </c>
      <c r="N730" s="406"/>
      <c r="O730" s="406"/>
      <c r="P730" s="406"/>
      <c r="Q730" s="406"/>
      <c r="R730" s="494">
        <f t="shared" ref="R730:U750" si="271">DATE(YEAR(R727)+1,MONTH(R727),DAY(R727))</f>
        <v>44211</v>
      </c>
      <c r="S730" s="494">
        <f t="shared" si="271"/>
        <v>44211</v>
      </c>
      <c r="T730" s="494">
        <f t="shared" si="271"/>
        <v>44211</v>
      </c>
      <c r="U730" s="494">
        <f t="shared" si="271"/>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50"/>
        <v>742</v>
      </c>
      <c r="AK730" s="1038">
        <f t="shared" si="251"/>
        <v>742</v>
      </c>
      <c r="AL730" s="1038">
        <f t="shared" si="252"/>
        <v>742</v>
      </c>
      <c r="AM730" s="1038">
        <f t="shared" si="253"/>
        <v>742</v>
      </c>
      <c r="AN730" s="406"/>
      <c r="AO730" s="406"/>
      <c r="AP730" s="406"/>
      <c r="AQ730" s="401"/>
      <c r="AR730" s="387"/>
      <c r="AS730" s="375"/>
      <c r="AT730" s="375"/>
      <c r="AU730" s="375"/>
    </row>
    <row r="731" spans="1:47" outlineLevel="3" x14ac:dyDescent="0.25">
      <c r="A731" s="375"/>
      <c r="B731" s="384"/>
      <c r="C731" s="377">
        <f t="shared" si="242"/>
        <v>4</v>
      </c>
      <c r="D731" s="401"/>
      <c r="E731" s="458"/>
      <c r="F731" s="458"/>
      <c r="G731" s="401"/>
      <c r="H731" s="406"/>
      <c r="I731" s="422"/>
      <c r="J731" s="422" t="s">
        <v>635</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71"/>
        <v>44211</v>
      </c>
      <c r="S731" s="494">
        <f t="shared" si="271"/>
        <v>44211</v>
      </c>
      <c r="T731" s="494">
        <f t="shared" si="271"/>
        <v>44211</v>
      </c>
      <c r="U731" s="494">
        <f t="shared" si="271"/>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50"/>
        <v>742</v>
      </c>
      <c r="AK731" s="1038">
        <f t="shared" si="251"/>
        <v>742</v>
      </c>
      <c r="AL731" s="1038">
        <f t="shared" si="252"/>
        <v>742</v>
      </c>
      <c r="AM731" s="1038">
        <f t="shared" si="253"/>
        <v>742</v>
      </c>
      <c r="AN731" s="406"/>
      <c r="AO731" s="406"/>
      <c r="AP731" s="406"/>
      <c r="AQ731" s="401"/>
      <c r="AR731" s="387"/>
      <c r="AS731" s="375"/>
      <c r="AT731" s="375"/>
      <c r="AU731" s="375"/>
    </row>
    <row r="732" spans="1:47" outlineLevel="3" x14ac:dyDescent="0.25">
      <c r="A732" s="375"/>
      <c r="B732" s="384"/>
      <c r="C732" s="377">
        <f t="shared" si="242"/>
        <v>4</v>
      </c>
      <c r="D732" s="401"/>
      <c r="E732" s="458"/>
      <c r="F732" s="458"/>
      <c r="G732" s="401"/>
      <c r="H732" s="406"/>
      <c r="I732" s="422"/>
      <c r="J732" s="422" t="s">
        <v>636</v>
      </c>
      <c r="K732" s="406"/>
      <c r="L732" s="406"/>
      <c r="M732" s="406"/>
      <c r="N732" s="406"/>
      <c r="O732" s="406"/>
      <c r="P732" s="406"/>
      <c r="Q732" s="406"/>
      <c r="R732" s="494">
        <f t="shared" si="271"/>
        <v>44211</v>
      </c>
      <c r="S732" s="494">
        <f t="shared" si="271"/>
        <v>44211</v>
      </c>
      <c r="T732" s="494">
        <f t="shared" si="271"/>
        <v>44211</v>
      </c>
      <c r="U732" s="494">
        <f t="shared" si="271"/>
        <v>44211</v>
      </c>
      <c r="V732" s="406"/>
      <c r="W732" s="406"/>
      <c r="X732" s="406"/>
      <c r="Y732" s="406"/>
      <c r="Z732" s="406"/>
      <c r="AA732" s="406"/>
      <c r="AB732" s="406"/>
      <c r="AC732" s="406"/>
      <c r="AD732" s="406"/>
      <c r="AE732" s="406"/>
      <c r="AF732" s="406"/>
      <c r="AG732" s="406"/>
      <c r="AH732" s="406"/>
      <c r="AI732" s="406"/>
      <c r="AJ732" s="1038">
        <f t="shared" si="250"/>
        <v>742</v>
      </c>
      <c r="AK732" s="1038">
        <f t="shared" si="251"/>
        <v>742</v>
      </c>
      <c r="AL732" s="1038">
        <f t="shared" si="252"/>
        <v>742</v>
      </c>
      <c r="AM732" s="1038">
        <f t="shared" si="253"/>
        <v>742</v>
      </c>
      <c r="AN732" s="406"/>
      <c r="AO732" s="406"/>
      <c r="AP732" s="406"/>
      <c r="AQ732" s="401"/>
      <c r="AR732" s="387"/>
      <c r="AS732" s="375"/>
      <c r="AT732" s="375"/>
      <c r="AU732" s="375"/>
    </row>
    <row r="733" spans="1:47" outlineLevel="3" x14ac:dyDescent="0.25">
      <c r="A733" s="375"/>
      <c r="B733" s="384"/>
      <c r="C733" s="377">
        <f t="shared" si="242"/>
        <v>4</v>
      </c>
      <c r="D733" s="401"/>
      <c r="E733" s="458"/>
      <c r="F733" s="458"/>
      <c r="G733" s="401"/>
      <c r="H733" s="406"/>
      <c r="I733" s="422">
        <v>2</v>
      </c>
      <c r="J733" s="422" t="s">
        <v>645</v>
      </c>
      <c r="K733" s="494">
        <f>DATE(YEAR(K730)+1,MONTH(K730),DAY(K730))</f>
        <v>44576</v>
      </c>
      <c r="L733" s="494">
        <f>DATE(YEAR(L730)+1,MONTH(L730),DAY(L730))</f>
        <v>44576</v>
      </c>
      <c r="M733" s="494">
        <f>DATE(YEAR(M730)+1,MONTH(M730),DAY(M730))</f>
        <v>44576</v>
      </c>
      <c r="N733" s="406"/>
      <c r="O733" s="406"/>
      <c r="P733" s="406"/>
      <c r="Q733" s="406"/>
      <c r="R733" s="494">
        <f t="shared" si="271"/>
        <v>44576</v>
      </c>
      <c r="S733" s="494">
        <f t="shared" si="271"/>
        <v>44576</v>
      </c>
      <c r="T733" s="494">
        <f t="shared" si="271"/>
        <v>44576</v>
      </c>
      <c r="U733" s="494">
        <f t="shared" si="271"/>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50"/>
        <v>1106</v>
      </c>
      <c r="AK733" s="1038">
        <f t="shared" si="251"/>
        <v>1106</v>
      </c>
      <c r="AL733" s="1038">
        <f t="shared" si="252"/>
        <v>1106</v>
      </c>
      <c r="AM733" s="1038">
        <f t="shared" si="253"/>
        <v>1106</v>
      </c>
      <c r="AN733" s="406"/>
      <c r="AO733" s="406"/>
      <c r="AP733" s="406"/>
      <c r="AQ733" s="401"/>
      <c r="AR733" s="387"/>
      <c r="AS733" s="375"/>
      <c r="AT733" s="375"/>
      <c r="AU733" s="375"/>
    </row>
    <row r="734" spans="1:47" outlineLevel="3" x14ac:dyDescent="0.25">
      <c r="A734" s="375"/>
      <c r="B734" s="384"/>
      <c r="C734" s="377">
        <f t="shared" si="242"/>
        <v>4</v>
      </c>
      <c r="D734" s="401"/>
      <c r="E734" s="458"/>
      <c r="F734" s="458"/>
      <c r="G734" s="401"/>
      <c r="H734" s="406"/>
      <c r="I734" s="422"/>
      <c r="J734" s="422" t="s">
        <v>635</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71"/>
        <v>44576</v>
      </c>
      <c r="S734" s="494">
        <f t="shared" si="271"/>
        <v>44576</v>
      </c>
      <c r="T734" s="494">
        <f t="shared" si="271"/>
        <v>44576</v>
      </c>
      <c r="U734" s="494">
        <f t="shared" si="271"/>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50"/>
        <v>1106</v>
      </c>
      <c r="AK734" s="1038">
        <f t="shared" si="251"/>
        <v>1106</v>
      </c>
      <c r="AL734" s="1038">
        <f t="shared" si="252"/>
        <v>1106</v>
      </c>
      <c r="AM734" s="1038">
        <f t="shared" si="253"/>
        <v>1106</v>
      </c>
      <c r="AN734" s="406"/>
      <c r="AO734" s="406"/>
      <c r="AP734" s="406"/>
      <c r="AQ734" s="401"/>
      <c r="AR734" s="387"/>
      <c r="AS734" s="375"/>
      <c r="AT734" s="375"/>
      <c r="AU734" s="375"/>
    </row>
    <row r="735" spans="1:47" outlineLevel="3" x14ac:dyDescent="0.25">
      <c r="A735" s="375"/>
      <c r="B735" s="384"/>
      <c r="C735" s="377">
        <f t="shared" si="242"/>
        <v>4</v>
      </c>
      <c r="D735" s="401"/>
      <c r="E735" s="458"/>
      <c r="F735" s="458"/>
      <c r="G735" s="401"/>
      <c r="H735" s="406"/>
      <c r="I735" s="422"/>
      <c r="J735" s="422" t="s">
        <v>636</v>
      </c>
      <c r="K735" s="406"/>
      <c r="L735" s="406"/>
      <c r="M735" s="406"/>
      <c r="N735" s="406"/>
      <c r="O735" s="406"/>
      <c r="P735" s="406"/>
      <c r="Q735" s="406"/>
      <c r="R735" s="494">
        <f t="shared" si="271"/>
        <v>44576</v>
      </c>
      <c r="S735" s="494">
        <f t="shared" si="271"/>
        <v>44576</v>
      </c>
      <c r="T735" s="494">
        <f t="shared" si="271"/>
        <v>44576</v>
      </c>
      <c r="U735" s="494">
        <f t="shared" si="271"/>
        <v>44576</v>
      </c>
      <c r="V735" s="406"/>
      <c r="W735" s="406"/>
      <c r="X735" s="406"/>
      <c r="Y735" s="406"/>
      <c r="Z735" s="406"/>
      <c r="AA735" s="406"/>
      <c r="AB735" s="406"/>
      <c r="AC735" s="406"/>
      <c r="AD735" s="406"/>
      <c r="AE735" s="406"/>
      <c r="AF735" s="406"/>
      <c r="AG735" s="406"/>
      <c r="AH735" s="406"/>
      <c r="AI735" s="406"/>
      <c r="AJ735" s="1038">
        <f t="shared" si="250"/>
        <v>1106</v>
      </c>
      <c r="AK735" s="1038">
        <f t="shared" si="251"/>
        <v>1106</v>
      </c>
      <c r="AL735" s="1038">
        <f t="shared" si="252"/>
        <v>1106</v>
      </c>
      <c r="AM735" s="1038">
        <f t="shared" si="253"/>
        <v>1106</v>
      </c>
      <c r="AN735" s="406"/>
      <c r="AO735" s="406"/>
      <c r="AP735" s="406"/>
      <c r="AQ735" s="401"/>
      <c r="AR735" s="387"/>
      <c r="AS735" s="375"/>
      <c r="AT735" s="375"/>
      <c r="AU735" s="375"/>
    </row>
    <row r="736" spans="1:47" outlineLevel="3" x14ac:dyDescent="0.25">
      <c r="A736" s="375"/>
      <c r="B736" s="384"/>
      <c r="C736" s="377">
        <f t="shared" si="242"/>
        <v>4</v>
      </c>
      <c r="D736" s="401"/>
      <c r="E736" s="458"/>
      <c r="F736" s="458"/>
      <c r="G736" s="401"/>
      <c r="H736" s="406"/>
      <c r="I736" s="422">
        <v>3</v>
      </c>
      <c r="J736" s="422" t="s">
        <v>645</v>
      </c>
      <c r="K736" s="494">
        <f>DATE(YEAR(K733)+1,MONTH(K733),DAY(K733))</f>
        <v>44941</v>
      </c>
      <c r="L736" s="494">
        <f>DATE(YEAR(L733)+1,MONTH(L733),DAY(L733))</f>
        <v>44941</v>
      </c>
      <c r="M736" s="494">
        <f>DATE(YEAR(M733)+1,MONTH(M733),DAY(M733))</f>
        <v>44941</v>
      </c>
      <c r="N736" s="406"/>
      <c r="O736" s="406"/>
      <c r="P736" s="406"/>
      <c r="Q736" s="406"/>
      <c r="R736" s="494">
        <f t="shared" si="271"/>
        <v>44941</v>
      </c>
      <c r="S736" s="494">
        <f t="shared" si="271"/>
        <v>44941</v>
      </c>
      <c r="T736" s="494">
        <f t="shared" si="271"/>
        <v>44941</v>
      </c>
      <c r="U736" s="494">
        <f t="shared" si="271"/>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50"/>
        <v>1470</v>
      </c>
      <c r="AK736" s="1038">
        <f t="shared" si="251"/>
        <v>1470</v>
      </c>
      <c r="AL736" s="1038">
        <f t="shared" si="252"/>
        <v>1470</v>
      </c>
      <c r="AM736" s="1038">
        <f t="shared" si="253"/>
        <v>1470</v>
      </c>
      <c r="AN736" s="406"/>
      <c r="AO736" s="406"/>
      <c r="AP736" s="406"/>
      <c r="AQ736" s="401"/>
      <c r="AR736" s="387"/>
      <c r="AS736" s="375"/>
      <c r="AT736" s="375"/>
      <c r="AU736" s="375"/>
    </row>
    <row r="737" spans="1:47" outlineLevel="3" x14ac:dyDescent="0.25">
      <c r="A737" s="375"/>
      <c r="B737" s="384"/>
      <c r="C737" s="377">
        <f t="shared" si="242"/>
        <v>4</v>
      </c>
      <c r="D737" s="401"/>
      <c r="E737" s="458"/>
      <c r="F737" s="458"/>
      <c r="G737" s="401"/>
      <c r="H737" s="406"/>
      <c r="I737" s="422"/>
      <c r="J737" s="422" t="s">
        <v>635</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71"/>
        <v>44941</v>
      </c>
      <c r="S737" s="494">
        <f t="shared" si="271"/>
        <v>44941</v>
      </c>
      <c r="T737" s="494">
        <f t="shared" si="271"/>
        <v>44941</v>
      </c>
      <c r="U737" s="494">
        <f t="shared" si="271"/>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50"/>
        <v>1470</v>
      </c>
      <c r="AK737" s="1038">
        <f t="shared" si="251"/>
        <v>1470</v>
      </c>
      <c r="AL737" s="1038">
        <f t="shared" si="252"/>
        <v>1470</v>
      </c>
      <c r="AM737" s="1038">
        <f t="shared" si="253"/>
        <v>1470</v>
      </c>
      <c r="AN737" s="406"/>
      <c r="AO737" s="406"/>
      <c r="AP737" s="406"/>
      <c r="AQ737" s="401"/>
      <c r="AR737" s="387"/>
      <c r="AS737" s="375"/>
      <c r="AT737" s="375"/>
      <c r="AU737" s="375"/>
    </row>
    <row r="738" spans="1:47" outlineLevel="3" x14ac:dyDescent="0.25">
      <c r="A738" s="375"/>
      <c r="B738" s="384"/>
      <c r="C738" s="377">
        <f t="shared" si="242"/>
        <v>4</v>
      </c>
      <c r="D738" s="401"/>
      <c r="E738" s="458"/>
      <c r="F738" s="458"/>
      <c r="G738" s="401"/>
      <c r="H738" s="406"/>
      <c r="I738" s="422"/>
      <c r="J738" s="422" t="s">
        <v>636</v>
      </c>
      <c r="K738" s="406"/>
      <c r="L738" s="406"/>
      <c r="M738" s="406"/>
      <c r="N738" s="406"/>
      <c r="O738" s="406"/>
      <c r="P738" s="406"/>
      <c r="Q738" s="406"/>
      <c r="R738" s="494">
        <f t="shared" si="271"/>
        <v>44941</v>
      </c>
      <c r="S738" s="494">
        <f t="shared" si="271"/>
        <v>44941</v>
      </c>
      <c r="T738" s="494">
        <f t="shared" si="271"/>
        <v>44941</v>
      </c>
      <c r="U738" s="494">
        <f t="shared" si="271"/>
        <v>44941</v>
      </c>
      <c r="V738" s="406"/>
      <c r="W738" s="406"/>
      <c r="X738" s="406"/>
      <c r="Y738" s="406"/>
      <c r="Z738" s="406"/>
      <c r="AA738" s="406"/>
      <c r="AB738" s="406"/>
      <c r="AC738" s="406"/>
      <c r="AD738" s="406"/>
      <c r="AE738" s="406"/>
      <c r="AF738" s="406"/>
      <c r="AG738" s="406"/>
      <c r="AH738" s="406"/>
      <c r="AI738" s="406"/>
      <c r="AJ738" s="1038">
        <f t="shared" si="250"/>
        <v>1470</v>
      </c>
      <c r="AK738" s="1038">
        <f t="shared" si="251"/>
        <v>1470</v>
      </c>
      <c r="AL738" s="1038">
        <f t="shared" si="252"/>
        <v>1470</v>
      </c>
      <c r="AM738" s="1038">
        <f t="shared" si="253"/>
        <v>1470</v>
      </c>
      <c r="AN738" s="406"/>
      <c r="AO738" s="406"/>
      <c r="AP738" s="406"/>
      <c r="AQ738" s="401"/>
      <c r="AR738" s="387"/>
      <c r="AS738" s="375"/>
      <c r="AT738" s="375"/>
      <c r="AU738" s="375"/>
    </row>
    <row r="739" spans="1:47" outlineLevel="3" x14ac:dyDescent="0.25">
      <c r="A739" s="375"/>
      <c r="B739" s="384"/>
      <c r="C739" s="377">
        <f t="shared" si="242"/>
        <v>4</v>
      </c>
      <c r="D739" s="401"/>
      <c r="E739" s="458"/>
      <c r="F739" s="458"/>
      <c r="G739" s="401"/>
      <c r="H739" s="406"/>
      <c r="I739" s="422">
        <v>4</v>
      </c>
      <c r="J739" s="422" t="s">
        <v>645</v>
      </c>
      <c r="K739" s="494">
        <f>DATE(YEAR(K736)+1,MONTH(K736),DAY(K736))</f>
        <v>45306</v>
      </c>
      <c r="L739" s="494">
        <f>DATE(YEAR(L736)+1,MONTH(L736),DAY(L736))</f>
        <v>45306</v>
      </c>
      <c r="M739" s="494">
        <f>DATE(YEAR(M736)+1,MONTH(M736),DAY(M736))</f>
        <v>45306</v>
      </c>
      <c r="N739" s="406"/>
      <c r="O739" s="406"/>
      <c r="P739" s="406"/>
      <c r="Q739" s="406"/>
      <c r="R739" s="494">
        <f t="shared" si="271"/>
        <v>45306</v>
      </c>
      <c r="S739" s="494">
        <f t="shared" si="271"/>
        <v>45306</v>
      </c>
      <c r="T739" s="494">
        <f t="shared" si="271"/>
        <v>45306</v>
      </c>
      <c r="U739" s="494">
        <f t="shared" si="271"/>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50"/>
        <v>1834</v>
      </c>
      <c r="AK739" s="1038">
        <f t="shared" si="251"/>
        <v>1834</v>
      </c>
      <c r="AL739" s="1038">
        <f t="shared" si="252"/>
        <v>1834</v>
      </c>
      <c r="AM739" s="1038">
        <f t="shared" si="253"/>
        <v>1834</v>
      </c>
      <c r="AN739" s="406"/>
      <c r="AO739" s="406"/>
      <c r="AP739" s="406"/>
      <c r="AQ739" s="401"/>
      <c r="AR739" s="387"/>
      <c r="AS739" s="375"/>
      <c r="AT739" s="375"/>
      <c r="AU739" s="375"/>
    </row>
    <row r="740" spans="1:47" outlineLevel="3" x14ac:dyDescent="0.25">
      <c r="A740" s="375"/>
      <c r="B740" s="384"/>
      <c r="C740" s="377">
        <f t="shared" si="242"/>
        <v>4</v>
      </c>
      <c r="D740" s="401"/>
      <c r="E740" s="458"/>
      <c r="F740" s="458"/>
      <c r="G740" s="401"/>
      <c r="H740" s="406"/>
      <c r="I740" s="422"/>
      <c r="J740" s="422" t="s">
        <v>635</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71"/>
        <v>45306</v>
      </c>
      <c r="S740" s="494">
        <f t="shared" si="271"/>
        <v>45306</v>
      </c>
      <c r="T740" s="494">
        <f t="shared" si="271"/>
        <v>45306</v>
      </c>
      <c r="U740" s="494">
        <f t="shared" si="271"/>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50"/>
        <v>1834</v>
      </c>
      <c r="AK740" s="1038">
        <f t="shared" si="251"/>
        <v>1834</v>
      </c>
      <c r="AL740" s="1038">
        <f t="shared" si="252"/>
        <v>1834</v>
      </c>
      <c r="AM740" s="1038">
        <f t="shared" si="253"/>
        <v>1834</v>
      </c>
      <c r="AN740" s="406"/>
      <c r="AO740" s="406"/>
      <c r="AP740" s="406"/>
      <c r="AQ740" s="401"/>
      <c r="AR740" s="387"/>
      <c r="AS740" s="375"/>
      <c r="AT740" s="375"/>
      <c r="AU740" s="375"/>
    </row>
    <row r="741" spans="1:47" outlineLevel="3" x14ac:dyDescent="0.25">
      <c r="A741" s="375"/>
      <c r="B741" s="384"/>
      <c r="C741" s="377">
        <f t="shared" si="242"/>
        <v>4</v>
      </c>
      <c r="D741" s="401"/>
      <c r="E741" s="458"/>
      <c r="F741" s="458"/>
      <c r="G741" s="401"/>
      <c r="H741" s="406"/>
      <c r="I741" s="422"/>
      <c r="J741" s="422" t="s">
        <v>636</v>
      </c>
      <c r="K741" s="406"/>
      <c r="L741" s="406"/>
      <c r="M741" s="406"/>
      <c r="N741" s="406"/>
      <c r="O741" s="406"/>
      <c r="P741" s="406"/>
      <c r="Q741" s="406"/>
      <c r="R741" s="494">
        <f t="shared" si="271"/>
        <v>45306</v>
      </c>
      <c r="S741" s="494">
        <f t="shared" si="271"/>
        <v>45306</v>
      </c>
      <c r="T741" s="494">
        <f t="shared" si="271"/>
        <v>45306</v>
      </c>
      <c r="U741" s="494">
        <f t="shared" si="271"/>
        <v>45306</v>
      </c>
      <c r="V741" s="406"/>
      <c r="W741" s="406"/>
      <c r="X741" s="406"/>
      <c r="Y741" s="406"/>
      <c r="Z741" s="406"/>
      <c r="AA741" s="406"/>
      <c r="AB741" s="406"/>
      <c r="AC741" s="406"/>
      <c r="AD741" s="406"/>
      <c r="AE741" s="406"/>
      <c r="AF741" s="406"/>
      <c r="AG741" s="406"/>
      <c r="AH741" s="406"/>
      <c r="AI741" s="406"/>
      <c r="AJ741" s="1038">
        <f t="shared" si="250"/>
        <v>1834</v>
      </c>
      <c r="AK741" s="1038">
        <f t="shared" si="251"/>
        <v>1834</v>
      </c>
      <c r="AL741" s="1038">
        <f t="shared" si="252"/>
        <v>1834</v>
      </c>
      <c r="AM741" s="1038">
        <f t="shared" si="253"/>
        <v>1834</v>
      </c>
      <c r="AN741" s="406"/>
      <c r="AO741" s="406"/>
      <c r="AP741" s="406"/>
      <c r="AQ741" s="401"/>
      <c r="AR741" s="387"/>
      <c r="AS741" s="375"/>
      <c r="AT741" s="375"/>
      <c r="AU741" s="375"/>
    </row>
    <row r="742" spans="1:47" outlineLevel="3" x14ac:dyDescent="0.25">
      <c r="A742" s="375"/>
      <c r="B742" s="384"/>
      <c r="C742" s="377">
        <f t="shared" ref="C742:C750" si="272">INT($C$232)+3</f>
        <v>4</v>
      </c>
      <c r="D742" s="401"/>
      <c r="E742" s="458"/>
      <c r="F742" s="458"/>
      <c r="G742" s="401"/>
      <c r="H742" s="406"/>
      <c r="I742" s="422">
        <v>5</v>
      </c>
      <c r="J742" s="422" t="s">
        <v>645</v>
      </c>
      <c r="K742" s="494">
        <f>DATE(YEAR(K739)+1,MONTH(K739),DAY(K739))</f>
        <v>45672</v>
      </c>
      <c r="L742" s="494">
        <f>DATE(YEAR(L739)+1,MONTH(L739),DAY(L739))</f>
        <v>45672</v>
      </c>
      <c r="M742" s="494">
        <f>DATE(YEAR(M739)+1,MONTH(M739),DAY(M739))</f>
        <v>45672</v>
      </c>
      <c r="N742" s="406"/>
      <c r="O742" s="406"/>
      <c r="P742" s="406"/>
      <c r="Q742" s="406"/>
      <c r="R742" s="494">
        <f t="shared" si="271"/>
        <v>45672</v>
      </c>
      <c r="S742" s="494">
        <f t="shared" si="271"/>
        <v>45672</v>
      </c>
      <c r="T742" s="494">
        <f t="shared" si="271"/>
        <v>45672</v>
      </c>
      <c r="U742" s="494">
        <f t="shared" si="271"/>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50"/>
        <v>2198</v>
      </c>
      <c r="AK742" s="1038">
        <f t="shared" si="251"/>
        <v>2198</v>
      </c>
      <c r="AL742" s="1038">
        <f t="shared" si="252"/>
        <v>2198</v>
      </c>
      <c r="AM742" s="1038">
        <f t="shared" si="253"/>
        <v>2198</v>
      </c>
      <c r="AN742" s="406"/>
      <c r="AO742" s="406"/>
      <c r="AP742" s="406"/>
      <c r="AQ742" s="401"/>
      <c r="AR742" s="387"/>
      <c r="AS742" s="375"/>
      <c r="AT742" s="375"/>
      <c r="AU742" s="375"/>
    </row>
    <row r="743" spans="1:47" outlineLevel="3" x14ac:dyDescent="0.25">
      <c r="A743" s="375"/>
      <c r="B743" s="384"/>
      <c r="C743" s="377">
        <f t="shared" si="272"/>
        <v>4</v>
      </c>
      <c r="D743" s="401"/>
      <c r="E743" s="458"/>
      <c r="F743" s="458"/>
      <c r="G743" s="401"/>
      <c r="H743" s="406"/>
      <c r="I743" s="422"/>
      <c r="J743" s="422" t="s">
        <v>635</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71"/>
        <v>45672</v>
      </c>
      <c r="S743" s="494">
        <f t="shared" si="271"/>
        <v>45672</v>
      </c>
      <c r="T743" s="494">
        <f t="shared" si="271"/>
        <v>45672</v>
      </c>
      <c r="U743" s="494">
        <f t="shared" si="271"/>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3">MIN(363,INT((R743 - DATE(YEAR(R743),1,1))))+364*(YEAR(R743)-i_startyear)</f>
        <v>2198</v>
      </c>
      <c r="AK743" s="1038">
        <f t="shared" ref="AK743:AK750" si="274">MIN(363,INT((S743 - DATE(YEAR(S743),1,1))))+364*(YEAR(S743)-i_startyear)</f>
        <v>2198</v>
      </c>
      <c r="AL743" s="1038">
        <f t="shared" ref="AL743:AL750" si="275">MIN(363,INT((T743 - DATE(YEAR(T743),1,1))))+364*(YEAR(T743)-i_startyear)</f>
        <v>2198</v>
      </c>
      <c r="AM743" s="1038">
        <f t="shared" ref="AM743:AM750" si="276">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72"/>
        <v>4</v>
      </c>
      <c r="D744" s="401"/>
      <c r="E744" s="458"/>
      <c r="F744" s="458"/>
      <c r="G744" s="401"/>
      <c r="H744" s="406"/>
      <c r="I744" s="422"/>
      <c r="J744" s="422" t="s">
        <v>636</v>
      </c>
      <c r="K744" s="406"/>
      <c r="L744" s="406"/>
      <c r="M744" s="406"/>
      <c r="N744" s="406"/>
      <c r="O744" s="406"/>
      <c r="P744" s="406"/>
      <c r="Q744" s="406"/>
      <c r="R744" s="494">
        <f t="shared" si="271"/>
        <v>45672</v>
      </c>
      <c r="S744" s="494">
        <f t="shared" si="271"/>
        <v>45672</v>
      </c>
      <c r="T744" s="494">
        <f t="shared" si="271"/>
        <v>45672</v>
      </c>
      <c r="U744" s="494">
        <f t="shared" si="271"/>
        <v>45672</v>
      </c>
      <c r="V744" s="406"/>
      <c r="W744" s="406"/>
      <c r="X744" s="406"/>
      <c r="Y744" s="406"/>
      <c r="Z744" s="406"/>
      <c r="AA744" s="406"/>
      <c r="AB744" s="406"/>
      <c r="AC744" s="406"/>
      <c r="AD744" s="406"/>
      <c r="AE744" s="406"/>
      <c r="AF744" s="406"/>
      <c r="AG744" s="406"/>
      <c r="AH744" s="406"/>
      <c r="AI744" s="406"/>
      <c r="AJ744" s="1038">
        <f t="shared" si="273"/>
        <v>2198</v>
      </c>
      <c r="AK744" s="1038">
        <f t="shared" si="274"/>
        <v>2198</v>
      </c>
      <c r="AL744" s="1038">
        <f t="shared" si="275"/>
        <v>2198</v>
      </c>
      <c r="AM744" s="1038">
        <f t="shared" si="276"/>
        <v>2198</v>
      </c>
      <c r="AN744" s="406"/>
      <c r="AO744" s="406"/>
      <c r="AP744" s="406"/>
      <c r="AQ744" s="401"/>
      <c r="AR744" s="387"/>
      <c r="AS744" s="375"/>
      <c r="AT744" s="375"/>
      <c r="AU744" s="375"/>
    </row>
    <row r="745" spans="1:47" outlineLevel="3" x14ac:dyDescent="0.25">
      <c r="A745" s="375"/>
      <c r="B745" s="384"/>
      <c r="C745" s="377">
        <f t="shared" si="272"/>
        <v>4</v>
      </c>
      <c r="D745" s="401"/>
      <c r="E745" s="458"/>
      <c r="F745" s="458"/>
      <c r="G745" s="401"/>
      <c r="H745" s="406"/>
      <c r="I745" s="422">
        <v>6</v>
      </c>
      <c r="J745" s="422" t="s">
        <v>645</v>
      </c>
      <c r="K745" s="494">
        <f>DATE(YEAR(K742)+1,MONTH(K742),DAY(K742))</f>
        <v>46037</v>
      </c>
      <c r="L745" s="494">
        <f>DATE(YEAR(L742)+1,MONTH(L742),DAY(L742))</f>
        <v>46037</v>
      </c>
      <c r="M745" s="494">
        <f>DATE(YEAR(M742)+1,MONTH(M742),DAY(M742))</f>
        <v>46037</v>
      </c>
      <c r="N745" s="406"/>
      <c r="O745" s="406"/>
      <c r="P745" s="406"/>
      <c r="Q745" s="406"/>
      <c r="R745" s="494">
        <f t="shared" si="271"/>
        <v>46037</v>
      </c>
      <c r="S745" s="494">
        <f t="shared" si="271"/>
        <v>46037</v>
      </c>
      <c r="T745" s="494">
        <f t="shared" si="271"/>
        <v>46037</v>
      </c>
      <c r="U745" s="494">
        <f t="shared" si="271"/>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3"/>
        <v>2562</v>
      </c>
      <c r="AK745" s="1038">
        <f t="shared" si="274"/>
        <v>2562</v>
      </c>
      <c r="AL745" s="1038">
        <f t="shared" si="275"/>
        <v>2562</v>
      </c>
      <c r="AM745" s="1038">
        <f t="shared" si="276"/>
        <v>2562</v>
      </c>
      <c r="AN745" s="406"/>
      <c r="AO745" s="406"/>
      <c r="AP745" s="406"/>
      <c r="AQ745" s="401"/>
      <c r="AR745" s="387"/>
      <c r="AS745" s="375"/>
      <c r="AT745" s="375"/>
      <c r="AU745" s="375"/>
    </row>
    <row r="746" spans="1:47" outlineLevel="3" x14ac:dyDescent="0.25">
      <c r="A746" s="375"/>
      <c r="B746" s="384"/>
      <c r="C746" s="377">
        <f t="shared" si="272"/>
        <v>4</v>
      </c>
      <c r="D746" s="401"/>
      <c r="E746" s="458"/>
      <c r="F746" s="458"/>
      <c r="G746" s="401"/>
      <c r="H746" s="406"/>
      <c r="I746" s="422"/>
      <c r="J746" s="422" t="s">
        <v>635</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71"/>
        <v>46037</v>
      </c>
      <c r="S746" s="494">
        <f t="shared" si="271"/>
        <v>46037</v>
      </c>
      <c r="T746" s="494">
        <f t="shared" si="271"/>
        <v>46037</v>
      </c>
      <c r="U746" s="494">
        <f t="shared" si="271"/>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3"/>
        <v>2562</v>
      </c>
      <c r="AK746" s="1038">
        <f t="shared" si="274"/>
        <v>2562</v>
      </c>
      <c r="AL746" s="1038">
        <f t="shared" si="275"/>
        <v>2562</v>
      </c>
      <c r="AM746" s="1038">
        <f t="shared" si="276"/>
        <v>2562</v>
      </c>
      <c r="AN746" s="406"/>
      <c r="AO746" s="406"/>
      <c r="AP746" s="406"/>
      <c r="AQ746" s="401"/>
      <c r="AR746" s="387"/>
      <c r="AS746" s="375"/>
      <c r="AT746" s="375"/>
      <c r="AU746" s="375"/>
    </row>
    <row r="747" spans="1:47" outlineLevel="3" x14ac:dyDescent="0.25">
      <c r="A747" s="375"/>
      <c r="B747" s="384"/>
      <c r="C747" s="377">
        <f t="shared" si="272"/>
        <v>4</v>
      </c>
      <c r="D747" s="401"/>
      <c r="E747" s="458"/>
      <c r="F747" s="458"/>
      <c r="G747" s="401"/>
      <c r="H747" s="406"/>
      <c r="I747" s="422"/>
      <c r="J747" s="422" t="s">
        <v>636</v>
      </c>
      <c r="K747" s="406"/>
      <c r="L747" s="406"/>
      <c r="M747" s="406"/>
      <c r="N747" s="406"/>
      <c r="O747" s="406"/>
      <c r="P747" s="406"/>
      <c r="Q747" s="406"/>
      <c r="R747" s="494">
        <f t="shared" si="271"/>
        <v>46037</v>
      </c>
      <c r="S747" s="494">
        <f t="shared" si="271"/>
        <v>46037</v>
      </c>
      <c r="T747" s="494">
        <f t="shared" si="271"/>
        <v>46037</v>
      </c>
      <c r="U747" s="494">
        <f t="shared" si="271"/>
        <v>46037</v>
      </c>
      <c r="V747" s="406"/>
      <c r="W747" s="406"/>
      <c r="X747" s="406"/>
      <c r="Y747" s="406"/>
      <c r="Z747" s="406"/>
      <c r="AA747" s="406"/>
      <c r="AB747" s="406"/>
      <c r="AC747" s="406"/>
      <c r="AD747" s="406"/>
      <c r="AE747" s="406"/>
      <c r="AF747" s="406"/>
      <c r="AG747" s="406"/>
      <c r="AH747" s="406"/>
      <c r="AI747" s="406"/>
      <c r="AJ747" s="1038">
        <f t="shared" si="273"/>
        <v>2562</v>
      </c>
      <c r="AK747" s="1038">
        <f t="shared" si="274"/>
        <v>2562</v>
      </c>
      <c r="AL747" s="1038">
        <f t="shared" si="275"/>
        <v>2562</v>
      </c>
      <c r="AM747" s="1038">
        <f t="shared" si="276"/>
        <v>2562</v>
      </c>
      <c r="AN747" s="406"/>
      <c r="AO747" s="406"/>
      <c r="AP747" s="406"/>
      <c r="AQ747" s="401"/>
      <c r="AR747" s="387"/>
      <c r="AS747" s="375"/>
      <c r="AT747" s="375"/>
      <c r="AU747" s="375"/>
    </row>
    <row r="748" spans="1:47" outlineLevel="3" x14ac:dyDescent="0.25">
      <c r="A748" s="375"/>
      <c r="B748" s="384"/>
      <c r="C748" s="377">
        <f t="shared" si="272"/>
        <v>4</v>
      </c>
      <c r="D748" s="401"/>
      <c r="E748" s="458"/>
      <c r="F748" s="458"/>
      <c r="G748" s="401"/>
      <c r="H748" s="406"/>
      <c r="I748" s="422">
        <v>7</v>
      </c>
      <c r="J748" s="422" t="s">
        <v>645</v>
      </c>
      <c r="K748" s="494">
        <f>DATE(YEAR(K745)+1,MONTH(K745),DAY(K745))</f>
        <v>46402</v>
      </c>
      <c r="L748" s="494">
        <f>DATE(YEAR(L745)+1,MONTH(L745),DAY(L745))</f>
        <v>46402</v>
      </c>
      <c r="M748" s="494">
        <f>DATE(YEAR(M745)+1,MONTH(M745),DAY(M745))</f>
        <v>46402</v>
      </c>
      <c r="N748" s="406"/>
      <c r="O748" s="406"/>
      <c r="P748" s="406"/>
      <c r="Q748" s="406"/>
      <c r="R748" s="494">
        <f t="shared" si="271"/>
        <v>46402</v>
      </c>
      <c r="S748" s="494">
        <f t="shared" si="271"/>
        <v>46402</v>
      </c>
      <c r="T748" s="494">
        <f t="shared" si="271"/>
        <v>46402</v>
      </c>
      <c r="U748" s="494">
        <f t="shared" si="271"/>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3"/>
        <v>2926</v>
      </c>
      <c r="AK748" s="1038">
        <f t="shared" si="274"/>
        <v>2926</v>
      </c>
      <c r="AL748" s="1038">
        <f t="shared" si="275"/>
        <v>2926</v>
      </c>
      <c r="AM748" s="1038">
        <f t="shared" si="276"/>
        <v>2926</v>
      </c>
      <c r="AN748" s="406"/>
      <c r="AO748" s="406"/>
      <c r="AP748" s="406"/>
      <c r="AQ748" s="401"/>
      <c r="AR748" s="387"/>
      <c r="AS748" s="375"/>
      <c r="AT748" s="375"/>
      <c r="AU748" s="375"/>
    </row>
    <row r="749" spans="1:47" outlineLevel="3" x14ac:dyDescent="0.25">
      <c r="A749" s="375"/>
      <c r="B749" s="384"/>
      <c r="C749" s="377">
        <f t="shared" si="272"/>
        <v>4</v>
      </c>
      <c r="D749" s="401"/>
      <c r="E749" s="458"/>
      <c r="F749" s="458"/>
      <c r="G749" s="401"/>
      <c r="H749" s="406"/>
      <c r="I749" s="422"/>
      <c r="J749" s="422" t="s">
        <v>635</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71"/>
        <v>46402</v>
      </c>
      <c r="S749" s="494">
        <f t="shared" si="271"/>
        <v>46402</v>
      </c>
      <c r="T749" s="494">
        <f t="shared" si="271"/>
        <v>46402</v>
      </c>
      <c r="U749" s="494">
        <f t="shared" si="271"/>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3"/>
        <v>2926</v>
      </c>
      <c r="AK749" s="1038">
        <f t="shared" si="274"/>
        <v>2926</v>
      </c>
      <c r="AL749" s="1038">
        <f t="shared" si="275"/>
        <v>2926</v>
      </c>
      <c r="AM749" s="1038">
        <f t="shared" si="276"/>
        <v>2926</v>
      </c>
      <c r="AN749" s="406"/>
      <c r="AO749" s="406"/>
      <c r="AP749" s="406"/>
      <c r="AQ749" s="401"/>
      <c r="AR749" s="387"/>
      <c r="AS749" s="375"/>
      <c r="AT749" s="375"/>
      <c r="AU749" s="375"/>
    </row>
    <row r="750" spans="1:47" outlineLevel="3" x14ac:dyDescent="0.25">
      <c r="A750" s="375"/>
      <c r="B750" s="384"/>
      <c r="C750" s="377">
        <f t="shared" si="272"/>
        <v>4</v>
      </c>
      <c r="D750" s="401"/>
      <c r="E750" s="458"/>
      <c r="F750" s="458"/>
      <c r="G750" s="401"/>
      <c r="H750" s="406"/>
      <c r="I750" s="422"/>
      <c r="J750" s="422" t="s">
        <v>636</v>
      </c>
      <c r="K750" s="406"/>
      <c r="L750" s="406"/>
      <c r="M750" s="406"/>
      <c r="N750" s="406"/>
      <c r="O750" s="406"/>
      <c r="P750" s="406"/>
      <c r="Q750" s="406"/>
      <c r="R750" s="494">
        <f t="shared" si="271"/>
        <v>46402</v>
      </c>
      <c r="S750" s="494">
        <f t="shared" si="271"/>
        <v>46402</v>
      </c>
      <c r="T750" s="494">
        <f t="shared" si="271"/>
        <v>46402</v>
      </c>
      <c r="U750" s="494">
        <f t="shared" si="271"/>
        <v>46402</v>
      </c>
      <c r="V750" s="406"/>
      <c r="W750" s="406"/>
      <c r="X750" s="406"/>
      <c r="Y750" s="406"/>
      <c r="Z750" s="406"/>
      <c r="AA750" s="406"/>
      <c r="AB750" s="406"/>
      <c r="AC750" s="406"/>
      <c r="AD750" s="406"/>
      <c r="AE750" s="406"/>
      <c r="AF750" s="406"/>
      <c r="AG750" s="406"/>
      <c r="AH750" s="406"/>
      <c r="AI750" s="406"/>
      <c r="AJ750" s="1038">
        <f t="shared" si="273"/>
        <v>2926</v>
      </c>
      <c r="AK750" s="1038">
        <f t="shared" si="274"/>
        <v>2926</v>
      </c>
      <c r="AL750" s="1038">
        <f t="shared" si="275"/>
        <v>2926</v>
      </c>
      <c r="AM750" s="1038">
        <f t="shared" si="276"/>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436</v>
      </c>
      <c r="AR751" s="387"/>
      <c r="AS751" s="375"/>
      <c r="AT751" s="375"/>
      <c r="AU751" s="375"/>
    </row>
    <row r="752" spans="1:47" s="686" customFormat="1" outlineLevel="2" x14ac:dyDescent="0.25">
      <c r="A752" s="375"/>
      <c r="B752" s="384"/>
      <c r="C752" s="377">
        <f>INT($C$232)+2</f>
        <v>3</v>
      </c>
      <c r="D752" s="401"/>
      <c r="E752" s="458"/>
      <c r="F752" s="458"/>
      <c r="G752" s="401"/>
      <c r="H752" s="1001" t="s">
        <v>1123</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7">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436</v>
      </c>
      <c r="AR754" s="387"/>
      <c r="AS754" s="375"/>
      <c r="AT754" s="375"/>
      <c r="AU754" s="375"/>
    </row>
    <row r="755" spans="1:47" outlineLevel="2" x14ac:dyDescent="0.25">
      <c r="A755" s="375"/>
      <c r="B755" s="384"/>
      <c r="C755" s="377">
        <f>INT($C$232)+2</f>
        <v>3</v>
      </c>
      <c r="D755" s="401"/>
      <c r="E755" s="458"/>
      <c r="F755" s="458"/>
      <c r="G755" s="401"/>
      <c r="H755" s="471"/>
      <c r="I755" s="429" t="s">
        <v>640</v>
      </c>
      <c r="J755" s="429"/>
      <c r="K755" s="429" t="s">
        <v>646</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8">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8"/>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8"/>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8"/>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8"/>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8"/>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8"/>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8"/>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436</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128</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423</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425</v>
      </c>
      <c r="F774" s="455">
        <v>1</v>
      </c>
      <c r="G774" s="393"/>
      <c r="H774" s="394" t="s">
        <v>647</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466</v>
      </c>
      <c r="L778" s="459"/>
      <c r="M778" s="459"/>
      <c r="N778" s="459" t="s">
        <v>467</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535</v>
      </c>
      <c r="M779" s="448" t="s">
        <v>4</v>
      </c>
      <c r="N779" s="448" t="s">
        <v>557</v>
      </c>
      <c r="O779" s="448" t="s">
        <v>558</v>
      </c>
      <c r="P779" s="448" t="s">
        <v>559</v>
      </c>
      <c r="Q779" s="448" t="s">
        <v>560</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429</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430</v>
      </c>
      <c r="C782" s="377">
        <f>INT(MAX($C$784:$C$808))+1</f>
        <v>5</v>
      </c>
      <c r="D782" s="401" t="s">
        <v>431</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648</v>
      </c>
      <c r="I783" s="419" t="s">
        <v>649</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432</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650</v>
      </c>
      <c r="I785" s="408"/>
      <c r="J785" s="406"/>
      <c r="K785" s="1001" t="s">
        <v>466</v>
      </c>
      <c r="L785" s="428"/>
      <c r="M785" s="428"/>
      <c r="N785" s="408" t="s">
        <v>467</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436</v>
      </c>
      <c r="AR786" s="387"/>
      <c r="AS786" s="375"/>
      <c r="AT786" s="375"/>
      <c r="AU786" s="375"/>
    </row>
    <row r="787" spans="1:47" outlineLevel="1" x14ac:dyDescent="0.25">
      <c r="A787" s="375"/>
      <c r="B787" s="384"/>
      <c r="C787" s="377">
        <f>INT($C$773)+1</f>
        <v>2</v>
      </c>
      <c r="D787" s="401"/>
      <c r="E787" s="458"/>
      <c r="F787" s="458"/>
      <c r="G787" s="401"/>
      <c r="H787" s="461" t="s">
        <v>651</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432</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614</v>
      </c>
      <c r="I789" s="429" t="s">
        <v>652</v>
      </c>
      <c r="J789" s="429"/>
      <c r="K789" s="429" t="s">
        <v>653</v>
      </c>
      <c r="L789" s="429"/>
      <c r="M789" s="429"/>
      <c r="N789" s="522"/>
      <c r="O789" s="522" t="s">
        <v>1145</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9">INT($C$773)+3</f>
        <v>4</v>
      </c>
      <c r="D790" s="401"/>
      <c r="E790" s="458">
        <v>0</v>
      </c>
      <c r="F790" s="458"/>
      <c r="G790" s="401"/>
      <c r="H790" s="422" t="str">
        <f>H$251</f>
        <v>Aut</v>
      </c>
      <c r="I790" s="535">
        <v>2</v>
      </c>
      <c r="J790" s="535"/>
      <c r="K790" s="494">
        <f t="shared" ref="K790:M792" si="280">INDEX($K$679:$M$750,($E790*i_s_len+$I790)*i_x_len+1,0)</f>
        <v>44515</v>
      </c>
      <c r="L790" s="494">
        <f t="shared" si="280"/>
        <v>44515</v>
      </c>
      <c r="M790" s="494">
        <f t="shared" si="280"/>
        <v>44515</v>
      </c>
      <c r="N790" s="406"/>
      <c r="O790" s="1038">
        <f t="shared" ref="O790:Q792" si="281">MIN(363,INT((K790 - DATE(YEAR(K790),1,1))))+364*(YEAR(K790)-i_startyear)</f>
        <v>1046</v>
      </c>
      <c r="P790" s="1038">
        <f t="shared" si="281"/>
        <v>1046</v>
      </c>
      <c r="Q790" s="1038">
        <f t="shared" si="281"/>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9"/>
        <v>4</v>
      </c>
      <c r="D791" s="401"/>
      <c r="E791" s="458">
        <v>1</v>
      </c>
      <c r="F791" s="458"/>
      <c r="G791" s="401"/>
      <c r="H791" s="422" t="str">
        <f>H$252</f>
        <v>Win</v>
      </c>
      <c r="I791" s="535">
        <v>2</v>
      </c>
      <c r="J791" s="535"/>
      <c r="K791" s="494">
        <f t="shared" si="280"/>
        <v>44545</v>
      </c>
      <c r="L791" s="494">
        <f t="shared" si="280"/>
        <v>44545</v>
      </c>
      <c r="M791" s="494">
        <f t="shared" si="280"/>
        <v>44545</v>
      </c>
      <c r="N791" s="406"/>
      <c r="O791" s="1038">
        <f t="shared" si="281"/>
        <v>1076</v>
      </c>
      <c r="P791" s="1038">
        <f t="shared" si="281"/>
        <v>1076</v>
      </c>
      <c r="Q791" s="1038">
        <f t="shared" si="281"/>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9"/>
        <v>4</v>
      </c>
      <c r="D792" s="401"/>
      <c r="E792" s="458">
        <v>2</v>
      </c>
      <c r="F792" s="458"/>
      <c r="G792" s="401"/>
      <c r="H792" s="422" t="str">
        <f>H$253</f>
        <v>Spr</v>
      </c>
      <c r="I792" s="535">
        <v>2</v>
      </c>
      <c r="J792" s="535"/>
      <c r="K792" s="494">
        <f t="shared" si="280"/>
        <v>44576</v>
      </c>
      <c r="L792" s="494">
        <f t="shared" si="280"/>
        <v>44576</v>
      </c>
      <c r="M792" s="494">
        <f t="shared" si="280"/>
        <v>44576</v>
      </c>
      <c r="N792" s="406"/>
      <c r="O792" s="1038">
        <f t="shared" si="281"/>
        <v>1106</v>
      </c>
      <c r="P792" s="1038">
        <f t="shared" si="281"/>
        <v>1106</v>
      </c>
      <c r="Q792" s="1038">
        <f t="shared" si="281"/>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9"/>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9"/>
        <v>4</v>
      </c>
      <c r="D794" s="401"/>
      <c r="E794" s="458"/>
      <c r="F794" s="458"/>
      <c r="G794" s="401"/>
      <c r="H794" s="406"/>
      <c r="I794" s="429" t="s">
        <v>654</v>
      </c>
      <c r="J794" s="428"/>
      <c r="K794" s="429" t="s">
        <v>655</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9"/>
        <v>4</v>
      </c>
      <c r="D795" s="401"/>
      <c r="E795" s="458">
        <v>0</v>
      </c>
      <c r="F795" s="458"/>
      <c r="G795" s="401"/>
      <c r="H795" s="422" t="str">
        <f>H$251</f>
        <v>Aut</v>
      </c>
      <c r="I795" s="535">
        <v>5</v>
      </c>
      <c r="J795" s="535"/>
      <c r="K795" s="494">
        <f t="shared" ref="K795:M797" si="282">INDEX($K$679:$M$750,($E795*i_s_len+$I795)*i_x_len+1,0)</f>
        <v>45611</v>
      </c>
      <c r="L795" s="494">
        <f t="shared" si="282"/>
        <v>45611</v>
      </c>
      <c r="M795" s="494">
        <f t="shared" si="282"/>
        <v>45611</v>
      </c>
      <c r="N795" s="406"/>
      <c r="O795" s="1038">
        <f t="shared" ref="O795:Q797" si="283">MIN(363,INT((K795 - DATE(YEAR(K795),1,1))))+364*(YEAR(K795)-i_startyear)</f>
        <v>2139</v>
      </c>
      <c r="P795" s="1038">
        <f t="shared" si="283"/>
        <v>2139</v>
      </c>
      <c r="Q795" s="1038">
        <f t="shared" si="283"/>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9"/>
        <v>4</v>
      </c>
      <c r="D796" s="401"/>
      <c r="E796" s="458">
        <v>1</v>
      </c>
      <c r="F796" s="458"/>
      <c r="G796" s="401"/>
      <c r="H796" s="422" t="str">
        <f>H$252</f>
        <v>Win</v>
      </c>
      <c r="I796" s="535">
        <v>5</v>
      </c>
      <c r="J796" s="535"/>
      <c r="K796" s="494">
        <f t="shared" si="282"/>
        <v>45641</v>
      </c>
      <c r="L796" s="494">
        <f t="shared" si="282"/>
        <v>45641</v>
      </c>
      <c r="M796" s="494">
        <f t="shared" si="282"/>
        <v>45641</v>
      </c>
      <c r="N796" s="406"/>
      <c r="O796" s="1038">
        <f t="shared" si="283"/>
        <v>2169</v>
      </c>
      <c r="P796" s="1038">
        <f t="shared" si="283"/>
        <v>2169</v>
      </c>
      <c r="Q796" s="1038">
        <f t="shared" si="283"/>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9"/>
        <v>4</v>
      </c>
      <c r="D797" s="401"/>
      <c r="E797" s="458">
        <v>2</v>
      </c>
      <c r="F797" s="458"/>
      <c r="G797" s="401"/>
      <c r="H797" s="422" t="str">
        <f>H$253</f>
        <v>Spr</v>
      </c>
      <c r="I797" s="535">
        <v>5</v>
      </c>
      <c r="J797" s="535"/>
      <c r="K797" s="494">
        <f t="shared" si="282"/>
        <v>45672</v>
      </c>
      <c r="L797" s="494">
        <f t="shared" si="282"/>
        <v>45672</v>
      </c>
      <c r="M797" s="494">
        <f t="shared" si="282"/>
        <v>45672</v>
      </c>
      <c r="N797" s="406"/>
      <c r="O797" s="1038">
        <f t="shared" si="283"/>
        <v>2198</v>
      </c>
      <c r="P797" s="1038">
        <f t="shared" si="283"/>
        <v>2198</v>
      </c>
      <c r="Q797" s="1038">
        <f t="shared" si="283"/>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9"/>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9"/>
        <v>4</v>
      </c>
      <c r="D799" s="401"/>
      <c r="E799" s="458"/>
      <c r="F799" s="458"/>
      <c r="G799" s="401"/>
      <c r="H799" s="406"/>
      <c r="I799" s="406"/>
      <c r="J799" s="406"/>
      <c r="K799" s="429" t="s">
        <v>768</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9"/>
        <v>4</v>
      </c>
      <c r="D800" s="401"/>
      <c r="E800" s="458"/>
      <c r="F800" s="458"/>
      <c r="G800" s="401"/>
      <c r="H800" s="422" t="str">
        <f>H$251</f>
        <v>Aut</v>
      </c>
      <c r="I800" s="406"/>
      <c r="J800" s="406"/>
      <c r="K800" s="598">
        <v>1550</v>
      </c>
      <c r="L800" s="598">
        <v>1550</v>
      </c>
      <c r="M800" s="598">
        <v>1550</v>
      </c>
      <c r="N800" s="406"/>
      <c r="O800" s="406" t="s">
        <v>778</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9"/>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9"/>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9"/>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9"/>
        <v>4</v>
      </c>
      <c r="D804" s="401"/>
      <c r="E804" s="458"/>
      <c r="F804" s="458"/>
      <c r="G804" s="401"/>
      <c r="H804" s="406"/>
      <c r="I804" s="406"/>
      <c r="J804" s="406"/>
      <c r="K804" s="429" t="s">
        <v>656</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9"/>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9"/>
        <v>4</v>
      </c>
      <c r="D806" s="401"/>
      <c r="E806" s="458"/>
      <c r="F806" s="458"/>
      <c r="G806" s="401"/>
      <c r="H806" s="422" t="str">
        <f>H$252</f>
        <v>Win</v>
      </c>
      <c r="I806" s="406"/>
      <c r="J806" s="406"/>
      <c r="K806" s="536">
        <f t="shared" ref="K806:M807" si="284">(K796-K791)/30.5</f>
        <v>35.934426229508198</v>
      </c>
      <c r="L806" s="536">
        <f t="shared" si="284"/>
        <v>35.934426229508198</v>
      </c>
      <c r="M806" s="536">
        <f t="shared" si="284"/>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9"/>
        <v>4</v>
      </c>
      <c r="D807" s="401"/>
      <c r="E807" s="458"/>
      <c r="F807" s="458"/>
      <c r="G807" s="401"/>
      <c r="H807" s="422" t="str">
        <f>H$253</f>
        <v>Spr</v>
      </c>
      <c r="I807" s="406"/>
      <c r="J807" s="406"/>
      <c r="K807" s="536">
        <f t="shared" si="284"/>
        <v>35.934426229508198</v>
      </c>
      <c r="L807" s="536">
        <f t="shared" si="284"/>
        <v>35.934426229508198</v>
      </c>
      <c r="M807" s="536">
        <f t="shared" si="284"/>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436</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128</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423</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425</v>
      </c>
      <c r="F818" s="455">
        <v>1</v>
      </c>
      <c r="G818" s="393"/>
      <c r="H818" s="537" t="s">
        <v>657</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469</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536</v>
      </c>
      <c r="L823" s="448" t="s">
        <v>537</v>
      </c>
      <c r="M823" s="448" t="s">
        <v>538</v>
      </c>
      <c r="N823" s="448" t="s">
        <v>539</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5">L823</f>
        <v>BBM</v>
      </c>
      <c r="AA823" s="400" t="str">
        <f t="shared" si="285"/>
        <v>BBT</v>
      </c>
      <c r="AB823" s="400" t="str">
        <f t="shared" si="285"/>
        <v>BMT</v>
      </c>
      <c r="AC823" s="400" t="str">
        <f t="shared" si="285"/>
        <v>BBB</v>
      </c>
      <c r="AD823" s="400" t="str">
        <f t="shared" si="285"/>
        <v>BBM</v>
      </c>
      <c r="AE823" s="400" t="str">
        <f t="shared" si="285"/>
        <v>BBT</v>
      </c>
      <c r="AF823" s="400" t="str">
        <f t="shared" si="285"/>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429</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430</v>
      </c>
      <c r="C826" s="377">
        <f>INT(MAX($C$836:$C$866))+1</f>
        <v>6</v>
      </c>
      <c r="D826" s="401" t="s">
        <v>431</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658</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432</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1124</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660</v>
      </c>
      <c r="J830" s="504" t="s">
        <v>661</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663</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664</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665</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436</v>
      </c>
      <c r="AR834" s="387"/>
      <c r="AS834" s="375"/>
      <c r="AT834" s="375"/>
      <c r="AU834" s="375"/>
    </row>
    <row r="835" spans="1:47" outlineLevel="1" x14ac:dyDescent="0.25">
      <c r="A835" s="375"/>
      <c r="B835" s="384"/>
      <c r="C835" s="377">
        <f>INT($C$817)+1</f>
        <v>2</v>
      </c>
      <c r="D835" s="401"/>
      <c r="E835" s="458"/>
      <c r="F835" s="458"/>
      <c r="G835" s="401"/>
      <c r="H835" s="461" t="s">
        <v>666</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432</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1125</v>
      </c>
      <c r="I837" s="406"/>
      <c r="J837" s="406"/>
      <c r="K837" s="422">
        <f>i_s_len</f>
        <v>8</v>
      </c>
      <c r="L837" s="409">
        <v>3</v>
      </c>
      <c r="M837" s="406"/>
      <c r="N837" s="407" t="s">
        <v>667</v>
      </c>
      <c r="O837" s="406"/>
      <c r="P837" s="406"/>
      <c r="Q837" s="406"/>
      <c r="R837" s="406"/>
      <c r="S837" s="406"/>
      <c r="T837" s="406"/>
      <c r="U837" s="406"/>
      <c r="V837" s="406"/>
      <c r="W837" s="406"/>
      <c r="X837" s="406"/>
      <c r="Y837" s="538" t="s">
        <v>659</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668</v>
      </c>
      <c r="I838" s="504" t="s">
        <v>660</v>
      </c>
      <c r="J838" s="504" t="s">
        <v>661</v>
      </c>
      <c r="K838" s="472" t="s">
        <v>1209</v>
      </c>
      <c r="L838" s="472"/>
      <c r="M838" s="472"/>
      <c r="N838" s="472"/>
      <c r="O838" s="472" t="s">
        <v>662</v>
      </c>
      <c r="P838" s="472"/>
      <c r="Q838" s="472"/>
      <c r="R838" s="472"/>
      <c r="S838" s="406"/>
      <c r="T838" s="406"/>
      <c r="U838" s="406"/>
      <c r="V838" s="406"/>
      <c r="W838" s="406"/>
      <c r="X838" s="406"/>
      <c r="Y838" s="543" t="s">
        <v>1209</v>
      </c>
      <c r="Z838" s="543"/>
      <c r="AA838" s="543"/>
      <c r="AB838" s="543"/>
      <c r="AC838" s="543" t="s">
        <v>662</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6">INT($C$817)+4</f>
        <v>5</v>
      </c>
      <c r="D839" s="401"/>
      <c r="E839" s="458"/>
      <c r="F839" s="458"/>
      <c r="G839" s="401"/>
      <c r="H839" s="540" t="s">
        <v>669</v>
      </c>
      <c r="I839" s="541">
        <v>0</v>
      </c>
      <c r="J839" s="541" t="s">
        <v>670</v>
      </c>
      <c r="K839" s="544"/>
      <c r="L839" s="544"/>
      <c r="M839" s="544"/>
      <c r="N839" s="544"/>
      <c r="O839" s="545"/>
      <c r="P839" s="545"/>
      <c r="Q839" s="545"/>
      <c r="R839" s="545"/>
      <c r="S839" s="1002" t="s">
        <v>1126</v>
      </c>
      <c r="T839" s="406"/>
      <c r="U839" s="406"/>
      <c r="V839" s="406"/>
      <c r="W839" s="406"/>
      <c r="X839" s="406"/>
      <c r="Y839" s="546">
        <f>364*10</f>
        <v>3640</v>
      </c>
      <c r="Z839" s="546">
        <f t="shared" ref="Z839:AB847" si="287">364*10</f>
        <v>3640</v>
      </c>
      <c r="AA839" s="546">
        <f t="shared" si="287"/>
        <v>3640</v>
      </c>
      <c r="AB839" s="546">
        <f t="shared" si="287"/>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6"/>
        <v>5</v>
      </c>
      <c r="D840" s="401"/>
      <c r="E840" s="458"/>
      <c r="F840" s="458"/>
      <c r="G840" s="401"/>
      <c r="H840" s="422" t="s">
        <v>671</v>
      </c>
      <c r="I840" s="428"/>
      <c r="J840" s="422" t="s">
        <v>672</v>
      </c>
      <c r="K840" s="534"/>
      <c r="L840" s="534"/>
      <c r="M840" s="534"/>
      <c r="N840" s="534"/>
      <c r="O840" s="534"/>
      <c r="P840" s="534"/>
      <c r="Q840" s="534"/>
      <c r="R840" s="534"/>
      <c r="S840" s="406"/>
      <c r="T840" s="406"/>
      <c r="U840" s="406"/>
      <c r="V840" s="406"/>
      <c r="W840" s="406"/>
      <c r="X840" s="406"/>
      <c r="Y840" s="546">
        <f t="shared" ref="Y840:Y847" si="288">364*10</f>
        <v>3640</v>
      </c>
      <c r="Z840" s="546">
        <f t="shared" si="287"/>
        <v>3640</v>
      </c>
      <c r="AA840" s="546">
        <f t="shared" si="287"/>
        <v>3640</v>
      </c>
      <c r="AB840" s="546">
        <f t="shared" si="287"/>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6"/>
        <v>5</v>
      </c>
      <c r="D841" s="401"/>
      <c r="E841" s="458"/>
      <c r="F841" s="458"/>
      <c r="G841" s="401"/>
      <c r="H841" s="422" t="s">
        <v>673</v>
      </c>
      <c r="I841" s="428"/>
      <c r="J841" s="422" t="s">
        <v>672</v>
      </c>
      <c r="K841" s="534"/>
      <c r="L841" s="534"/>
      <c r="M841" s="534"/>
      <c r="N841" s="534"/>
      <c r="O841" s="534"/>
      <c r="P841" s="534"/>
      <c r="Q841" s="534"/>
      <c r="R841" s="534"/>
      <c r="S841" s="406"/>
      <c r="T841" s="406"/>
      <c r="U841" s="406"/>
      <c r="V841" s="406"/>
      <c r="W841" s="406"/>
      <c r="X841" s="406"/>
      <c r="Y841" s="546">
        <f t="shared" si="288"/>
        <v>3640</v>
      </c>
      <c r="Z841" s="546">
        <f t="shared" si="287"/>
        <v>3640</v>
      </c>
      <c r="AA841" s="546">
        <f t="shared" si="287"/>
        <v>3640</v>
      </c>
      <c r="AB841" s="546">
        <f t="shared" si="287"/>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6"/>
        <v>5</v>
      </c>
      <c r="D842" s="401"/>
      <c r="E842" s="458"/>
      <c r="F842" s="458"/>
      <c r="G842" s="401"/>
      <c r="H842" s="422">
        <v>3</v>
      </c>
      <c r="I842" s="428"/>
      <c r="J842" s="422" t="s">
        <v>672</v>
      </c>
      <c r="K842" s="534"/>
      <c r="L842" s="534"/>
      <c r="M842" s="534"/>
      <c r="N842" s="534"/>
      <c r="O842" s="534"/>
      <c r="P842" s="534"/>
      <c r="Q842" s="534"/>
      <c r="R842" s="534"/>
      <c r="S842" s="406"/>
      <c r="T842" s="406"/>
      <c r="U842" s="406"/>
      <c r="V842" s="406"/>
      <c r="W842" s="406"/>
      <c r="X842" s="406"/>
      <c r="Y842" s="546">
        <f t="shared" si="288"/>
        <v>3640</v>
      </c>
      <c r="Z842" s="546">
        <f t="shared" si="287"/>
        <v>3640</v>
      </c>
      <c r="AA842" s="546">
        <f t="shared" si="287"/>
        <v>3640</v>
      </c>
      <c r="AB842" s="546">
        <f t="shared" si="287"/>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6"/>
        <v>5</v>
      </c>
      <c r="D843" s="401"/>
      <c r="E843" s="458"/>
      <c r="F843" s="458"/>
      <c r="G843" s="401"/>
      <c r="H843" s="422">
        <v>4</v>
      </c>
      <c r="I843" s="428"/>
      <c r="J843" s="422" t="s">
        <v>672</v>
      </c>
      <c r="K843" s="534"/>
      <c r="L843" s="534"/>
      <c r="M843" s="534"/>
      <c r="N843" s="534"/>
      <c r="O843" s="534"/>
      <c r="P843" s="534"/>
      <c r="Q843" s="534"/>
      <c r="R843" s="534"/>
      <c r="S843" s="406"/>
      <c r="T843" s="406"/>
      <c r="U843" s="406"/>
      <c r="V843" s="406"/>
      <c r="W843" s="406"/>
      <c r="X843" s="406"/>
      <c r="Y843" s="546">
        <f t="shared" si="288"/>
        <v>3640</v>
      </c>
      <c r="Z843" s="546">
        <f t="shared" si="287"/>
        <v>3640</v>
      </c>
      <c r="AA843" s="546">
        <f t="shared" si="287"/>
        <v>3640</v>
      </c>
      <c r="AB843" s="546">
        <f t="shared" si="287"/>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6"/>
        <v>5</v>
      </c>
      <c r="D844" s="401"/>
      <c r="E844" s="458"/>
      <c r="F844" s="458"/>
      <c r="G844" s="401"/>
      <c r="H844" s="422">
        <v>5</v>
      </c>
      <c r="I844" s="428"/>
      <c r="J844" s="422" t="s">
        <v>672</v>
      </c>
      <c r="K844" s="534"/>
      <c r="L844" s="534"/>
      <c r="M844" s="534"/>
      <c r="N844" s="534"/>
      <c r="O844" s="534"/>
      <c r="P844" s="534"/>
      <c r="Q844" s="534"/>
      <c r="R844" s="534"/>
      <c r="S844" s="406"/>
      <c r="T844" s="406"/>
      <c r="U844" s="406"/>
      <c r="V844" s="406"/>
      <c r="W844" s="406"/>
      <c r="X844" s="406"/>
      <c r="Y844" s="546">
        <f t="shared" si="288"/>
        <v>3640</v>
      </c>
      <c r="Z844" s="546">
        <f t="shared" si="287"/>
        <v>3640</v>
      </c>
      <c r="AA844" s="546">
        <f t="shared" si="287"/>
        <v>3640</v>
      </c>
      <c r="AB844" s="546">
        <f t="shared" si="287"/>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6"/>
        <v>5</v>
      </c>
      <c r="D845" s="401"/>
      <c r="E845" s="458"/>
      <c r="F845" s="458"/>
      <c r="G845" s="401"/>
      <c r="H845" s="422">
        <v>6</v>
      </c>
      <c r="I845" s="428"/>
      <c r="J845" s="422" t="s">
        <v>672</v>
      </c>
      <c r="K845" s="534"/>
      <c r="L845" s="534"/>
      <c r="M845" s="534"/>
      <c r="N845" s="534"/>
      <c r="O845" s="534"/>
      <c r="P845" s="534"/>
      <c r="Q845" s="534"/>
      <c r="R845" s="534"/>
      <c r="S845" s="406"/>
      <c r="T845" s="406"/>
      <c r="U845" s="406"/>
      <c r="V845" s="406"/>
      <c r="W845" s="406"/>
      <c r="X845" s="406"/>
      <c r="Y845" s="546">
        <f t="shared" si="288"/>
        <v>3640</v>
      </c>
      <c r="Z845" s="546">
        <f t="shared" si="287"/>
        <v>3640</v>
      </c>
      <c r="AA845" s="546">
        <f t="shared" si="287"/>
        <v>3640</v>
      </c>
      <c r="AB845" s="546">
        <f t="shared" si="287"/>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6"/>
        <v>5</v>
      </c>
      <c r="D846" s="401"/>
      <c r="E846" s="458"/>
      <c r="F846" s="458"/>
      <c r="G846" s="401"/>
      <c r="H846" s="422">
        <v>7</v>
      </c>
      <c r="I846" s="428"/>
      <c r="J846" s="422" t="s">
        <v>672</v>
      </c>
      <c r="K846" s="534"/>
      <c r="L846" s="534"/>
      <c r="M846" s="534"/>
      <c r="N846" s="534"/>
      <c r="O846" s="534"/>
      <c r="P846" s="534"/>
      <c r="Q846" s="534"/>
      <c r="R846" s="534"/>
      <c r="S846" s="406"/>
      <c r="T846" s="406"/>
      <c r="U846" s="406"/>
      <c r="V846" s="406"/>
      <c r="W846" s="406"/>
      <c r="X846" s="406"/>
      <c r="Y846" s="546">
        <f t="shared" si="288"/>
        <v>3640</v>
      </c>
      <c r="Z846" s="546">
        <f t="shared" si="287"/>
        <v>3640</v>
      </c>
      <c r="AA846" s="546">
        <f t="shared" si="287"/>
        <v>3640</v>
      </c>
      <c r="AB846" s="546">
        <f t="shared" si="287"/>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6"/>
        <v>5</v>
      </c>
      <c r="D847" s="401"/>
      <c r="E847" s="458"/>
      <c r="F847" s="458"/>
      <c r="G847" s="401"/>
      <c r="H847" s="548">
        <v>8</v>
      </c>
      <c r="I847" s="549"/>
      <c r="J847" s="548" t="s">
        <v>672</v>
      </c>
      <c r="K847" s="550"/>
      <c r="L847" s="550"/>
      <c r="M847" s="550"/>
      <c r="N847" s="550"/>
      <c r="O847" s="551"/>
      <c r="P847" s="551"/>
      <c r="Q847" s="551"/>
      <c r="R847" s="551"/>
      <c r="S847" s="406"/>
      <c r="T847" s="406"/>
      <c r="U847" s="406"/>
      <c r="V847" s="406"/>
      <c r="W847" s="406"/>
      <c r="X847" s="406"/>
      <c r="Y847" s="546">
        <f t="shared" si="288"/>
        <v>3640</v>
      </c>
      <c r="Z847" s="546">
        <f t="shared" si="287"/>
        <v>3640</v>
      </c>
      <c r="AA847" s="546">
        <f t="shared" si="287"/>
        <v>3640</v>
      </c>
      <c r="AB847" s="546">
        <f t="shared" si="287"/>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9">INT($C$817)+3</f>
        <v>4</v>
      </c>
      <c r="D848" s="401"/>
      <c r="E848" s="458"/>
      <c r="F848" s="458"/>
      <c r="G848" s="401"/>
      <c r="H848" s="540" t="s">
        <v>669</v>
      </c>
      <c r="I848" s="541">
        <v>1</v>
      </c>
      <c r="J848" s="428" t="s">
        <v>674</v>
      </c>
      <c r="K848" s="547">
        <f>INT(4*30.4)</f>
        <v>121</v>
      </c>
      <c r="L848" s="547">
        <f t="shared" ref="L848:N848" si="290">INT(4*30.4)</f>
        <v>121</v>
      </c>
      <c r="M848" s="547">
        <f t="shared" si="290"/>
        <v>121</v>
      </c>
      <c r="N848" s="547">
        <f t="shared" si="290"/>
        <v>121</v>
      </c>
      <c r="O848" s="547"/>
      <c r="P848" s="547"/>
      <c r="Q848" s="547"/>
      <c r="R848" s="547"/>
      <c r="S848" s="1231" t="s">
        <v>1242</v>
      </c>
      <c r="T848" s="1232"/>
      <c r="U848" s="1232"/>
      <c r="V848" s="1232"/>
      <c r="W848" s="1233"/>
      <c r="X848" s="406"/>
      <c r="Y848" s="553">
        <f t="shared" ref="Y848:AB856" si="291">IF(K848="",0,K848)</f>
        <v>121</v>
      </c>
      <c r="Z848" s="553">
        <f t="shared" si="291"/>
        <v>121</v>
      </c>
      <c r="AA848" s="553">
        <f t="shared" si="291"/>
        <v>121</v>
      </c>
      <c r="AB848" s="553">
        <f t="shared" si="291"/>
        <v>121</v>
      </c>
      <c r="AC848" s="1162">
        <f>IF(O848="",10000,O848)</f>
        <v>10000</v>
      </c>
      <c r="AD848" s="1162">
        <f t="shared" ref="AD848:AF865" si="292">IF(P848="",10000,P848)</f>
        <v>10000</v>
      </c>
      <c r="AE848" s="1162">
        <f t="shared" si="292"/>
        <v>10000</v>
      </c>
      <c r="AF848" s="1162">
        <f t="shared" si="292"/>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9"/>
        <v>4</v>
      </c>
      <c r="D849" s="401"/>
      <c r="E849" s="458"/>
      <c r="F849" s="458"/>
      <c r="G849" s="401"/>
      <c r="H849" s="422" t="s">
        <v>671</v>
      </c>
      <c r="I849" s="428"/>
      <c r="J849" s="422" t="s">
        <v>672</v>
      </c>
      <c r="K849" s="547">
        <v>364</v>
      </c>
      <c r="L849" s="547">
        <v>364</v>
      </c>
      <c r="M849" s="547">
        <v>364</v>
      </c>
      <c r="N849" s="547">
        <v>364</v>
      </c>
      <c r="O849" s="547"/>
      <c r="P849" s="547"/>
      <c r="Q849" s="547"/>
      <c r="R849" s="547"/>
      <c r="S849" s="1234"/>
      <c r="T849" s="1235"/>
      <c r="U849" s="1235"/>
      <c r="V849" s="1235"/>
      <c r="W849" s="1236"/>
      <c r="X849" s="406"/>
      <c r="Y849" s="553">
        <f t="shared" si="291"/>
        <v>364</v>
      </c>
      <c r="Z849" s="553">
        <f t="shared" si="291"/>
        <v>364</v>
      </c>
      <c r="AA849" s="553">
        <f t="shared" si="291"/>
        <v>364</v>
      </c>
      <c r="AB849" s="553">
        <f t="shared" si="291"/>
        <v>364</v>
      </c>
      <c r="AC849" s="1162">
        <f t="shared" ref="AC849:AC865" si="293">IF(O849="",10000,O849)</f>
        <v>10000</v>
      </c>
      <c r="AD849" s="1162">
        <f t="shared" si="292"/>
        <v>10000</v>
      </c>
      <c r="AE849" s="1162">
        <f t="shared" si="292"/>
        <v>10000</v>
      </c>
      <c r="AF849" s="1162">
        <f t="shared" si="292"/>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9"/>
        <v>4</v>
      </c>
      <c r="D850" s="401"/>
      <c r="E850" s="458"/>
      <c r="F850" s="458"/>
      <c r="G850" s="401"/>
      <c r="H850" s="422" t="s">
        <v>673</v>
      </c>
      <c r="I850" s="428"/>
      <c r="J850" s="422" t="s">
        <v>672</v>
      </c>
      <c r="K850" s="547">
        <f t="shared" ref="K850:K856" si="294">K849+364</f>
        <v>728</v>
      </c>
      <c r="L850" s="547">
        <f t="shared" ref="L850:N856" si="295">L849+364</f>
        <v>728</v>
      </c>
      <c r="M850" s="547">
        <f t="shared" si="295"/>
        <v>728</v>
      </c>
      <c r="N850" s="547">
        <f t="shared" si="295"/>
        <v>728</v>
      </c>
      <c r="O850" s="547"/>
      <c r="P850" s="547"/>
      <c r="Q850" s="547"/>
      <c r="R850" s="547"/>
      <c r="S850" s="1234"/>
      <c r="T850" s="1235"/>
      <c r="U850" s="1235"/>
      <c r="V850" s="1235"/>
      <c r="W850" s="1236"/>
      <c r="X850" s="406"/>
      <c r="Y850" s="553">
        <f t="shared" si="291"/>
        <v>728</v>
      </c>
      <c r="Z850" s="553">
        <f t="shared" si="291"/>
        <v>728</v>
      </c>
      <c r="AA850" s="553">
        <f t="shared" si="291"/>
        <v>728</v>
      </c>
      <c r="AB850" s="553">
        <f t="shared" si="291"/>
        <v>728</v>
      </c>
      <c r="AC850" s="1162">
        <f t="shared" si="293"/>
        <v>10000</v>
      </c>
      <c r="AD850" s="1162">
        <f t="shared" si="292"/>
        <v>10000</v>
      </c>
      <c r="AE850" s="1162">
        <f t="shared" si="292"/>
        <v>10000</v>
      </c>
      <c r="AF850" s="1162">
        <f t="shared" si="292"/>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9"/>
        <v>4</v>
      </c>
      <c r="D851" s="401"/>
      <c r="E851" s="458"/>
      <c r="F851" s="458"/>
      <c r="G851" s="401"/>
      <c r="H851" s="422">
        <v>3</v>
      </c>
      <c r="I851" s="428"/>
      <c r="J851" s="422" t="s">
        <v>672</v>
      </c>
      <c r="K851" s="547">
        <f t="shared" si="294"/>
        <v>1092</v>
      </c>
      <c r="L851" s="547">
        <f t="shared" si="295"/>
        <v>1092</v>
      </c>
      <c r="M851" s="547">
        <f t="shared" si="295"/>
        <v>1092</v>
      </c>
      <c r="N851" s="547">
        <f t="shared" si="295"/>
        <v>1092</v>
      </c>
      <c r="O851" s="547"/>
      <c r="P851" s="547"/>
      <c r="Q851" s="547"/>
      <c r="R851" s="547"/>
      <c r="S851" s="1234"/>
      <c r="T851" s="1235"/>
      <c r="U851" s="1235"/>
      <c r="V851" s="1235"/>
      <c r="W851" s="1236"/>
      <c r="X851" s="406"/>
      <c r="Y851" s="553">
        <f t="shared" si="291"/>
        <v>1092</v>
      </c>
      <c r="Z851" s="553">
        <f t="shared" si="291"/>
        <v>1092</v>
      </c>
      <c r="AA851" s="553">
        <f t="shared" si="291"/>
        <v>1092</v>
      </c>
      <c r="AB851" s="553">
        <f t="shared" si="291"/>
        <v>1092</v>
      </c>
      <c r="AC851" s="1162">
        <f t="shared" si="293"/>
        <v>10000</v>
      </c>
      <c r="AD851" s="1162">
        <f t="shared" si="292"/>
        <v>10000</v>
      </c>
      <c r="AE851" s="1162">
        <f t="shared" si="292"/>
        <v>10000</v>
      </c>
      <c r="AF851" s="1162">
        <f t="shared" si="292"/>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9"/>
        <v>4</v>
      </c>
      <c r="D852" s="401"/>
      <c r="E852" s="458"/>
      <c r="F852" s="458"/>
      <c r="G852" s="401"/>
      <c r="H852" s="422">
        <v>4</v>
      </c>
      <c r="I852" s="428"/>
      <c r="J852" s="422" t="s">
        <v>672</v>
      </c>
      <c r="K852" s="547">
        <f t="shared" si="294"/>
        <v>1456</v>
      </c>
      <c r="L852" s="547">
        <f t="shared" si="295"/>
        <v>1456</v>
      </c>
      <c r="M852" s="547">
        <f t="shared" si="295"/>
        <v>1456</v>
      </c>
      <c r="N852" s="547">
        <f t="shared" si="295"/>
        <v>1456</v>
      </c>
      <c r="O852" s="547"/>
      <c r="P852" s="547"/>
      <c r="Q852" s="547"/>
      <c r="R852" s="547"/>
      <c r="S852" s="1234"/>
      <c r="T852" s="1235"/>
      <c r="U852" s="1235"/>
      <c r="V852" s="1235"/>
      <c r="W852" s="1236"/>
      <c r="X852" s="406"/>
      <c r="Y852" s="553">
        <f t="shared" si="291"/>
        <v>1456</v>
      </c>
      <c r="Z852" s="553">
        <f t="shared" si="291"/>
        <v>1456</v>
      </c>
      <c r="AA852" s="553">
        <f t="shared" si="291"/>
        <v>1456</v>
      </c>
      <c r="AB852" s="553">
        <f t="shared" si="291"/>
        <v>1456</v>
      </c>
      <c r="AC852" s="1162">
        <f t="shared" si="293"/>
        <v>10000</v>
      </c>
      <c r="AD852" s="1162">
        <f t="shared" si="292"/>
        <v>10000</v>
      </c>
      <c r="AE852" s="1162">
        <f t="shared" si="292"/>
        <v>10000</v>
      </c>
      <c r="AF852" s="1162">
        <f t="shared" si="292"/>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9"/>
        <v>4</v>
      </c>
      <c r="D853" s="401"/>
      <c r="E853" s="458"/>
      <c r="F853" s="458"/>
      <c r="G853" s="401"/>
      <c r="H853" s="422">
        <v>5</v>
      </c>
      <c r="I853" s="428"/>
      <c r="J853" s="422" t="s">
        <v>672</v>
      </c>
      <c r="K853" s="547">
        <f t="shared" si="294"/>
        <v>1820</v>
      </c>
      <c r="L853" s="547">
        <f t="shared" si="295"/>
        <v>1820</v>
      </c>
      <c r="M853" s="547">
        <f t="shared" si="295"/>
        <v>1820</v>
      </c>
      <c r="N853" s="547">
        <f t="shared" si="295"/>
        <v>1820</v>
      </c>
      <c r="O853" s="547"/>
      <c r="P853" s="547"/>
      <c r="Q853" s="547"/>
      <c r="R853" s="547"/>
      <c r="S853" s="1234"/>
      <c r="T853" s="1235"/>
      <c r="U853" s="1235"/>
      <c r="V853" s="1235"/>
      <c r="W853" s="1236"/>
      <c r="X853" s="406"/>
      <c r="Y853" s="553">
        <f t="shared" si="291"/>
        <v>1820</v>
      </c>
      <c r="Z853" s="553">
        <f t="shared" si="291"/>
        <v>1820</v>
      </c>
      <c r="AA853" s="553">
        <f t="shared" si="291"/>
        <v>1820</v>
      </c>
      <c r="AB853" s="553">
        <f t="shared" si="291"/>
        <v>1820</v>
      </c>
      <c r="AC853" s="1162">
        <f t="shared" si="293"/>
        <v>10000</v>
      </c>
      <c r="AD853" s="1162">
        <f t="shared" si="292"/>
        <v>10000</v>
      </c>
      <c r="AE853" s="1162">
        <f t="shared" si="292"/>
        <v>10000</v>
      </c>
      <c r="AF853" s="1162">
        <f t="shared" si="292"/>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9"/>
        <v>4</v>
      </c>
      <c r="D854" s="401"/>
      <c r="E854" s="458"/>
      <c r="F854" s="458"/>
      <c r="G854" s="401"/>
      <c r="H854" s="422">
        <v>6</v>
      </c>
      <c r="I854" s="428"/>
      <c r="J854" s="422" t="s">
        <v>672</v>
      </c>
      <c r="K854" s="547">
        <f t="shared" si="294"/>
        <v>2184</v>
      </c>
      <c r="L854" s="547">
        <f t="shared" si="295"/>
        <v>2184</v>
      </c>
      <c r="M854" s="547">
        <f t="shared" si="295"/>
        <v>2184</v>
      </c>
      <c r="N854" s="547">
        <f t="shared" si="295"/>
        <v>2184</v>
      </c>
      <c r="O854" s="547"/>
      <c r="P854" s="547"/>
      <c r="Q854" s="547"/>
      <c r="R854" s="547"/>
      <c r="S854" s="1234"/>
      <c r="T854" s="1235"/>
      <c r="U854" s="1235"/>
      <c r="V854" s="1235"/>
      <c r="W854" s="1236"/>
      <c r="X854" s="406"/>
      <c r="Y854" s="553">
        <f t="shared" si="291"/>
        <v>2184</v>
      </c>
      <c r="Z854" s="553">
        <f t="shared" si="291"/>
        <v>2184</v>
      </c>
      <c r="AA854" s="553">
        <f t="shared" si="291"/>
        <v>2184</v>
      </c>
      <c r="AB854" s="553">
        <f t="shared" si="291"/>
        <v>2184</v>
      </c>
      <c r="AC854" s="1162">
        <f t="shared" si="293"/>
        <v>10000</v>
      </c>
      <c r="AD854" s="1162">
        <f t="shared" si="292"/>
        <v>10000</v>
      </c>
      <c r="AE854" s="1162">
        <f t="shared" si="292"/>
        <v>10000</v>
      </c>
      <c r="AF854" s="1162">
        <f t="shared" si="292"/>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9"/>
        <v>4</v>
      </c>
      <c r="D855" s="401"/>
      <c r="E855" s="458"/>
      <c r="F855" s="458"/>
      <c r="G855" s="401"/>
      <c r="H855" s="422">
        <v>7</v>
      </c>
      <c r="I855" s="428"/>
      <c r="J855" s="422" t="s">
        <v>672</v>
      </c>
      <c r="K855" s="547">
        <f t="shared" si="294"/>
        <v>2548</v>
      </c>
      <c r="L855" s="547">
        <f t="shared" si="295"/>
        <v>2548</v>
      </c>
      <c r="M855" s="547">
        <f t="shared" si="295"/>
        <v>2548</v>
      </c>
      <c r="N855" s="547">
        <f t="shared" si="295"/>
        <v>2548</v>
      </c>
      <c r="O855" s="547"/>
      <c r="P855" s="547"/>
      <c r="Q855" s="547"/>
      <c r="R855" s="547"/>
      <c r="S855" s="1234"/>
      <c r="T855" s="1235"/>
      <c r="U855" s="1235"/>
      <c r="V855" s="1235"/>
      <c r="W855" s="1236"/>
      <c r="X855" s="406"/>
      <c r="Y855" s="553">
        <f t="shared" si="291"/>
        <v>2548</v>
      </c>
      <c r="Z855" s="553">
        <f t="shared" si="291"/>
        <v>2548</v>
      </c>
      <c r="AA855" s="553">
        <f t="shared" si="291"/>
        <v>2548</v>
      </c>
      <c r="AB855" s="553">
        <f t="shared" si="291"/>
        <v>2548</v>
      </c>
      <c r="AC855" s="1162">
        <f t="shared" si="293"/>
        <v>10000</v>
      </c>
      <c r="AD855" s="1162">
        <f t="shared" si="292"/>
        <v>10000</v>
      </c>
      <c r="AE855" s="1162">
        <f t="shared" si="292"/>
        <v>10000</v>
      </c>
      <c r="AF855" s="1162">
        <f t="shared" si="292"/>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9"/>
        <v>4</v>
      </c>
      <c r="D856" s="401"/>
      <c r="E856" s="458"/>
      <c r="F856" s="458"/>
      <c r="G856" s="401"/>
      <c r="H856" s="548">
        <v>8</v>
      </c>
      <c r="I856" s="549"/>
      <c r="J856" s="548" t="s">
        <v>672</v>
      </c>
      <c r="K856" s="547">
        <f t="shared" si="294"/>
        <v>2912</v>
      </c>
      <c r="L856" s="547">
        <f t="shared" si="295"/>
        <v>2912</v>
      </c>
      <c r="M856" s="547">
        <f t="shared" si="295"/>
        <v>2912</v>
      </c>
      <c r="N856" s="547">
        <f t="shared" si="295"/>
        <v>2912</v>
      </c>
      <c r="O856" s="547"/>
      <c r="P856" s="547"/>
      <c r="Q856" s="547"/>
      <c r="R856" s="547"/>
      <c r="S856" s="1234"/>
      <c r="T856" s="1235"/>
      <c r="U856" s="1235"/>
      <c r="V856" s="1235"/>
      <c r="W856" s="1236"/>
      <c r="X856" s="406"/>
      <c r="Y856" s="553">
        <f t="shared" si="291"/>
        <v>2912</v>
      </c>
      <c r="Z856" s="553">
        <f t="shared" si="291"/>
        <v>2912</v>
      </c>
      <c r="AA856" s="553">
        <f t="shared" si="291"/>
        <v>2912</v>
      </c>
      <c r="AB856" s="553">
        <f t="shared" si="291"/>
        <v>2912</v>
      </c>
      <c r="AC856" s="1162">
        <f t="shared" si="293"/>
        <v>10000</v>
      </c>
      <c r="AD856" s="1162">
        <f t="shared" si="292"/>
        <v>10000</v>
      </c>
      <c r="AE856" s="1162">
        <f t="shared" si="292"/>
        <v>10000</v>
      </c>
      <c r="AF856" s="1162">
        <f t="shared" si="292"/>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9"/>
        <v>4</v>
      </c>
      <c r="D857" s="401"/>
      <c r="E857" s="458"/>
      <c r="F857" s="458"/>
      <c r="G857" s="401"/>
      <c r="H857" s="540" t="s">
        <v>669</v>
      </c>
      <c r="I857" s="541">
        <v>2</v>
      </c>
      <c r="J857" s="541" t="s">
        <v>675</v>
      </c>
      <c r="K857" s="547"/>
      <c r="L857" s="547"/>
      <c r="M857" s="547"/>
      <c r="N857" s="547"/>
      <c r="O857" s="547">
        <v>45</v>
      </c>
      <c r="P857" s="547">
        <v>45</v>
      </c>
      <c r="Q857" s="547">
        <v>45</v>
      </c>
      <c r="R857" s="547">
        <v>47</v>
      </c>
      <c r="S857" s="1234"/>
      <c r="T857" s="1235"/>
      <c r="U857" s="1235"/>
      <c r="V857" s="1235"/>
      <c r="W857" s="1236"/>
      <c r="X857" s="406"/>
      <c r="Y857" s="554">
        <f>IF(K857="",10*364,K857)</f>
        <v>3640</v>
      </c>
      <c r="Z857" s="554">
        <f t="shared" ref="Z857:AB865" si="296">IF(L857="",10*364,L857)</f>
        <v>3640</v>
      </c>
      <c r="AA857" s="554">
        <f t="shared" si="296"/>
        <v>3640</v>
      </c>
      <c r="AB857" s="554">
        <f t="shared" si="296"/>
        <v>3640</v>
      </c>
      <c r="AC857" s="1162">
        <f t="shared" si="293"/>
        <v>45</v>
      </c>
      <c r="AD857" s="1162">
        <f t="shared" si="292"/>
        <v>45</v>
      </c>
      <c r="AE857" s="1162">
        <f t="shared" si="292"/>
        <v>45</v>
      </c>
      <c r="AF857" s="1162">
        <f t="shared" si="292"/>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9"/>
        <v>4</v>
      </c>
      <c r="D858" s="401"/>
      <c r="E858" s="458"/>
      <c r="F858" s="458"/>
      <c r="G858" s="401"/>
      <c r="H858" s="422" t="s">
        <v>671</v>
      </c>
      <c r="I858" s="428"/>
      <c r="J858" s="428" t="s">
        <v>675</v>
      </c>
      <c r="K858" s="547">
        <f>INT(15*30.4)-7</f>
        <v>449</v>
      </c>
      <c r="L858" s="547">
        <v>449</v>
      </c>
      <c r="M858" s="547">
        <v>449</v>
      </c>
      <c r="N858" s="547">
        <v>449</v>
      </c>
      <c r="O858" s="547">
        <v>45</v>
      </c>
      <c r="P858" s="547">
        <v>45</v>
      </c>
      <c r="Q858" s="547">
        <v>45</v>
      </c>
      <c r="R858" s="547">
        <v>47</v>
      </c>
      <c r="S858" s="1234"/>
      <c r="T858" s="1235"/>
      <c r="U858" s="1235"/>
      <c r="V858" s="1235"/>
      <c r="W858" s="1236"/>
      <c r="X858" s="406"/>
      <c r="Y858" s="554">
        <f t="shared" ref="Y858:Y865" si="297">IF(K858="",10*364,K858)</f>
        <v>449</v>
      </c>
      <c r="Z858" s="554">
        <f t="shared" si="296"/>
        <v>449</v>
      </c>
      <c r="AA858" s="554">
        <f t="shared" si="296"/>
        <v>449</v>
      </c>
      <c r="AB858" s="554">
        <f t="shared" si="296"/>
        <v>449</v>
      </c>
      <c r="AC858" s="1162">
        <f t="shared" si="293"/>
        <v>45</v>
      </c>
      <c r="AD858" s="1162">
        <f t="shared" si="292"/>
        <v>45</v>
      </c>
      <c r="AE858" s="1162">
        <f t="shared" si="292"/>
        <v>45</v>
      </c>
      <c r="AF858" s="1162">
        <f t="shared" si="292"/>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9"/>
        <v>4</v>
      </c>
      <c r="D859" s="401"/>
      <c r="E859" s="458"/>
      <c r="F859" s="458"/>
      <c r="G859" s="401"/>
      <c r="H859" s="422" t="s">
        <v>673</v>
      </c>
      <c r="I859" s="428"/>
      <c r="J859" s="428" t="s">
        <v>1127</v>
      </c>
      <c r="K859" s="547"/>
      <c r="L859" s="547"/>
      <c r="M859" s="547"/>
      <c r="N859" s="547"/>
      <c r="O859" s="547"/>
      <c r="P859" s="547"/>
      <c r="Q859" s="547"/>
      <c r="R859" s="547"/>
      <c r="S859" s="1234"/>
      <c r="T859" s="1235"/>
      <c r="U859" s="1235"/>
      <c r="V859" s="1235"/>
      <c r="W859" s="1236"/>
      <c r="X859" s="406"/>
      <c r="Y859" s="554">
        <f t="shared" si="297"/>
        <v>3640</v>
      </c>
      <c r="Z859" s="554">
        <f t="shared" si="296"/>
        <v>3640</v>
      </c>
      <c r="AA859" s="554">
        <f t="shared" si="296"/>
        <v>3640</v>
      </c>
      <c r="AB859" s="554">
        <f t="shared" si="296"/>
        <v>3640</v>
      </c>
      <c r="AC859" s="1162">
        <f t="shared" si="293"/>
        <v>10000</v>
      </c>
      <c r="AD859" s="1162">
        <f t="shared" si="292"/>
        <v>10000</v>
      </c>
      <c r="AE859" s="1162">
        <f t="shared" si="292"/>
        <v>10000</v>
      </c>
      <c r="AF859" s="1162">
        <f t="shared" si="292"/>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9"/>
        <v>4</v>
      </c>
      <c r="D860" s="401"/>
      <c r="E860" s="458"/>
      <c r="F860" s="458"/>
      <c r="G860" s="401"/>
      <c r="H860" s="422">
        <v>3</v>
      </c>
      <c r="I860" s="428"/>
      <c r="J860" s="422" t="s">
        <v>672</v>
      </c>
      <c r="K860" s="547"/>
      <c r="L860" s="547"/>
      <c r="M860" s="547"/>
      <c r="N860" s="547"/>
      <c r="O860" s="547"/>
      <c r="P860" s="547"/>
      <c r="Q860" s="547"/>
      <c r="R860" s="547"/>
      <c r="S860" s="1234"/>
      <c r="T860" s="1235"/>
      <c r="U860" s="1235"/>
      <c r="V860" s="1235"/>
      <c r="W860" s="1236"/>
      <c r="X860" s="406"/>
      <c r="Y860" s="554">
        <f t="shared" si="297"/>
        <v>3640</v>
      </c>
      <c r="Z860" s="554">
        <f t="shared" si="296"/>
        <v>3640</v>
      </c>
      <c r="AA860" s="554">
        <f t="shared" si="296"/>
        <v>3640</v>
      </c>
      <c r="AB860" s="554">
        <f t="shared" si="296"/>
        <v>3640</v>
      </c>
      <c r="AC860" s="1162">
        <f t="shared" si="293"/>
        <v>10000</v>
      </c>
      <c r="AD860" s="1162">
        <f t="shared" si="292"/>
        <v>10000</v>
      </c>
      <c r="AE860" s="1162">
        <f t="shared" si="292"/>
        <v>10000</v>
      </c>
      <c r="AF860" s="1162">
        <f t="shared" si="292"/>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9"/>
        <v>4</v>
      </c>
      <c r="D861" s="401"/>
      <c r="E861" s="458"/>
      <c r="F861" s="458"/>
      <c r="G861" s="401"/>
      <c r="H861" s="422">
        <v>4</v>
      </c>
      <c r="I861" s="428"/>
      <c r="J861" s="422" t="s">
        <v>672</v>
      </c>
      <c r="K861" s="547"/>
      <c r="L861" s="547"/>
      <c r="M861" s="547"/>
      <c r="N861" s="547"/>
      <c r="O861" s="547"/>
      <c r="P861" s="547"/>
      <c r="Q861" s="547"/>
      <c r="R861" s="547"/>
      <c r="S861" s="1234"/>
      <c r="T861" s="1235"/>
      <c r="U861" s="1235"/>
      <c r="V861" s="1235"/>
      <c r="W861" s="1236"/>
      <c r="X861" s="406"/>
      <c r="Y861" s="554">
        <f t="shared" si="297"/>
        <v>3640</v>
      </c>
      <c r="Z861" s="554">
        <f t="shared" si="296"/>
        <v>3640</v>
      </c>
      <c r="AA861" s="554">
        <f t="shared" si="296"/>
        <v>3640</v>
      </c>
      <c r="AB861" s="554">
        <f t="shared" si="296"/>
        <v>3640</v>
      </c>
      <c r="AC861" s="1162">
        <f t="shared" si="293"/>
        <v>10000</v>
      </c>
      <c r="AD861" s="1162">
        <f t="shared" si="292"/>
        <v>10000</v>
      </c>
      <c r="AE861" s="1162">
        <f t="shared" si="292"/>
        <v>10000</v>
      </c>
      <c r="AF861" s="1162">
        <f t="shared" si="292"/>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9"/>
        <v>4</v>
      </c>
      <c r="D862" s="401"/>
      <c r="E862" s="458"/>
      <c r="F862" s="458"/>
      <c r="G862" s="401"/>
      <c r="H862" s="422">
        <v>5</v>
      </c>
      <c r="I862" s="428"/>
      <c r="J862" s="422" t="s">
        <v>672</v>
      </c>
      <c r="K862" s="547"/>
      <c r="L862" s="547"/>
      <c r="M862" s="547"/>
      <c r="N862" s="547"/>
      <c r="O862" s="547"/>
      <c r="P862" s="547"/>
      <c r="Q862" s="547"/>
      <c r="R862" s="547"/>
      <c r="S862" s="1234"/>
      <c r="T862" s="1235"/>
      <c r="U862" s="1235"/>
      <c r="V862" s="1235"/>
      <c r="W862" s="1236"/>
      <c r="X862" s="406"/>
      <c r="Y862" s="554">
        <f t="shared" si="297"/>
        <v>3640</v>
      </c>
      <c r="Z862" s="554">
        <f t="shared" si="296"/>
        <v>3640</v>
      </c>
      <c r="AA862" s="554">
        <f t="shared" si="296"/>
        <v>3640</v>
      </c>
      <c r="AB862" s="554">
        <f t="shared" si="296"/>
        <v>3640</v>
      </c>
      <c r="AC862" s="1162">
        <f t="shared" si="293"/>
        <v>10000</v>
      </c>
      <c r="AD862" s="1162">
        <f t="shared" si="292"/>
        <v>10000</v>
      </c>
      <c r="AE862" s="1162">
        <f t="shared" si="292"/>
        <v>10000</v>
      </c>
      <c r="AF862" s="1162">
        <f t="shared" si="292"/>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9"/>
        <v>4</v>
      </c>
      <c r="D863" s="401"/>
      <c r="E863" s="458"/>
      <c r="F863" s="458"/>
      <c r="G863" s="401"/>
      <c r="H863" s="422">
        <v>6</v>
      </c>
      <c r="I863" s="428"/>
      <c r="J863" s="422" t="s">
        <v>672</v>
      </c>
      <c r="K863" s="547"/>
      <c r="L863" s="547"/>
      <c r="M863" s="547"/>
      <c r="N863" s="547"/>
      <c r="O863" s="547"/>
      <c r="P863" s="547"/>
      <c r="Q863" s="547"/>
      <c r="R863" s="547"/>
      <c r="S863" s="1234"/>
      <c r="T863" s="1235"/>
      <c r="U863" s="1235"/>
      <c r="V863" s="1235"/>
      <c r="W863" s="1236"/>
      <c r="X863" s="406"/>
      <c r="Y863" s="554">
        <f t="shared" si="297"/>
        <v>3640</v>
      </c>
      <c r="Z863" s="554">
        <f t="shared" si="296"/>
        <v>3640</v>
      </c>
      <c r="AA863" s="554">
        <f t="shared" si="296"/>
        <v>3640</v>
      </c>
      <c r="AB863" s="554">
        <f t="shared" si="296"/>
        <v>3640</v>
      </c>
      <c r="AC863" s="1162">
        <f t="shared" si="293"/>
        <v>10000</v>
      </c>
      <c r="AD863" s="1162">
        <f t="shared" si="292"/>
        <v>10000</v>
      </c>
      <c r="AE863" s="1162">
        <f t="shared" si="292"/>
        <v>10000</v>
      </c>
      <c r="AF863" s="1162">
        <f t="shared" si="292"/>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9"/>
        <v>4</v>
      </c>
      <c r="D864" s="401"/>
      <c r="E864" s="458"/>
      <c r="F864" s="458"/>
      <c r="G864" s="401"/>
      <c r="H864" s="422">
        <v>7</v>
      </c>
      <c r="I864" s="428"/>
      <c r="J864" s="422" t="s">
        <v>672</v>
      </c>
      <c r="K864" s="547"/>
      <c r="L864" s="547"/>
      <c r="M864" s="547"/>
      <c r="N864" s="547"/>
      <c r="O864" s="547"/>
      <c r="P864" s="547"/>
      <c r="Q864" s="547"/>
      <c r="R864" s="547"/>
      <c r="S864" s="1234"/>
      <c r="T864" s="1235"/>
      <c r="U864" s="1235"/>
      <c r="V864" s="1235"/>
      <c r="W864" s="1236"/>
      <c r="X864" s="406"/>
      <c r="Y864" s="554">
        <f t="shared" si="297"/>
        <v>3640</v>
      </c>
      <c r="Z864" s="554">
        <f t="shared" si="296"/>
        <v>3640</v>
      </c>
      <c r="AA864" s="554">
        <f t="shared" si="296"/>
        <v>3640</v>
      </c>
      <c r="AB864" s="554">
        <f t="shared" si="296"/>
        <v>3640</v>
      </c>
      <c r="AC864" s="1162">
        <f t="shared" si="293"/>
        <v>10000</v>
      </c>
      <c r="AD864" s="1162">
        <f t="shared" si="292"/>
        <v>10000</v>
      </c>
      <c r="AE864" s="1162">
        <f t="shared" si="292"/>
        <v>10000</v>
      </c>
      <c r="AF864" s="1162">
        <f t="shared" si="292"/>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9"/>
        <v>4</v>
      </c>
      <c r="D865" s="401"/>
      <c r="E865" s="458"/>
      <c r="F865" s="458"/>
      <c r="G865" s="401"/>
      <c r="H865" s="548">
        <v>8</v>
      </c>
      <c r="I865" s="549"/>
      <c r="J865" s="548" t="s">
        <v>672</v>
      </c>
      <c r="K865" s="547"/>
      <c r="L865" s="547"/>
      <c r="M865" s="547"/>
      <c r="N865" s="547"/>
      <c r="O865" s="547"/>
      <c r="P865" s="547"/>
      <c r="Q865" s="547"/>
      <c r="R865" s="547"/>
      <c r="S865" s="1237"/>
      <c r="T865" s="1238"/>
      <c r="U865" s="1238"/>
      <c r="V865" s="1238"/>
      <c r="W865" s="1239"/>
      <c r="X865" s="406"/>
      <c r="Y865" s="554">
        <f t="shared" si="297"/>
        <v>3640</v>
      </c>
      <c r="Z865" s="554">
        <f t="shared" si="296"/>
        <v>3640</v>
      </c>
      <c r="AA865" s="554">
        <f t="shared" si="296"/>
        <v>3640</v>
      </c>
      <c r="AB865" s="554">
        <f t="shared" si="296"/>
        <v>3640</v>
      </c>
      <c r="AC865" s="1162">
        <f t="shared" si="293"/>
        <v>10000</v>
      </c>
      <c r="AD865" s="1162">
        <f t="shared" si="292"/>
        <v>10000</v>
      </c>
      <c r="AE865" s="1162">
        <f t="shared" si="292"/>
        <v>10000</v>
      </c>
      <c r="AF865" s="1162">
        <f t="shared" si="292"/>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436</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128</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423</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425</v>
      </c>
      <c r="F876" s="455">
        <v>1</v>
      </c>
      <c r="G876" s="393"/>
      <c r="H876" s="394" t="s">
        <v>676</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677</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678</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679</v>
      </c>
      <c r="I881" s="400"/>
      <c r="J881" s="400" t="s">
        <v>680</v>
      </c>
      <c r="K881" s="400" t="s">
        <v>165</v>
      </c>
      <c r="L881" s="400" t="s">
        <v>681</v>
      </c>
      <c r="M881" s="400" t="s">
        <v>682</v>
      </c>
      <c r="N881" s="400" t="s">
        <v>683</v>
      </c>
      <c r="O881" s="400" t="s">
        <v>684</v>
      </c>
      <c r="P881" s="400" t="s">
        <v>685</v>
      </c>
      <c r="Q881" s="555" t="s">
        <v>686</v>
      </c>
      <c r="R881" s="400" t="s">
        <v>687</v>
      </c>
      <c r="S881" s="400" t="s">
        <v>688</v>
      </c>
      <c r="T881" s="400" t="s">
        <v>943</v>
      </c>
      <c r="U881" s="400" t="s">
        <v>641</v>
      </c>
      <c r="V881" s="400" t="s">
        <v>689</v>
      </c>
      <c r="W881" s="400" t="s">
        <v>690</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429</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430</v>
      </c>
      <c r="C884" s="377">
        <f>INT(MAX($C$885:$C$995))+1</f>
        <v>5</v>
      </c>
      <c r="D884" s="401" t="s">
        <v>431</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432</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691</v>
      </c>
      <c r="F886" s="452" t="s">
        <v>692</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8">COUNTIFS($L887:$W887,"-")&lt;&gt;COUNTA($L887:$W887)</f>
        <v>1</v>
      </c>
      <c r="G887" s="401"/>
      <c r="H887" s="559" t="s">
        <v>693</v>
      </c>
      <c r="I887" s="559"/>
      <c r="J887" s="540" t="s">
        <v>694</v>
      </c>
      <c r="K887" s="560" t="str">
        <f>IF(L887&lt;0,"-",IFERROR(DATE(2019,1,($L887)*7+1),"-"))</f>
        <v>-</v>
      </c>
      <c r="L887" s="561" t="s">
        <v>695</v>
      </c>
      <c r="M887" s="561" t="s">
        <v>695</v>
      </c>
      <c r="N887" s="561" t="s">
        <v>695</v>
      </c>
      <c r="O887" s="561" t="s">
        <v>695</v>
      </c>
      <c r="P887" s="561" t="s">
        <v>695</v>
      </c>
      <c r="Q887" s="561" t="s">
        <v>695</v>
      </c>
      <c r="R887" s="561" t="s">
        <v>695</v>
      </c>
      <c r="S887" s="561" t="s">
        <v>695</v>
      </c>
      <c r="T887" s="561" t="s">
        <v>695</v>
      </c>
      <c r="U887" s="561" t="s">
        <v>695</v>
      </c>
      <c r="V887" s="561" t="s">
        <v>695</v>
      </c>
      <c r="W887" s="561" t="s">
        <v>695</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8"/>
        <v>1</v>
      </c>
      <c r="G888" s="401"/>
      <c r="H888" s="1197" t="s">
        <v>696</v>
      </c>
      <c r="I888" s="1198"/>
      <c r="J888" s="563" t="s">
        <v>697</v>
      </c>
      <c r="K888" s="564">
        <f t="shared" ref="K888:K951" si="299">IF(L888&lt;0,"-",IFERROR(DATE(2019,1,($L888)*7+1),"-"))</f>
        <v>43802</v>
      </c>
      <c r="L888" s="448">
        <v>48</v>
      </c>
      <c r="M888" s="565" t="s">
        <v>695</v>
      </c>
      <c r="N888" s="565" t="s">
        <v>695</v>
      </c>
      <c r="O888" s="565" t="s">
        <v>695</v>
      </c>
      <c r="P888" s="565" t="s">
        <v>695</v>
      </c>
      <c r="Q888" s="565" t="s">
        <v>695</v>
      </c>
      <c r="R888" s="565" t="s">
        <v>695</v>
      </c>
      <c r="S888" s="565" t="s">
        <v>695</v>
      </c>
      <c r="T888" s="565" t="s">
        <v>695</v>
      </c>
      <c r="U888" s="565" t="s">
        <v>695</v>
      </c>
      <c r="V888" s="565" t="s">
        <v>695</v>
      </c>
      <c r="W888" s="565" t="s">
        <v>695</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8"/>
        <v>1</v>
      </c>
      <c r="G889" s="401"/>
      <c r="H889" s="1199"/>
      <c r="I889" s="1200"/>
      <c r="J889" s="563" t="s">
        <v>698</v>
      </c>
      <c r="K889" s="564" t="str">
        <f t="shared" si="299"/>
        <v>-</v>
      </c>
      <c r="L889" s="565" t="s">
        <v>699</v>
      </c>
      <c r="M889" s="448">
        <v>26</v>
      </c>
      <c r="N889" s="565" t="s">
        <v>699</v>
      </c>
      <c r="O889" s="565" t="s">
        <v>699</v>
      </c>
      <c r="P889" s="565" t="s">
        <v>699</v>
      </c>
      <c r="Q889" s="565" t="s">
        <v>699</v>
      </c>
      <c r="R889" s="565" t="s">
        <v>699</v>
      </c>
      <c r="S889" s="565" t="s">
        <v>699</v>
      </c>
      <c r="T889" s="565" t="s">
        <v>699</v>
      </c>
      <c r="U889" s="565" t="s">
        <v>699</v>
      </c>
      <c r="V889" s="565" t="s">
        <v>699</v>
      </c>
      <c r="W889" s="565" t="s">
        <v>699</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8"/>
        <v>1</v>
      </c>
      <c r="G890" s="401"/>
      <c r="H890" s="1201"/>
      <c r="I890" s="1202"/>
      <c r="J890" s="548" t="s">
        <v>700</v>
      </c>
      <c r="K890" s="566" t="str">
        <f t="shared" si="299"/>
        <v>-</v>
      </c>
      <c r="L890" s="563" t="s">
        <v>695</v>
      </c>
      <c r="M890" s="563" t="s">
        <v>695</v>
      </c>
      <c r="N890" s="563" t="s">
        <v>695</v>
      </c>
      <c r="O890" s="563" t="s">
        <v>695</v>
      </c>
      <c r="P890" s="563" t="s">
        <v>695</v>
      </c>
      <c r="Q890" s="563" t="s">
        <v>695</v>
      </c>
      <c r="R890" s="563" t="s">
        <v>695</v>
      </c>
      <c r="S890" s="563" t="s">
        <v>695</v>
      </c>
      <c r="T890" s="563" t="s">
        <v>695</v>
      </c>
      <c r="U890" s="563" t="s">
        <v>695</v>
      </c>
      <c r="V890" s="567" t="s">
        <v>695</v>
      </c>
      <c r="W890" s="567" t="s">
        <v>695</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300">INT($C$875)+3</f>
        <v>4</v>
      </c>
      <c r="D891" s="401"/>
      <c r="E891" s="458">
        <v>1</v>
      </c>
      <c r="F891" s="452" t="b">
        <f t="shared" si="298"/>
        <v>1</v>
      </c>
      <c r="G891" s="401"/>
      <c r="H891" s="559" t="s">
        <v>701</v>
      </c>
      <c r="I891" s="559"/>
      <c r="J891" s="540" t="s">
        <v>694</v>
      </c>
      <c r="K891" s="560" t="str">
        <f t="shared" si="299"/>
        <v>-</v>
      </c>
      <c r="L891" s="569">
        <v>-1</v>
      </c>
      <c r="M891" s="561" t="s">
        <v>695</v>
      </c>
      <c r="N891" s="561" t="s">
        <v>695</v>
      </c>
      <c r="O891" s="561" t="s">
        <v>695</v>
      </c>
      <c r="P891" s="561" t="s">
        <v>695</v>
      </c>
      <c r="Q891" s="561" t="s">
        <v>695</v>
      </c>
      <c r="R891" s="561" t="s">
        <v>695</v>
      </c>
      <c r="S891" s="561" t="s">
        <v>695</v>
      </c>
      <c r="T891" s="561" t="s">
        <v>695</v>
      </c>
      <c r="U891" s="561" t="s">
        <v>695</v>
      </c>
      <c r="V891" s="561" t="s">
        <v>695</v>
      </c>
      <c r="W891" s="561" t="s">
        <v>695</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300"/>
        <v>4</v>
      </c>
      <c r="D892" s="401"/>
      <c r="E892" s="562">
        <f>E891</f>
        <v>1</v>
      </c>
      <c r="F892" s="452" t="b">
        <f t="shared" si="298"/>
        <v>1</v>
      </c>
      <c r="G892" s="401"/>
      <c r="H892" s="1197" t="s">
        <v>702</v>
      </c>
      <c r="I892" s="1198"/>
      <c r="J892" s="563" t="s">
        <v>697</v>
      </c>
      <c r="K892" s="564" t="str">
        <f t="shared" si="299"/>
        <v>-</v>
      </c>
      <c r="L892" s="565" t="s">
        <v>695</v>
      </c>
      <c r="M892" s="565" t="s">
        <v>695</v>
      </c>
      <c r="N892" s="565" t="s">
        <v>695</v>
      </c>
      <c r="O892" s="565" t="s">
        <v>695</v>
      </c>
      <c r="P892" s="565" t="s">
        <v>695</v>
      </c>
      <c r="Q892" s="565" t="s">
        <v>695</v>
      </c>
      <c r="R892" s="565" t="s">
        <v>695</v>
      </c>
      <c r="S892" s="565" t="s">
        <v>695</v>
      </c>
      <c r="T892" s="565" t="s">
        <v>695</v>
      </c>
      <c r="U892" s="565" t="s">
        <v>695</v>
      </c>
      <c r="V892" s="565" t="s">
        <v>695</v>
      </c>
      <c r="W892" s="565" t="s">
        <v>695</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300"/>
        <v>4</v>
      </c>
      <c r="D893" s="401"/>
      <c r="E893" s="562">
        <f>E892</f>
        <v>1</v>
      </c>
      <c r="F893" s="452" t="b">
        <f t="shared" si="298"/>
        <v>1</v>
      </c>
      <c r="G893" s="401"/>
      <c r="H893" s="1199"/>
      <c r="I893" s="1200"/>
      <c r="J893" s="563" t="s">
        <v>698</v>
      </c>
      <c r="K893" s="564" t="str">
        <f t="shared" si="299"/>
        <v>-</v>
      </c>
      <c r="L893" s="565" t="s">
        <v>699</v>
      </c>
      <c r="M893" s="565" t="s">
        <v>699</v>
      </c>
      <c r="N893" s="565" t="s">
        <v>699</v>
      </c>
      <c r="O893" s="565" t="s">
        <v>699</v>
      </c>
      <c r="P893" s="565" t="s">
        <v>699</v>
      </c>
      <c r="Q893" s="565" t="s">
        <v>699</v>
      </c>
      <c r="R893" s="565" t="s">
        <v>699</v>
      </c>
      <c r="S893" s="565" t="s">
        <v>699</v>
      </c>
      <c r="T893" s="565" t="s">
        <v>699</v>
      </c>
      <c r="U893" s="565" t="s">
        <v>699</v>
      </c>
      <c r="V893" s="565" t="s">
        <v>699</v>
      </c>
      <c r="W893" s="565" t="s">
        <v>699</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300"/>
        <v>4</v>
      </c>
      <c r="D894" s="401"/>
      <c r="E894" s="562">
        <f>E893</f>
        <v>1</v>
      </c>
      <c r="F894" s="452" t="b">
        <f t="shared" si="298"/>
        <v>1</v>
      </c>
      <c r="G894" s="401"/>
      <c r="H894" s="1201"/>
      <c r="I894" s="1202"/>
      <c r="J894" s="548" t="s">
        <v>700</v>
      </c>
      <c r="K894" s="566" t="str">
        <f t="shared" si="299"/>
        <v>-</v>
      </c>
      <c r="L894" s="563" t="s">
        <v>695</v>
      </c>
      <c r="M894" s="563" t="s">
        <v>695</v>
      </c>
      <c r="N894" s="563" t="s">
        <v>695</v>
      </c>
      <c r="O894" s="563" t="s">
        <v>695</v>
      </c>
      <c r="P894" s="563" t="s">
        <v>695</v>
      </c>
      <c r="Q894" s="563" t="s">
        <v>695</v>
      </c>
      <c r="R894" s="563" t="s">
        <v>695</v>
      </c>
      <c r="S894" s="563" t="s">
        <v>695</v>
      </c>
      <c r="T894" s="563" t="s">
        <v>695</v>
      </c>
      <c r="U894" s="563" t="s">
        <v>695</v>
      </c>
      <c r="V894" s="567" t="s">
        <v>695</v>
      </c>
      <c r="W894" s="567" t="s">
        <v>695</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300"/>
        <v>4</v>
      </c>
      <c r="D895" s="401"/>
      <c r="E895" s="458">
        <v>2</v>
      </c>
      <c r="F895" s="452" t="b">
        <f t="shared" si="298"/>
        <v>1</v>
      </c>
      <c r="G895" s="401"/>
      <c r="H895" s="559" t="s">
        <v>703</v>
      </c>
      <c r="I895" s="559"/>
      <c r="J895" s="540" t="s">
        <v>694</v>
      </c>
      <c r="K895" s="560" t="str">
        <f t="shared" si="299"/>
        <v>-</v>
      </c>
      <c r="L895" s="569">
        <v>-1</v>
      </c>
      <c r="M895" s="561" t="s">
        <v>695</v>
      </c>
      <c r="N895" s="561" t="s">
        <v>695</v>
      </c>
      <c r="O895" s="561" t="s">
        <v>695</v>
      </c>
      <c r="P895" s="561" t="s">
        <v>695</v>
      </c>
      <c r="Q895" s="561" t="s">
        <v>695</v>
      </c>
      <c r="R895" s="561" t="s">
        <v>695</v>
      </c>
      <c r="S895" s="561" t="s">
        <v>695</v>
      </c>
      <c r="T895" s="561" t="s">
        <v>695</v>
      </c>
      <c r="U895" s="561" t="s">
        <v>695</v>
      </c>
      <c r="V895" s="561" t="s">
        <v>695</v>
      </c>
      <c r="W895" s="561" t="s">
        <v>695</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300"/>
        <v>4</v>
      </c>
      <c r="D896" s="401"/>
      <c r="E896" s="562">
        <f>E895</f>
        <v>2</v>
      </c>
      <c r="F896" s="452" t="b">
        <f t="shared" si="298"/>
        <v>1</v>
      </c>
      <c r="G896" s="401"/>
      <c r="H896" s="1197" t="s">
        <v>704</v>
      </c>
      <c r="I896" s="1198"/>
      <c r="J896" s="563" t="s">
        <v>697</v>
      </c>
      <c r="K896" s="564" t="str">
        <f t="shared" si="299"/>
        <v>-</v>
      </c>
      <c r="L896" s="565" t="s">
        <v>695</v>
      </c>
      <c r="M896" s="565" t="s">
        <v>695</v>
      </c>
      <c r="N896" s="565" t="s">
        <v>695</v>
      </c>
      <c r="O896" s="565" t="s">
        <v>695</v>
      </c>
      <c r="P896" s="565" t="s">
        <v>695</v>
      </c>
      <c r="Q896" s="565" t="s">
        <v>695</v>
      </c>
      <c r="R896" s="565" t="s">
        <v>695</v>
      </c>
      <c r="S896" s="565" t="s">
        <v>695</v>
      </c>
      <c r="T896" s="565" t="s">
        <v>695</v>
      </c>
      <c r="U896" s="565" t="s">
        <v>695</v>
      </c>
      <c r="V896" s="565" t="s">
        <v>695</v>
      </c>
      <c r="W896" s="565" t="s">
        <v>695</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300"/>
        <v>4</v>
      </c>
      <c r="D897" s="401"/>
      <c r="E897" s="562">
        <f>E896</f>
        <v>2</v>
      </c>
      <c r="F897" s="452" t="b">
        <f t="shared" si="298"/>
        <v>1</v>
      </c>
      <c r="G897" s="401"/>
      <c r="H897" s="1199"/>
      <c r="I897" s="1200"/>
      <c r="J897" s="563" t="s">
        <v>698</v>
      </c>
      <c r="K897" s="564" t="str">
        <f t="shared" si="299"/>
        <v>-</v>
      </c>
      <c r="L897" s="565" t="s">
        <v>699</v>
      </c>
      <c r="M897" s="565" t="s">
        <v>699</v>
      </c>
      <c r="N897" s="565" t="s">
        <v>699</v>
      </c>
      <c r="O897" s="565" t="s">
        <v>699</v>
      </c>
      <c r="P897" s="565" t="s">
        <v>699</v>
      </c>
      <c r="Q897" s="565" t="s">
        <v>699</v>
      </c>
      <c r="R897" s="565" t="s">
        <v>699</v>
      </c>
      <c r="S897" s="565" t="s">
        <v>699</v>
      </c>
      <c r="T897" s="565" t="s">
        <v>699</v>
      </c>
      <c r="U897" s="565" t="s">
        <v>699</v>
      </c>
      <c r="V897" s="565" t="s">
        <v>699</v>
      </c>
      <c r="W897" s="565" t="s">
        <v>699</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300"/>
        <v>4</v>
      </c>
      <c r="D898" s="401"/>
      <c r="E898" s="562">
        <f>E897</f>
        <v>2</v>
      </c>
      <c r="F898" s="452" t="b">
        <f t="shared" si="298"/>
        <v>1</v>
      </c>
      <c r="G898" s="401"/>
      <c r="H898" s="1201"/>
      <c r="I898" s="1202"/>
      <c r="J898" s="548" t="s">
        <v>700</v>
      </c>
      <c r="K898" s="566" t="str">
        <f t="shared" si="299"/>
        <v>-</v>
      </c>
      <c r="L898" s="563" t="s">
        <v>695</v>
      </c>
      <c r="M898" s="563" t="s">
        <v>695</v>
      </c>
      <c r="N898" s="563" t="s">
        <v>695</v>
      </c>
      <c r="O898" s="563" t="s">
        <v>695</v>
      </c>
      <c r="P898" s="563" t="s">
        <v>695</v>
      </c>
      <c r="Q898" s="563" t="s">
        <v>695</v>
      </c>
      <c r="R898" s="563" t="s">
        <v>695</v>
      </c>
      <c r="S898" s="563" t="s">
        <v>695</v>
      </c>
      <c r="T898" s="563" t="s">
        <v>695</v>
      </c>
      <c r="U898" s="563" t="s">
        <v>695</v>
      </c>
      <c r="V898" s="567" t="s">
        <v>695</v>
      </c>
      <c r="W898" s="567" t="s">
        <v>695</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300"/>
        <v>4</v>
      </c>
      <c r="D899" s="401"/>
      <c r="E899" s="458">
        <v>3</v>
      </c>
      <c r="F899" s="452" t="b">
        <f t="shared" si="298"/>
        <v>1</v>
      </c>
      <c r="G899" s="401"/>
      <c r="H899" s="559" t="s">
        <v>705</v>
      </c>
      <c r="I899" s="559"/>
      <c r="J899" s="540" t="s">
        <v>694</v>
      </c>
      <c r="K899" s="560" t="str">
        <f t="shared" si="299"/>
        <v>-</v>
      </c>
      <c r="L899" s="561" t="s">
        <v>695</v>
      </c>
      <c r="M899" s="561" t="s">
        <v>695</v>
      </c>
      <c r="N899" s="561" t="s">
        <v>695</v>
      </c>
      <c r="O899" s="561" t="s">
        <v>695</v>
      </c>
      <c r="P899" s="561" t="s">
        <v>695</v>
      </c>
      <c r="Q899" s="561" t="s">
        <v>695</v>
      </c>
      <c r="R899" s="561" t="s">
        <v>695</v>
      </c>
      <c r="S899" s="561" t="s">
        <v>695</v>
      </c>
      <c r="T899" s="561" t="s">
        <v>695</v>
      </c>
      <c r="U899" s="561" t="s">
        <v>695</v>
      </c>
      <c r="V899" s="561" t="s">
        <v>695</v>
      </c>
      <c r="W899" s="561" t="s">
        <v>695</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300"/>
        <v>4</v>
      </c>
      <c r="D900" s="401"/>
      <c r="E900" s="562">
        <f>E899</f>
        <v>3</v>
      </c>
      <c r="F900" s="452" t="b">
        <f t="shared" si="298"/>
        <v>1</v>
      </c>
      <c r="G900" s="401"/>
      <c r="H900" s="1197" t="s">
        <v>706</v>
      </c>
      <c r="I900" s="1198"/>
      <c r="J900" s="563" t="s">
        <v>697</v>
      </c>
      <c r="K900" s="564">
        <f t="shared" si="299"/>
        <v>43802</v>
      </c>
      <c r="L900" s="448">
        <v>48</v>
      </c>
      <c r="M900" s="565" t="s">
        <v>695</v>
      </c>
      <c r="N900" s="565" t="s">
        <v>695</v>
      </c>
      <c r="O900" s="565" t="s">
        <v>695</v>
      </c>
      <c r="P900" s="565" t="s">
        <v>695</v>
      </c>
      <c r="Q900" s="565" t="s">
        <v>695</v>
      </c>
      <c r="R900" s="565" t="s">
        <v>695</v>
      </c>
      <c r="S900" s="565" t="s">
        <v>695</v>
      </c>
      <c r="T900" s="565" t="s">
        <v>695</v>
      </c>
      <c r="U900" s="565" t="s">
        <v>695</v>
      </c>
      <c r="V900" s="565" t="s">
        <v>695</v>
      </c>
      <c r="W900" s="565" t="s">
        <v>695</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300"/>
        <v>4</v>
      </c>
      <c r="D901" s="401"/>
      <c r="E901" s="562">
        <f>E900</f>
        <v>3</v>
      </c>
      <c r="F901" s="452" t="b">
        <f t="shared" si="298"/>
        <v>1</v>
      </c>
      <c r="G901" s="401"/>
      <c r="H901" s="1199"/>
      <c r="I901" s="1200"/>
      <c r="J901" s="563" t="s">
        <v>698</v>
      </c>
      <c r="K901" s="564" t="str">
        <f t="shared" si="299"/>
        <v>-</v>
      </c>
      <c r="L901" s="565" t="s">
        <v>699</v>
      </c>
      <c r="M901" s="448">
        <v>26</v>
      </c>
      <c r="N901" s="565" t="s">
        <v>699</v>
      </c>
      <c r="O901" s="565" t="s">
        <v>699</v>
      </c>
      <c r="P901" s="565" t="s">
        <v>699</v>
      </c>
      <c r="Q901" s="565" t="s">
        <v>699</v>
      </c>
      <c r="R901" s="565" t="s">
        <v>699</v>
      </c>
      <c r="S901" s="565" t="s">
        <v>699</v>
      </c>
      <c r="T901" s="565" t="s">
        <v>699</v>
      </c>
      <c r="U901" s="565" t="s">
        <v>699</v>
      </c>
      <c r="V901" s="565" t="s">
        <v>699</v>
      </c>
      <c r="W901" s="565" t="s">
        <v>699</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300"/>
        <v>4</v>
      </c>
      <c r="D902" s="401"/>
      <c r="E902" s="562">
        <f>E901</f>
        <v>3</v>
      </c>
      <c r="F902" s="452" t="b">
        <f t="shared" si="298"/>
        <v>1</v>
      </c>
      <c r="G902" s="401"/>
      <c r="H902" s="1201"/>
      <c r="I902" s="1202"/>
      <c r="J902" s="548" t="s">
        <v>700</v>
      </c>
      <c r="K902" s="566" t="str">
        <f t="shared" si="299"/>
        <v>-</v>
      </c>
      <c r="L902" s="563" t="s">
        <v>695</v>
      </c>
      <c r="M902" s="563" t="s">
        <v>695</v>
      </c>
      <c r="N902" s="563" t="s">
        <v>695</v>
      </c>
      <c r="O902" s="563" t="s">
        <v>695</v>
      </c>
      <c r="P902" s="563" t="s">
        <v>695</v>
      </c>
      <c r="Q902" s="563" t="s">
        <v>695</v>
      </c>
      <c r="R902" s="563" t="s">
        <v>695</v>
      </c>
      <c r="S902" s="563" t="s">
        <v>695</v>
      </c>
      <c r="T902" s="563" t="s">
        <v>695</v>
      </c>
      <c r="U902" s="563" t="s">
        <v>695</v>
      </c>
      <c r="V902" s="567" t="s">
        <v>695</v>
      </c>
      <c r="W902" s="567" t="s">
        <v>695</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300"/>
        <v>4</v>
      </c>
      <c r="D903" s="401"/>
      <c r="E903" s="458">
        <v>4</v>
      </c>
      <c r="F903" s="452" t="b">
        <f t="shared" si="298"/>
        <v>1</v>
      </c>
      <c r="G903" s="401"/>
      <c r="H903" s="559" t="s">
        <v>707</v>
      </c>
      <c r="I903" s="559"/>
      <c r="J903" s="540" t="s">
        <v>694</v>
      </c>
      <c r="K903" s="560" t="str">
        <f t="shared" si="299"/>
        <v>-</v>
      </c>
      <c r="L903" s="561" t="s">
        <v>695</v>
      </c>
      <c r="M903" s="561" t="s">
        <v>695</v>
      </c>
      <c r="N903" s="561" t="s">
        <v>695</v>
      </c>
      <c r="O903" s="561" t="s">
        <v>695</v>
      </c>
      <c r="P903" s="561" t="s">
        <v>695</v>
      </c>
      <c r="Q903" s="561" t="s">
        <v>695</v>
      </c>
      <c r="R903" s="561" t="s">
        <v>695</v>
      </c>
      <c r="S903" s="561" t="s">
        <v>695</v>
      </c>
      <c r="T903" s="561" t="s">
        <v>695</v>
      </c>
      <c r="U903" s="561" t="s">
        <v>695</v>
      </c>
      <c r="V903" s="561" t="s">
        <v>695</v>
      </c>
      <c r="W903" s="561" t="s">
        <v>695</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300"/>
        <v>4</v>
      </c>
      <c r="D904" s="401"/>
      <c r="E904" s="562">
        <f>E903</f>
        <v>4</v>
      </c>
      <c r="F904" s="452" t="b">
        <f t="shared" si="298"/>
        <v>1</v>
      </c>
      <c r="G904" s="401"/>
      <c r="H904" s="1197" t="s">
        <v>708</v>
      </c>
      <c r="I904" s="1198"/>
      <c r="J904" s="563" t="s">
        <v>697</v>
      </c>
      <c r="K904" s="564">
        <f t="shared" si="299"/>
        <v>43802</v>
      </c>
      <c r="L904" s="448">
        <v>48</v>
      </c>
      <c r="M904" s="565" t="s">
        <v>695</v>
      </c>
      <c r="N904" s="565" t="s">
        <v>695</v>
      </c>
      <c r="O904" s="565" t="s">
        <v>695</v>
      </c>
      <c r="P904" s="565" t="s">
        <v>695</v>
      </c>
      <c r="Q904" s="565" t="s">
        <v>695</v>
      </c>
      <c r="R904" s="565" t="s">
        <v>695</v>
      </c>
      <c r="S904" s="565" t="s">
        <v>695</v>
      </c>
      <c r="T904" s="565" t="s">
        <v>695</v>
      </c>
      <c r="U904" s="565" t="s">
        <v>695</v>
      </c>
      <c r="V904" s="565" t="s">
        <v>695</v>
      </c>
      <c r="W904" s="565" t="s">
        <v>695</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300"/>
        <v>4</v>
      </c>
      <c r="D905" s="401"/>
      <c r="E905" s="562">
        <f>E904</f>
        <v>4</v>
      </c>
      <c r="F905" s="452" t="b">
        <f t="shared" si="298"/>
        <v>1</v>
      </c>
      <c r="G905" s="401"/>
      <c r="H905" s="1199"/>
      <c r="I905" s="1200"/>
      <c r="J905" s="563" t="s">
        <v>698</v>
      </c>
      <c r="K905" s="564" t="str">
        <f t="shared" si="299"/>
        <v>-</v>
      </c>
      <c r="L905" s="565" t="s">
        <v>699</v>
      </c>
      <c r="M905" s="448">
        <v>34</v>
      </c>
      <c r="N905" s="565" t="s">
        <v>699</v>
      </c>
      <c r="O905" s="565" t="s">
        <v>699</v>
      </c>
      <c r="P905" s="565" t="s">
        <v>699</v>
      </c>
      <c r="Q905" s="565" t="s">
        <v>699</v>
      </c>
      <c r="R905" s="565" t="s">
        <v>699</v>
      </c>
      <c r="S905" s="565" t="s">
        <v>699</v>
      </c>
      <c r="T905" s="565" t="s">
        <v>699</v>
      </c>
      <c r="U905" s="565" t="s">
        <v>699</v>
      </c>
      <c r="V905" s="565" t="s">
        <v>699</v>
      </c>
      <c r="W905" s="565" t="s">
        <v>699</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300"/>
        <v>4</v>
      </c>
      <c r="D906" s="401"/>
      <c r="E906" s="562">
        <f>E905</f>
        <v>4</v>
      </c>
      <c r="F906" s="452" t="b">
        <f t="shared" si="298"/>
        <v>1</v>
      </c>
      <c r="G906" s="401"/>
      <c r="H906" s="1201"/>
      <c r="I906" s="1202"/>
      <c r="J906" s="548" t="s">
        <v>700</v>
      </c>
      <c r="K906" s="566" t="str">
        <f t="shared" si="299"/>
        <v>-</v>
      </c>
      <c r="L906" s="563" t="s">
        <v>695</v>
      </c>
      <c r="M906" s="563" t="s">
        <v>695</v>
      </c>
      <c r="N906" s="563" t="s">
        <v>695</v>
      </c>
      <c r="O906" s="563" t="s">
        <v>695</v>
      </c>
      <c r="P906" s="563" t="s">
        <v>695</v>
      </c>
      <c r="Q906" s="563" t="s">
        <v>695</v>
      </c>
      <c r="R906" s="563" t="s">
        <v>695</v>
      </c>
      <c r="S906" s="563" t="s">
        <v>695</v>
      </c>
      <c r="T906" s="563" t="s">
        <v>695</v>
      </c>
      <c r="U906" s="563" t="s">
        <v>695</v>
      </c>
      <c r="V906" s="567" t="s">
        <v>695</v>
      </c>
      <c r="W906" s="567" t="s">
        <v>695</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300"/>
        <v>4</v>
      </c>
      <c r="D907" s="401"/>
      <c r="E907" s="458">
        <v>5</v>
      </c>
      <c r="F907" s="452" t="b">
        <f t="shared" si="298"/>
        <v>1</v>
      </c>
      <c r="G907" s="401"/>
      <c r="H907" s="559" t="s">
        <v>709</v>
      </c>
      <c r="I907" s="559"/>
      <c r="J907" s="540" t="s">
        <v>694</v>
      </c>
      <c r="K907" s="560" t="str">
        <f t="shared" si="299"/>
        <v>-</v>
      </c>
      <c r="L907" s="569">
        <v>-1</v>
      </c>
      <c r="M907" s="561" t="s">
        <v>695</v>
      </c>
      <c r="N907" s="561" t="s">
        <v>695</v>
      </c>
      <c r="O907" s="561" t="s">
        <v>695</v>
      </c>
      <c r="P907" s="561" t="s">
        <v>695</v>
      </c>
      <c r="Q907" s="561" t="s">
        <v>695</v>
      </c>
      <c r="R907" s="561" t="s">
        <v>695</v>
      </c>
      <c r="S907" s="561" t="s">
        <v>695</v>
      </c>
      <c r="T907" s="561" t="s">
        <v>695</v>
      </c>
      <c r="U907" s="561" t="s">
        <v>695</v>
      </c>
      <c r="V907" s="561" t="s">
        <v>695</v>
      </c>
      <c r="W907" s="561" t="s">
        <v>695</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300"/>
        <v>4</v>
      </c>
      <c r="D908" s="401"/>
      <c r="E908" s="562">
        <f>E907</f>
        <v>5</v>
      </c>
      <c r="F908" s="452" t="b">
        <f t="shared" si="298"/>
        <v>1</v>
      </c>
      <c r="G908" s="401"/>
      <c r="H908" s="1197"/>
      <c r="I908" s="1198"/>
      <c r="J908" s="563" t="s">
        <v>697</v>
      </c>
      <c r="K908" s="564" t="str">
        <f t="shared" si="299"/>
        <v>-</v>
      </c>
      <c r="L908" s="565" t="s">
        <v>695</v>
      </c>
      <c r="M908" s="565" t="s">
        <v>695</v>
      </c>
      <c r="N908" s="565" t="s">
        <v>695</v>
      </c>
      <c r="O908" s="565" t="s">
        <v>695</v>
      </c>
      <c r="P908" s="565" t="s">
        <v>695</v>
      </c>
      <c r="Q908" s="565" t="s">
        <v>695</v>
      </c>
      <c r="R908" s="565" t="s">
        <v>695</v>
      </c>
      <c r="S908" s="565" t="s">
        <v>695</v>
      </c>
      <c r="T908" s="565" t="s">
        <v>695</v>
      </c>
      <c r="U908" s="565" t="s">
        <v>695</v>
      </c>
      <c r="V908" s="565" t="s">
        <v>695</v>
      </c>
      <c r="W908" s="565" t="s">
        <v>695</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300"/>
        <v>4</v>
      </c>
      <c r="D909" s="401"/>
      <c r="E909" s="562">
        <f>E908</f>
        <v>5</v>
      </c>
      <c r="F909" s="452" t="b">
        <f t="shared" si="298"/>
        <v>1</v>
      </c>
      <c r="G909" s="401"/>
      <c r="H909" s="1199"/>
      <c r="I909" s="1200"/>
      <c r="J909" s="563" t="s">
        <v>698</v>
      </c>
      <c r="K909" s="564" t="str">
        <f t="shared" si="299"/>
        <v>-</v>
      </c>
      <c r="L909" s="565" t="s">
        <v>699</v>
      </c>
      <c r="M909" s="565" t="s">
        <v>699</v>
      </c>
      <c r="N909" s="565" t="s">
        <v>699</v>
      </c>
      <c r="O909" s="565" t="s">
        <v>699</v>
      </c>
      <c r="P909" s="565" t="s">
        <v>699</v>
      </c>
      <c r="Q909" s="565" t="s">
        <v>699</v>
      </c>
      <c r="R909" s="565" t="s">
        <v>699</v>
      </c>
      <c r="S909" s="565" t="s">
        <v>699</v>
      </c>
      <c r="T909" s="565" t="s">
        <v>699</v>
      </c>
      <c r="U909" s="565" t="s">
        <v>699</v>
      </c>
      <c r="V909" s="565" t="s">
        <v>699</v>
      </c>
      <c r="W909" s="565" t="s">
        <v>699</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300"/>
        <v>4</v>
      </c>
      <c r="D910" s="401"/>
      <c r="E910" s="562">
        <f>E909</f>
        <v>5</v>
      </c>
      <c r="F910" s="452" t="b">
        <f t="shared" si="298"/>
        <v>1</v>
      </c>
      <c r="G910" s="401"/>
      <c r="H910" s="1201"/>
      <c r="I910" s="1202"/>
      <c r="J910" s="548" t="s">
        <v>700</v>
      </c>
      <c r="K910" s="566" t="str">
        <f t="shared" si="299"/>
        <v>-</v>
      </c>
      <c r="L910" s="563" t="s">
        <v>695</v>
      </c>
      <c r="M910" s="563" t="s">
        <v>695</v>
      </c>
      <c r="N910" s="563" t="s">
        <v>695</v>
      </c>
      <c r="O910" s="563" t="s">
        <v>695</v>
      </c>
      <c r="P910" s="563" t="s">
        <v>695</v>
      </c>
      <c r="Q910" s="563" t="s">
        <v>695</v>
      </c>
      <c r="R910" s="563" t="s">
        <v>695</v>
      </c>
      <c r="S910" s="563" t="s">
        <v>695</v>
      </c>
      <c r="T910" s="563" t="s">
        <v>695</v>
      </c>
      <c r="U910" s="563" t="s">
        <v>695</v>
      </c>
      <c r="V910" s="567" t="s">
        <v>695</v>
      </c>
      <c r="W910" s="567" t="s">
        <v>695</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300"/>
        <v>4</v>
      </c>
      <c r="D911" s="401"/>
      <c r="E911" s="458">
        <v>6</v>
      </c>
      <c r="F911" s="452" t="b">
        <f t="shared" si="298"/>
        <v>1</v>
      </c>
      <c r="G911" s="401"/>
      <c r="H911" s="559" t="s">
        <v>710</v>
      </c>
      <c r="I911" s="559"/>
      <c r="J911" s="540" t="s">
        <v>694</v>
      </c>
      <c r="K911" s="560" t="str">
        <f t="shared" si="299"/>
        <v>-</v>
      </c>
      <c r="L911" s="569">
        <v>-1</v>
      </c>
      <c r="M911" s="561" t="s">
        <v>695</v>
      </c>
      <c r="N911" s="561" t="s">
        <v>695</v>
      </c>
      <c r="O911" s="561" t="s">
        <v>695</v>
      </c>
      <c r="P911" s="561" t="s">
        <v>695</v>
      </c>
      <c r="Q911" s="561" t="s">
        <v>695</v>
      </c>
      <c r="R911" s="561" t="s">
        <v>695</v>
      </c>
      <c r="S911" s="561" t="s">
        <v>695</v>
      </c>
      <c r="T911" s="561" t="s">
        <v>695</v>
      </c>
      <c r="U911" s="561" t="s">
        <v>695</v>
      </c>
      <c r="V911" s="561" t="s">
        <v>695</v>
      </c>
      <c r="W911" s="561" t="s">
        <v>695</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300"/>
        <v>4</v>
      </c>
      <c r="D912" s="401"/>
      <c r="E912" s="562">
        <f>E911</f>
        <v>6</v>
      </c>
      <c r="F912" s="452" t="b">
        <f t="shared" si="298"/>
        <v>1</v>
      </c>
      <c r="G912" s="401"/>
      <c r="H912" s="1197"/>
      <c r="I912" s="1198"/>
      <c r="J912" s="563" t="s">
        <v>697</v>
      </c>
      <c r="K912" s="564" t="str">
        <f t="shared" si="299"/>
        <v>-</v>
      </c>
      <c r="L912" s="565" t="s">
        <v>695</v>
      </c>
      <c r="M912" s="565" t="s">
        <v>695</v>
      </c>
      <c r="N912" s="565" t="s">
        <v>695</v>
      </c>
      <c r="O912" s="565" t="s">
        <v>695</v>
      </c>
      <c r="P912" s="565" t="s">
        <v>695</v>
      </c>
      <c r="Q912" s="565" t="s">
        <v>695</v>
      </c>
      <c r="R912" s="565" t="s">
        <v>695</v>
      </c>
      <c r="S912" s="565" t="s">
        <v>695</v>
      </c>
      <c r="T912" s="565" t="s">
        <v>695</v>
      </c>
      <c r="U912" s="565" t="s">
        <v>695</v>
      </c>
      <c r="V912" s="565" t="s">
        <v>695</v>
      </c>
      <c r="W912" s="565" t="s">
        <v>695</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300"/>
        <v>4</v>
      </c>
      <c r="D913" s="401"/>
      <c r="E913" s="562">
        <f>E912</f>
        <v>6</v>
      </c>
      <c r="F913" s="452" t="b">
        <f t="shared" si="298"/>
        <v>1</v>
      </c>
      <c r="G913" s="401"/>
      <c r="H913" s="1199"/>
      <c r="I913" s="1200"/>
      <c r="J913" s="563" t="s">
        <v>698</v>
      </c>
      <c r="K913" s="564" t="str">
        <f t="shared" si="299"/>
        <v>-</v>
      </c>
      <c r="L913" s="565" t="s">
        <v>699</v>
      </c>
      <c r="M913" s="565" t="s">
        <v>699</v>
      </c>
      <c r="N913" s="565" t="s">
        <v>699</v>
      </c>
      <c r="O913" s="565" t="s">
        <v>699</v>
      </c>
      <c r="P913" s="565" t="s">
        <v>699</v>
      </c>
      <c r="Q913" s="565" t="s">
        <v>699</v>
      </c>
      <c r="R913" s="565" t="s">
        <v>699</v>
      </c>
      <c r="S913" s="565" t="s">
        <v>699</v>
      </c>
      <c r="T913" s="565" t="s">
        <v>699</v>
      </c>
      <c r="U913" s="565" t="s">
        <v>699</v>
      </c>
      <c r="V913" s="565" t="s">
        <v>699</v>
      </c>
      <c r="W913" s="565" t="s">
        <v>699</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300"/>
        <v>4</v>
      </c>
      <c r="D914" s="401"/>
      <c r="E914" s="562">
        <f>E913</f>
        <v>6</v>
      </c>
      <c r="F914" s="452" t="b">
        <f t="shared" si="298"/>
        <v>1</v>
      </c>
      <c r="G914" s="401"/>
      <c r="H914" s="1201"/>
      <c r="I914" s="1202"/>
      <c r="J914" s="548" t="s">
        <v>700</v>
      </c>
      <c r="K914" s="566" t="str">
        <f t="shared" si="299"/>
        <v>-</v>
      </c>
      <c r="L914" s="563" t="s">
        <v>695</v>
      </c>
      <c r="M914" s="563" t="s">
        <v>695</v>
      </c>
      <c r="N914" s="563" t="s">
        <v>695</v>
      </c>
      <c r="O914" s="563" t="s">
        <v>695</v>
      </c>
      <c r="P914" s="563" t="s">
        <v>695</v>
      </c>
      <c r="Q914" s="563" t="s">
        <v>695</v>
      </c>
      <c r="R914" s="563" t="s">
        <v>695</v>
      </c>
      <c r="S914" s="563" t="s">
        <v>695</v>
      </c>
      <c r="T914" s="563" t="s">
        <v>695</v>
      </c>
      <c r="U914" s="563" t="s">
        <v>695</v>
      </c>
      <c r="V914" s="567" t="s">
        <v>695</v>
      </c>
      <c r="W914" s="567" t="s">
        <v>695</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300"/>
        <v>4</v>
      </c>
      <c r="D915" s="401"/>
      <c r="E915" s="458">
        <v>7</v>
      </c>
      <c r="F915" s="452" t="b">
        <f t="shared" si="298"/>
        <v>1</v>
      </c>
      <c r="G915" s="401"/>
      <c r="H915" s="559" t="s">
        <v>711</v>
      </c>
      <c r="I915" s="559"/>
      <c r="J915" s="540" t="s">
        <v>694</v>
      </c>
      <c r="K915" s="560" t="str">
        <f t="shared" si="299"/>
        <v>-</v>
      </c>
      <c r="L915" s="569">
        <v>-1</v>
      </c>
      <c r="M915" s="561" t="s">
        <v>695</v>
      </c>
      <c r="N915" s="561" t="s">
        <v>695</v>
      </c>
      <c r="O915" s="561" t="s">
        <v>695</v>
      </c>
      <c r="P915" s="561" t="s">
        <v>695</v>
      </c>
      <c r="Q915" s="561" t="s">
        <v>695</v>
      </c>
      <c r="R915" s="561" t="s">
        <v>695</v>
      </c>
      <c r="S915" s="561" t="s">
        <v>695</v>
      </c>
      <c r="T915" s="561" t="s">
        <v>695</v>
      </c>
      <c r="U915" s="561" t="s">
        <v>695</v>
      </c>
      <c r="V915" s="561" t="s">
        <v>695</v>
      </c>
      <c r="W915" s="561" t="s">
        <v>695</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300"/>
        <v>4</v>
      </c>
      <c r="D916" s="401"/>
      <c r="E916" s="562">
        <f>E915</f>
        <v>7</v>
      </c>
      <c r="F916" s="452" t="b">
        <f t="shared" si="298"/>
        <v>1</v>
      </c>
      <c r="G916" s="401"/>
      <c r="H916" s="1197"/>
      <c r="I916" s="1198"/>
      <c r="J916" s="563" t="s">
        <v>697</v>
      </c>
      <c r="K916" s="564" t="str">
        <f t="shared" si="299"/>
        <v>-</v>
      </c>
      <c r="L916" s="565" t="s">
        <v>695</v>
      </c>
      <c r="M916" s="565" t="s">
        <v>695</v>
      </c>
      <c r="N916" s="565" t="s">
        <v>695</v>
      </c>
      <c r="O916" s="565" t="s">
        <v>695</v>
      </c>
      <c r="P916" s="565" t="s">
        <v>695</v>
      </c>
      <c r="Q916" s="565" t="s">
        <v>695</v>
      </c>
      <c r="R916" s="565" t="s">
        <v>695</v>
      </c>
      <c r="S916" s="565" t="s">
        <v>695</v>
      </c>
      <c r="T916" s="565" t="s">
        <v>695</v>
      </c>
      <c r="U916" s="565" t="s">
        <v>695</v>
      </c>
      <c r="V916" s="565" t="s">
        <v>695</v>
      </c>
      <c r="W916" s="565" t="s">
        <v>695</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300"/>
        <v>4</v>
      </c>
      <c r="D917" s="401"/>
      <c r="E917" s="562">
        <f>E916</f>
        <v>7</v>
      </c>
      <c r="F917" s="452" t="b">
        <f t="shared" si="298"/>
        <v>1</v>
      </c>
      <c r="G917" s="401"/>
      <c r="H917" s="1199"/>
      <c r="I917" s="1200"/>
      <c r="J917" s="563" t="s">
        <v>698</v>
      </c>
      <c r="K917" s="564" t="str">
        <f t="shared" si="299"/>
        <v>-</v>
      </c>
      <c r="L917" s="565" t="s">
        <v>699</v>
      </c>
      <c r="M917" s="565" t="s">
        <v>699</v>
      </c>
      <c r="N917" s="565" t="s">
        <v>699</v>
      </c>
      <c r="O917" s="565" t="s">
        <v>699</v>
      </c>
      <c r="P917" s="565" t="s">
        <v>699</v>
      </c>
      <c r="Q917" s="565" t="s">
        <v>699</v>
      </c>
      <c r="R917" s="565" t="s">
        <v>699</v>
      </c>
      <c r="S917" s="565" t="s">
        <v>699</v>
      </c>
      <c r="T917" s="565" t="s">
        <v>699</v>
      </c>
      <c r="U917" s="565" t="s">
        <v>699</v>
      </c>
      <c r="V917" s="565" t="s">
        <v>699</v>
      </c>
      <c r="W917" s="565" t="s">
        <v>699</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300"/>
        <v>4</v>
      </c>
      <c r="D918" s="401"/>
      <c r="E918" s="562">
        <f>E917</f>
        <v>7</v>
      </c>
      <c r="F918" s="452" t="b">
        <f t="shared" si="298"/>
        <v>1</v>
      </c>
      <c r="G918" s="401"/>
      <c r="H918" s="1201"/>
      <c r="I918" s="1202"/>
      <c r="J918" s="548" t="s">
        <v>700</v>
      </c>
      <c r="K918" s="566" t="str">
        <f t="shared" si="299"/>
        <v>-</v>
      </c>
      <c r="L918" s="563" t="s">
        <v>695</v>
      </c>
      <c r="M918" s="563" t="s">
        <v>695</v>
      </c>
      <c r="N918" s="563" t="s">
        <v>695</v>
      </c>
      <c r="O918" s="563" t="s">
        <v>695</v>
      </c>
      <c r="P918" s="563" t="s">
        <v>695</v>
      </c>
      <c r="Q918" s="563" t="s">
        <v>695</v>
      </c>
      <c r="R918" s="563" t="s">
        <v>695</v>
      </c>
      <c r="S918" s="563" t="s">
        <v>695</v>
      </c>
      <c r="T918" s="563" t="s">
        <v>695</v>
      </c>
      <c r="U918" s="563" t="s">
        <v>695</v>
      </c>
      <c r="V918" s="567" t="s">
        <v>695</v>
      </c>
      <c r="W918" s="567" t="s">
        <v>695</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300"/>
        <v>4</v>
      </c>
      <c r="D919" s="401"/>
      <c r="E919" s="458">
        <v>8</v>
      </c>
      <c r="F919" s="452" t="b">
        <f t="shared" ref="F919:F950" si="301">COUNTIFS($L919:$W919,"-")&lt;&gt;COUNTA($L919:$W919)</f>
        <v>1</v>
      </c>
      <c r="G919" s="401"/>
      <c r="H919" s="559" t="s">
        <v>1098</v>
      </c>
      <c r="I919" s="559"/>
      <c r="J919" s="540" t="s">
        <v>694</v>
      </c>
      <c r="K919" s="560" t="str">
        <f t="shared" si="299"/>
        <v>-</v>
      </c>
      <c r="L919" s="561" t="s">
        <v>695</v>
      </c>
      <c r="M919" s="561" t="s">
        <v>695</v>
      </c>
      <c r="N919" s="561" t="s">
        <v>695</v>
      </c>
      <c r="O919" s="561" t="s">
        <v>695</v>
      </c>
      <c r="P919" s="561" t="s">
        <v>695</v>
      </c>
      <c r="Q919" s="561" t="s">
        <v>695</v>
      </c>
      <c r="R919" s="561" t="s">
        <v>695</v>
      </c>
      <c r="S919" s="561" t="s">
        <v>695</v>
      </c>
      <c r="T919" s="561" t="s">
        <v>695</v>
      </c>
      <c r="U919" s="561" t="s">
        <v>695</v>
      </c>
      <c r="V919" s="561" t="s">
        <v>695</v>
      </c>
      <c r="W919" s="561" t="s">
        <v>695</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300"/>
        <v>4</v>
      </c>
      <c r="D920" s="401"/>
      <c r="E920" s="562">
        <f>E919</f>
        <v>8</v>
      </c>
      <c r="F920" s="452" t="b">
        <f t="shared" si="301"/>
        <v>1</v>
      </c>
      <c r="G920" s="401"/>
      <c r="H920" s="1197" t="s">
        <v>1099</v>
      </c>
      <c r="I920" s="1198"/>
      <c r="J920" s="563" t="s">
        <v>697</v>
      </c>
      <c r="K920" s="564" t="str">
        <f t="shared" si="299"/>
        <v>-</v>
      </c>
      <c r="L920" s="565" t="s">
        <v>695</v>
      </c>
      <c r="M920" s="565" t="s">
        <v>695</v>
      </c>
      <c r="N920" s="565" t="s">
        <v>695</v>
      </c>
      <c r="O920" s="565" t="s">
        <v>695</v>
      </c>
      <c r="P920" s="565" t="s">
        <v>695</v>
      </c>
      <c r="Q920" s="448">
        <v>0</v>
      </c>
      <c r="R920" s="565" t="s">
        <v>695</v>
      </c>
      <c r="S920" s="448" t="b">
        <v>1</v>
      </c>
      <c r="T920" s="565" t="s">
        <v>695</v>
      </c>
      <c r="U920" s="565" t="s">
        <v>695</v>
      </c>
      <c r="V920" s="565" t="s">
        <v>695</v>
      </c>
      <c r="W920" s="565" t="s">
        <v>695</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300"/>
        <v>4</v>
      </c>
      <c r="D921" s="401"/>
      <c r="E921" s="562">
        <f>E920</f>
        <v>8</v>
      </c>
      <c r="F921" s="452" t="b">
        <f t="shared" si="301"/>
        <v>1</v>
      </c>
      <c r="G921" s="401"/>
      <c r="H921" s="1199"/>
      <c r="I921" s="1200"/>
      <c r="J921" s="563" t="s">
        <v>698</v>
      </c>
      <c r="K921" s="564" t="str">
        <f t="shared" si="299"/>
        <v>-</v>
      </c>
      <c r="L921" s="565" t="s">
        <v>699</v>
      </c>
      <c r="M921" s="565" t="s">
        <v>699</v>
      </c>
      <c r="N921" s="565" t="s">
        <v>699</v>
      </c>
      <c r="O921" s="565" t="s">
        <v>699</v>
      </c>
      <c r="P921" s="565" t="s">
        <v>699</v>
      </c>
      <c r="Q921" s="565" t="s">
        <v>699</v>
      </c>
      <c r="R921" s="565" t="s">
        <v>699</v>
      </c>
      <c r="S921" s="565" t="s">
        <v>699</v>
      </c>
      <c r="T921" s="565" t="s">
        <v>699</v>
      </c>
      <c r="U921" s="565" t="s">
        <v>699</v>
      </c>
      <c r="V921" s="565" t="s">
        <v>699</v>
      </c>
      <c r="W921" s="565" t="s">
        <v>699</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300"/>
        <v>4</v>
      </c>
      <c r="D922" s="401"/>
      <c r="E922" s="562">
        <f>E921</f>
        <v>8</v>
      </c>
      <c r="F922" s="452" t="b">
        <f t="shared" si="301"/>
        <v>1</v>
      </c>
      <c r="G922" s="401"/>
      <c r="H922" s="1201"/>
      <c r="I922" s="1202"/>
      <c r="J922" s="548" t="s">
        <v>700</v>
      </c>
      <c r="K922" s="566" t="str">
        <f t="shared" si="299"/>
        <v>-</v>
      </c>
      <c r="L922" s="563" t="s">
        <v>695</v>
      </c>
      <c r="M922" s="563" t="s">
        <v>695</v>
      </c>
      <c r="N922" s="563" t="s">
        <v>695</v>
      </c>
      <c r="O922" s="563" t="s">
        <v>695</v>
      </c>
      <c r="P922" s="563" t="s">
        <v>695</v>
      </c>
      <c r="Q922" s="563" t="s">
        <v>695</v>
      </c>
      <c r="R922" s="563" t="s">
        <v>695</v>
      </c>
      <c r="S922" s="563" t="s">
        <v>695</v>
      </c>
      <c r="T922" s="563" t="s">
        <v>695</v>
      </c>
      <c r="U922" s="563" t="s">
        <v>695</v>
      </c>
      <c r="V922" s="567" t="s">
        <v>695</v>
      </c>
      <c r="W922" s="567" t="s">
        <v>695</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302">INT($C$875)+3</f>
        <v>4</v>
      </c>
      <c r="D923" s="401"/>
      <c r="E923" s="458">
        <v>9</v>
      </c>
      <c r="F923" s="452" t="b">
        <f t="shared" si="301"/>
        <v>1</v>
      </c>
      <c r="G923" s="401"/>
      <c r="H923" s="559" t="s">
        <v>712</v>
      </c>
      <c r="I923" s="559"/>
      <c r="J923" s="540" t="s">
        <v>694</v>
      </c>
      <c r="K923" s="560" t="str">
        <f t="shared" si="299"/>
        <v>-</v>
      </c>
      <c r="L923" s="561" t="s">
        <v>695</v>
      </c>
      <c r="M923" s="561" t="s">
        <v>695</v>
      </c>
      <c r="N923" s="561" t="s">
        <v>695</v>
      </c>
      <c r="O923" s="561" t="s">
        <v>695</v>
      </c>
      <c r="P923" s="561" t="s">
        <v>695</v>
      </c>
      <c r="Q923" s="561" t="s">
        <v>695</v>
      </c>
      <c r="R923" s="561" t="s">
        <v>695</v>
      </c>
      <c r="S923" s="561" t="s">
        <v>695</v>
      </c>
      <c r="T923" s="561" t="s">
        <v>695</v>
      </c>
      <c r="U923" s="561" t="s">
        <v>695</v>
      </c>
      <c r="V923" s="561" t="s">
        <v>695</v>
      </c>
      <c r="W923" s="561" t="s">
        <v>695</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302"/>
        <v>4</v>
      </c>
      <c r="D924" s="401"/>
      <c r="E924" s="562">
        <f>E923</f>
        <v>9</v>
      </c>
      <c r="F924" s="452" t="b">
        <f t="shared" si="301"/>
        <v>1</v>
      </c>
      <c r="G924" s="401"/>
      <c r="H924" s="1197" t="s">
        <v>1100</v>
      </c>
      <c r="I924" s="1198"/>
      <c r="J924" s="563" t="s">
        <v>697</v>
      </c>
      <c r="K924" s="564" t="str">
        <f t="shared" si="299"/>
        <v>-</v>
      </c>
      <c r="L924" s="565" t="s">
        <v>695</v>
      </c>
      <c r="M924" s="565" t="s">
        <v>695</v>
      </c>
      <c r="N924" s="565" t="s">
        <v>695</v>
      </c>
      <c r="O924" s="565" t="s">
        <v>695</v>
      </c>
      <c r="P924" s="565" t="s">
        <v>695</v>
      </c>
      <c r="Q924" s="570">
        <f>INT($I$392/7)+2</f>
        <v>7</v>
      </c>
      <c r="R924" s="565" t="s">
        <v>695</v>
      </c>
      <c r="S924" s="448" t="b">
        <v>1</v>
      </c>
      <c r="T924" s="565">
        <v>1</v>
      </c>
      <c r="U924" s="565" t="s">
        <v>695</v>
      </c>
      <c r="V924" s="565" t="s">
        <v>695</v>
      </c>
      <c r="W924" s="565" t="s">
        <v>695</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302"/>
        <v>4</v>
      </c>
      <c r="D925" s="401"/>
      <c r="E925" s="562">
        <f>E924</f>
        <v>9</v>
      </c>
      <c r="F925" s="452" t="b">
        <f t="shared" si="301"/>
        <v>1</v>
      </c>
      <c r="G925" s="401"/>
      <c r="H925" s="1199"/>
      <c r="I925" s="1200"/>
      <c r="J925" s="563" t="s">
        <v>698</v>
      </c>
      <c r="K925" s="564" t="str">
        <f t="shared" si="299"/>
        <v>-</v>
      </c>
      <c r="L925" s="565" t="s">
        <v>699</v>
      </c>
      <c r="M925" s="565" t="s">
        <v>699</v>
      </c>
      <c r="N925" s="565" t="s">
        <v>699</v>
      </c>
      <c r="O925" s="565" t="s">
        <v>699</v>
      </c>
      <c r="P925" s="565" t="s">
        <v>699</v>
      </c>
      <c r="Q925" s="565" t="s">
        <v>699</v>
      </c>
      <c r="R925" s="565" t="s">
        <v>699</v>
      </c>
      <c r="S925" s="565" t="s">
        <v>699</v>
      </c>
      <c r="T925" s="565" t="s">
        <v>699</v>
      </c>
      <c r="U925" s="565" t="s">
        <v>699</v>
      </c>
      <c r="V925" s="565" t="s">
        <v>699</v>
      </c>
      <c r="W925" s="565" t="s">
        <v>699</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302"/>
        <v>4</v>
      </c>
      <c r="D926" s="401"/>
      <c r="E926" s="562">
        <f>E925</f>
        <v>9</v>
      </c>
      <c r="F926" s="452" t="b">
        <f t="shared" si="301"/>
        <v>1</v>
      </c>
      <c r="G926" s="401"/>
      <c r="H926" s="1201"/>
      <c r="I926" s="1202"/>
      <c r="J926" s="548" t="s">
        <v>700</v>
      </c>
      <c r="K926" s="566" t="str">
        <f t="shared" si="299"/>
        <v>-</v>
      </c>
      <c r="L926" s="563" t="s">
        <v>695</v>
      </c>
      <c r="M926" s="563" t="s">
        <v>695</v>
      </c>
      <c r="N926" s="563" t="s">
        <v>695</v>
      </c>
      <c r="O926" s="563" t="s">
        <v>695</v>
      </c>
      <c r="P926" s="563" t="s">
        <v>695</v>
      </c>
      <c r="Q926" s="563" t="s">
        <v>695</v>
      </c>
      <c r="R926" s="563" t="s">
        <v>695</v>
      </c>
      <c r="S926" s="563" t="s">
        <v>695</v>
      </c>
      <c r="T926" s="563" t="s">
        <v>695</v>
      </c>
      <c r="U926" s="563" t="s">
        <v>695</v>
      </c>
      <c r="V926" s="567" t="s">
        <v>695</v>
      </c>
      <c r="W926" s="567" t="s">
        <v>695</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302"/>
        <v>4</v>
      </c>
      <c r="D927" s="401"/>
      <c r="E927" s="458">
        <v>10</v>
      </c>
      <c r="F927" s="452" t="b">
        <f t="shared" si="301"/>
        <v>1</v>
      </c>
      <c r="G927" s="401"/>
      <c r="H927" s="559" t="s">
        <v>713</v>
      </c>
      <c r="I927" s="559"/>
      <c r="J927" s="540" t="s">
        <v>694</v>
      </c>
      <c r="K927" s="560" t="str">
        <f t="shared" si="299"/>
        <v>-</v>
      </c>
      <c r="L927" s="561" t="s">
        <v>695</v>
      </c>
      <c r="M927" s="561" t="s">
        <v>695</v>
      </c>
      <c r="N927" s="561" t="s">
        <v>695</v>
      </c>
      <c r="O927" s="561" t="s">
        <v>695</v>
      </c>
      <c r="P927" s="561" t="s">
        <v>695</v>
      </c>
      <c r="Q927" s="561" t="s">
        <v>695</v>
      </c>
      <c r="R927" s="561" t="s">
        <v>695</v>
      </c>
      <c r="S927" s="561" t="s">
        <v>695</v>
      </c>
      <c r="T927" s="561" t="s">
        <v>695</v>
      </c>
      <c r="U927" s="561" t="s">
        <v>695</v>
      </c>
      <c r="V927" s="561" t="s">
        <v>695</v>
      </c>
      <c r="W927" s="561" t="s">
        <v>695</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302"/>
        <v>4</v>
      </c>
      <c r="D928" s="401"/>
      <c r="E928" s="562">
        <f>E927</f>
        <v>10</v>
      </c>
      <c r="F928" s="452" t="b">
        <f t="shared" si="301"/>
        <v>1</v>
      </c>
      <c r="G928" s="401"/>
      <c r="H928" s="1197" t="s">
        <v>1101</v>
      </c>
      <c r="I928" s="1198"/>
      <c r="J928" s="563" t="s">
        <v>697</v>
      </c>
      <c r="K928" s="564" t="str">
        <f t="shared" si="299"/>
        <v>-</v>
      </c>
      <c r="L928" s="565" t="s">
        <v>695</v>
      </c>
      <c r="M928" s="565" t="s">
        <v>695</v>
      </c>
      <c r="N928" s="565" t="s">
        <v>695</v>
      </c>
      <c r="O928" s="565" t="s">
        <v>695</v>
      </c>
      <c r="P928" s="565" t="s">
        <v>695</v>
      </c>
      <c r="Q928" s="570">
        <f>INT($I$393/7)+2</f>
        <v>9</v>
      </c>
      <c r="R928" s="565" t="s">
        <v>695</v>
      </c>
      <c r="S928" s="448" t="b">
        <v>1</v>
      </c>
      <c r="T928" s="565">
        <v>2</v>
      </c>
      <c r="U928" s="565" t="s">
        <v>695</v>
      </c>
      <c r="V928" s="565" t="s">
        <v>695</v>
      </c>
      <c r="W928" s="565" t="s">
        <v>695</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302"/>
        <v>4</v>
      </c>
      <c r="D929" s="401"/>
      <c r="E929" s="562">
        <f>E928</f>
        <v>10</v>
      </c>
      <c r="F929" s="452" t="b">
        <f t="shared" si="301"/>
        <v>1</v>
      </c>
      <c r="G929" s="401"/>
      <c r="H929" s="1199"/>
      <c r="I929" s="1200"/>
      <c r="J929" s="563" t="s">
        <v>698</v>
      </c>
      <c r="K929" s="564" t="str">
        <f t="shared" si="299"/>
        <v>-</v>
      </c>
      <c r="L929" s="565" t="s">
        <v>699</v>
      </c>
      <c r="M929" s="565" t="s">
        <v>699</v>
      </c>
      <c r="N929" s="565" t="s">
        <v>699</v>
      </c>
      <c r="O929" s="565" t="s">
        <v>699</v>
      </c>
      <c r="P929" s="565" t="s">
        <v>699</v>
      </c>
      <c r="Q929" s="565" t="s">
        <v>699</v>
      </c>
      <c r="R929" s="565" t="s">
        <v>699</v>
      </c>
      <c r="S929" s="565" t="s">
        <v>699</v>
      </c>
      <c r="T929" s="565" t="s">
        <v>699</v>
      </c>
      <c r="U929" s="565" t="s">
        <v>699</v>
      </c>
      <c r="V929" s="565" t="s">
        <v>699</v>
      </c>
      <c r="W929" s="565" t="s">
        <v>699</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302"/>
        <v>4</v>
      </c>
      <c r="D930" s="401"/>
      <c r="E930" s="562">
        <f>E929</f>
        <v>10</v>
      </c>
      <c r="F930" s="452" t="b">
        <f t="shared" si="301"/>
        <v>1</v>
      </c>
      <c r="G930" s="401"/>
      <c r="H930" s="1201"/>
      <c r="I930" s="1202"/>
      <c r="J930" s="548" t="s">
        <v>700</v>
      </c>
      <c r="K930" s="566" t="str">
        <f t="shared" si="299"/>
        <v>-</v>
      </c>
      <c r="L930" s="563" t="s">
        <v>695</v>
      </c>
      <c r="M930" s="563" t="s">
        <v>695</v>
      </c>
      <c r="N930" s="563" t="s">
        <v>695</v>
      </c>
      <c r="O930" s="563" t="s">
        <v>695</v>
      </c>
      <c r="P930" s="563" t="s">
        <v>695</v>
      </c>
      <c r="Q930" s="563" t="s">
        <v>695</v>
      </c>
      <c r="R930" s="563" t="s">
        <v>695</v>
      </c>
      <c r="S930" s="563" t="s">
        <v>695</v>
      </c>
      <c r="T930" s="563" t="s">
        <v>695</v>
      </c>
      <c r="U930" s="563" t="s">
        <v>695</v>
      </c>
      <c r="V930" s="567" t="s">
        <v>695</v>
      </c>
      <c r="W930" s="567" t="s">
        <v>695</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302"/>
        <v>4</v>
      </c>
      <c r="D931" s="401"/>
      <c r="E931" s="458">
        <v>11</v>
      </c>
      <c r="F931" s="452" t="b">
        <f t="shared" si="301"/>
        <v>1</v>
      </c>
      <c r="G931" s="401"/>
      <c r="H931" s="559" t="s">
        <v>714</v>
      </c>
      <c r="I931" s="559"/>
      <c r="J931" s="540" t="s">
        <v>694</v>
      </c>
      <c r="K931" s="560" t="str">
        <f t="shared" si="299"/>
        <v>-</v>
      </c>
      <c r="L931" s="561" t="s">
        <v>695</v>
      </c>
      <c r="M931" s="561" t="s">
        <v>695</v>
      </c>
      <c r="N931" s="561" t="s">
        <v>695</v>
      </c>
      <c r="O931" s="561" t="s">
        <v>695</v>
      </c>
      <c r="P931" s="561" t="s">
        <v>695</v>
      </c>
      <c r="Q931" s="561" t="s">
        <v>695</v>
      </c>
      <c r="R931" s="561" t="s">
        <v>695</v>
      </c>
      <c r="S931" s="561" t="s">
        <v>695</v>
      </c>
      <c r="T931" s="561" t="s">
        <v>695</v>
      </c>
      <c r="U931" s="561" t="s">
        <v>695</v>
      </c>
      <c r="V931" s="561" t="s">
        <v>695</v>
      </c>
      <c r="W931" s="561" t="s">
        <v>695</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302"/>
        <v>4</v>
      </c>
      <c r="D932" s="401"/>
      <c r="E932" s="562">
        <f>E931</f>
        <v>11</v>
      </c>
      <c r="F932" s="452" t="b">
        <f t="shared" si="301"/>
        <v>1</v>
      </c>
      <c r="G932" s="401"/>
      <c r="H932" s="1197" t="s">
        <v>1101</v>
      </c>
      <c r="I932" s="1198"/>
      <c r="J932" s="563" t="s">
        <v>697</v>
      </c>
      <c r="K932" s="564" t="str">
        <f t="shared" si="299"/>
        <v>-</v>
      </c>
      <c r="L932" s="565" t="s">
        <v>695</v>
      </c>
      <c r="M932" s="565" t="s">
        <v>695</v>
      </c>
      <c r="N932" s="565" t="s">
        <v>695</v>
      </c>
      <c r="O932" s="565" t="s">
        <v>695</v>
      </c>
      <c r="P932" s="565" t="s">
        <v>695</v>
      </c>
      <c r="Q932" s="570">
        <f>INT($I$394/7)+2</f>
        <v>9</v>
      </c>
      <c r="R932" s="565" t="s">
        <v>695</v>
      </c>
      <c r="S932" s="448" t="b">
        <v>1</v>
      </c>
      <c r="T932" s="565">
        <v>3</v>
      </c>
      <c r="U932" s="565" t="s">
        <v>695</v>
      </c>
      <c r="V932" s="565" t="s">
        <v>695</v>
      </c>
      <c r="W932" s="565" t="s">
        <v>695</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302"/>
        <v>4</v>
      </c>
      <c r="D933" s="401"/>
      <c r="E933" s="562">
        <f>E932</f>
        <v>11</v>
      </c>
      <c r="F933" s="452" t="b">
        <f t="shared" si="301"/>
        <v>1</v>
      </c>
      <c r="G933" s="401"/>
      <c r="H933" s="1199"/>
      <c r="I933" s="1200"/>
      <c r="J933" s="563" t="s">
        <v>698</v>
      </c>
      <c r="K933" s="564" t="str">
        <f t="shared" si="299"/>
        <v>-</v>
      </c>
      <c r="L933" s="565" t="s">
        <v>699</v>
      </c>
      <c r="M933" s="565" t="s">
        <v>699</v>
      </c>
      <c r="N933" s="565" t="s">
        <v>699</v>
      </c>
      <c r="O933" s="565" t="s">
        <v>699</v>
      </c>
      <c r="P933" s="565" t="s">
        <v>699</v>
      </c>
      <c r="Q933" s="565" t="s">
        <v>699</v>
      </c>
      <c r="R933" s="565" t="s">
        <v>699</v>
      </c>
      <c r="S933" s="565" t="s">
        <v>699</v>
      </c>
      <c r="T933" s="565" t="s">
        <v>699</v>
      </c>
      <c r="U933" s="565" t="s">
        <v>699</v>
      </c>
      <c r="V933" s="565" t="s">
        <v>699</v>
      </c>
      <c r="W933" s="565" t="s">
        <v>699</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302"/>
        <v>4</v>
      </c>
      <c r="D934" s="401"/>
      <c r="E934" s="562">
        <f>E933</f>
        <v>11</v>
      </c>
      <c r="F934" s="452" t="b">
        <f t="shared" si="301"/>
        <v>1</v>
      </c>
      <c r="G934" s="401"/>
      <c r="H934" s="1201"/>
      <c r="I934" s="1202"/>
      <c r="J934" s="548" t="s">
        <v>700</v>
      </c>
      <c r="K934" s="566" t="str">
        <f t="shared" si="299"/>
        <v>-</v>
      </c>
      <c r="L934" s="563" t="s">
        <v>695</v>
      </c>
      <c r="M934" s="563" t="s">
        <v>695</v>
      </c>
      <c r="N934" s="563" t="s">
        <v>695</v>
      </c>
      <c r="O934" s="563" t="s">
        <v>695</v>
      </c>
      <c r="P934" s="563" t="s">
        <v>695</v>
      </c>
      <c r="Q934" s="563" t="s">
        <v>695</v>
      </c>
      <c r="R934" s="563" t="s">
        <v>695</v>
      </c>
      <c r="S934" s="563" t="s">
        <v>695</v>
      </c>
      <c r="T934" s="563" t="s">
        <v>695</v>
      </c>
      <c r="U934" s="563" t="s">
        <v>695</v>
      </c>
      <c r="V934" s="567" t="s">
        <v>695</v>
      </c>
      <c r="W934" s="567" t="s">
        <v>695</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302"/>
        <v>4</v>
      </c>
      <c r="D935" s="401"/>
      <c r="E935" s="458">
        <v>12</v>
      </c>
      <c r="F935" s="452" t="b">
        <f t="shared" si="301"/>
        <v>1</v>
      </c>
      <c r="G935" s="401"/>
      <c r="H935" s="559" t="s">
        <v>715</v>
      </c>
      <c r="I935" s="559"/>
      <c r="J935" s="540" t="s">
        <v>694</v>
      </c>
      <c r="K935" s="560" t="str">
        <f t="shared" si="299"/>
        <v>-</v>
      </c>
      <c r="L935" s="561" t="s">
        <v>695</v>
      </c>
      <c r="M935" s="561" t="s">
        <v>695</v>
      </c>
      <c r="N935" s="561" t="s">
        <v>695</v>
      </c>
      <c r="O935" s="561" t="s">
        <v>695</v>
      </c>
      <c r="P935" s="561" t="s">
        <v>695</v>
      </c>
      <c r="Q935" s="561" t="s">
        <v>695</v>
      </c>
      <c r="R935" s="561" t="s">
        <v>695</v>
      </c>
      <c r="S935" s="561" t="s">
        <v>695</v>
      </c>
      <c r="T935" s="561" t="s">
        <v>695</v>
      </c>
      <c r="U935" s="561" t="s">
        <v>695</v>
      </c>
      <c r="V935" s="561" t="s">
        <v>695</v>
      </c>
      <c r="W935" s="561" t="s">
        <v>695</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302"/>
        <v>4</v>
      </c>
      <c r="D936" s="401"/>
      <c r="E936" s="562">
        <f>E935</f>
        <v>12</v>
      </c>
      <c r="F936" s="452" t="b">
        <f t="shared" si="301"/>
        <v>1</v>
      </c>
      <c r="G936" s="401"/>
      <c r="H936" s="1197" t="s">
        <v>1101</v>
      </c>
      <c r="I936" s="1198"/>
      <c r="J936" s="563" t="s">
        <v>697</v>
      </c>
      <c r="K936" s="564" t="str">
        <f t="shared" si="299"/>
        <v>-</v>
      </c>
      <c r="L936" s="565" t="s">
        <v>695</v>
      </c>
      <c r="M936" s="565" t="s">
        <v>695</v>
      </c>
      <c r="N936" s="565" t="s">
        <v>695</v>
      </c>
      <c r="O936" s="565" t="s">
        <v>695</v>
      </c>
      <c r="P936" s="565" t="s">
        <v>695</v>
      </c>
      <c r="Q936" s="570">
        <f>INT($I$395/7)+2</f>
        <v>9</v>
      </c>
      <c r="R936" s="565" t="s">
        <v>695</v>
      </c>
      <c r="S936" s="448" t="b">
        <v>1</v>
      </c>
      <c r="T936" s="565">
        <v>4</v>
      </c>
      <c r="U936" s="565" t="s">
        <v>695</v>
      </c>
      <c r="V936" s="565" t="s">
        <v>695</v>
      </c>
      <c r="W936" s="565" t="s">
        <v>695</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302"/>
        <v>4</v>
      </c>
      <c r="D937" s="401"/>
      <c r="E937" s="562">
        <f>E936</f>
        <v>12</v>
      </c>
      <c r="F937" s="452" t="b">
        <f t="shared" si="301"/>
        <v>1</v>
      </c>
      <c r="G937" s="401"/>
      <c r="H937" s="1199"/>
      <c r="I937" s="1200"/>
      <c r="J937" s="563" t="s">
        <v>698</v>
      </c>
      <c r="K937" s="564" t="str">
        <f t="shared" si="299"/>
        <v>-</v>
      </c>
      <c r="L937" s="565" t="s">
        <v>699</v>
      </c>
      <c r="M937" s="565" t="s">
        <v>699</v>
      </c>
      <c r="N937" s="565" t="s">
        <v>699</v>
      </c>
      <c r="O937" s="565" t="s">
        <v>699</v>
      </c>
      <c r="P937" s="565" t="s">
        <v>699</v>
      </c>
      <c r="Q937" s="565" t="s">
        <v>699</v>
      </c>
      <c r="R937" s="565" t="s">
        <v>699</v>
      </c>
      <c r="S937" s="565" t="s">
        <v>699</v>
      </c>
      <c r="T937" s="565" t="s">
        <v>699</v>
      </c>
      <c r="U937" s="565" t="s">
        <v>699</v>
      </c>
      <c r="V937" s="565" t="s">
        <v>699</v>
      </c>
      <c r="W937" s="565" t="s">
        <v>699</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302"/>
        <v>4</v>
      </c>
      <c r="D938" s="401"/>
      <c r="E938" s="562">
        <f>E937</f>
        <v>12</v>
      </c>
      <c r="F938" s="452" t="b">
        <f t="shared" si="301"/>
        <v>1</v>
      </c>
      <c r="G938" s="401"/>
      <c r="H938" s="1201"/>
      <c r="I938" s="1202"/>
      <c r="J938" s="548" t="s">
        <v>700</v>
      </c>
      <c r="K938" s="566" t="str">
        <f t="shared" si="299"/>
        <v>-</v>
      </c>
      <c r="L938" s="563" t="s">
        <v>695</v>
      </c>
      <c r="M938" s="563" t="s">
        <v>695</v>
      </c>
      <c r="N938" s="563" t="s">
        <v>695</v>
      </c>
      <c r="O938" s="563" t="s">
        <v>695</v>
      </c>
      <c r="P938" s="563" t="s">
        <v>695</v>
      </c>
      <c r="Q938" s="563" t="s">
        <v>695</v>
      </c>
      <c r="R938" s="563" t="s">
        <v>695</v>
      </c>
      <c r="S938" s="563" t="s">
        <v>695</v>
      </c>
      <c r="T938" s="563" t="s">
        <v>695</v>
      </c>
      <c r="U938" s="563" t="s">
        <v>695</v>
      </c>
      <c r="V938" s="567" t="s">
        <v>695</v>
      </c>
      <c r="W938" s="567" t="s">
        <v>695</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302"/>
        <v>4</v>
      </c>
      <c r="D939" s="401"/>
      <c r="E939" s="458">
        <v>13</v>
      </c>
      <c r="F939" s="452" t="b">
        <f t="shared" si="301"/>
        <v>1</v>
      </c>
      <c r="G939" s="401"/>
      <c r="H939" s="559" t="s">
        <v>716</v>
      </c>
      <c r="I939" s="559"/>
      <c r="J939" s="540" t="s">
        <v>694</v>
      </c>
      <c r="K939" s="560" t="str">
        <f t="shared" si="299"/>
        <v>-</v>
      </c>
      <c r="L939" s="569">
        <v>-1</v>
      </c>
      <c r="M939" s="561" t="s">
        <v>695</v>
      </c>
      <c r="N939" s="561" t="s">
        <v>695</v>
      </c>
      <c r="O939" s="561" t="s">
        <v>695</v>
      </c>
      <c r="P939" s="561" t="s">
        <v>695</v>
      </c>
      <c r="Q939" s="561" t="s">
        <v>695</v>
      </c>
      <c r="R939" s="561" t="s">
        <v>695</v>
      </c>
      <c r="S939" s="561" t="s">
        <v>695</v>
      </c>
      <c r="T939" s="561" t="s">
        <v>695</v>
      </c>
      <c r="U939" s="561" t="s">
        <v>695</v>
      </c>
      <c r="V939" s="561" t="s">
        <v>695</v>
      </c>
      <c r="W939" s="561" t="s">
        <v>695</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302"/>
        <v>4</v>
      </c>
      <c r="D940" s="401"/>
      <c r="E940" s="562">
        <f>E939</f>
        <v>13</v>
      </c>
      <c r="F940" s="452" t="b">
        <f t="shared" si="301"/>
        <v>1</v>
      </c>
      <c r="G940" s="401"/>
      <c r="H940" s="1197" t="s">
        <v>717</v>
      </c>
      <c r="I940" s="1198"/>
      <c r="J940" s="563" t="s">
        <v>697</v>
      </c>
      <c r="K940" s="564" t="str">
        <f t="shared" si="299"/>
        <v>-</v>
      </c>
      <c r="L940" s="565" t="s">
        <v>695</v>
      </c>
      <c r="M940" s="565" t="s">
        <v>695</v>
      </c>
      <c r="N940" s="565" t="s">
        <v>695</v>
      </c>
      <c r="O940" s="565" t="s">
        <v>695</v>
      </c>
      <c r="P940" s="565" t="s">
        <v>695</v>
      </c>
      <c r="Q940" s="448">
        <f>INT(150/7)+2</f>
        <v>23</v>
      </c>
      <c r="R940" s="565" t="s">
        <v>695</v>
      </c>
      <c r="S940" s="448" t="b">
        <v>1</v>
      </c>
      <c r="T940" s="565" t="s">
        <v>695</v>
      </c>
      <c r="U940" s="565" t="s">
        <v>695</v>
      </c>
      <c r="V940" s="565" t="s">
        <v>695</v>
      </c>
      <c r="W940" s="565" t="s">
        <v>695</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302"/>
        <v>4</v>
      </c>
      <c r="D941" s="401"/>
      <c r="E941" s="562">
        <f>E940</f>
        <v>13</v>
      </c>
      <c r="F941" s="452" t="b">
        <f t="shared" si="301"/>
        <v>1</v>
      </c>
      <c r="G941" s="401"/>
      <c r="H941" s="1199"/>
      <c r="I941" s="1200"/>
      <c r="J941" s="563" t="s">
        <v>698</v>
      </c>
      <c r="K941" s="564" t="str">
        <f t="shared" si="299"/>
        <v>-</v>
      </c>
      <c r="L941" s="565" t="s">
        <v>699</v>
      </c>
      <c r="M941" s="565" t="s">
        <v>699</v>
      </c>
      <c r="N941" s="565" t="s">
        <v>699</v>
      </c>
      <c r="O941" s="565" t="s">
        <v>699</v>
      </c>
      <c r="P941" s="565" t="s">
        <v>699</v>
      </c>
      <c r="Q941" s="565" t="s">
        <v>699</v>
      </c>
      <c r="R941" s="565" t="s">
        <v>699</v>
      </c>
      <c r="S941" s="565" t="s">
        <v>699</v>
      </c>
      <c r="T941" s="565" t="s">
        <v>699</v>
      </c>
      <c r="U941" s="565" t="s">
        <v>699</v>
      </c>
      <c r="V941" s="565" t="s">
        <v>699</v>
      </c>
      <c r="W941" s="565" t="s">
        <v>699</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302"/>
        <v>4</v>
      </c>
      <c r="D942" s="401"/>
      <c r="E942" s="562">
        <f>E941</f>
        <v>13</v>
      </c>
      <c r="F942" s="452" t="b">
        <f t="shared" si="301"/>
        <v>1</v>
      </c>
      <c r="G942" s="401"/>
      <c r="H942" s="1201"/>
      <c r="I942" s="1202"/>
      <c r="J942" s="548" t="s">
        <v>700</v>
      </c>
      <c r="K942" s="566" t="str">
        <f t="shared" si="299"/>
        <v>-</v>
      </c>
      <c r="L942" s="563" t="s">
        <v>695</v>
      </c>
      <c r="M942" s="563" t="s">
        <v>695</v>
      </c>
      <c r="N942" s="563" t="s">
        <v>695</v>
      </c>
      <c r="O942" s="563" t="s">
        <v>695</v>
      </c>
      <c r="P942" s="563" t="s">
        <v>695</v>
      </c>
      <c r="Q942" s="563" t="s">
        <v>695</v>
      </c>
      <c r="R942" s="563" t="s">
        <v>695</v>
      </c>
      <c r="S942" s="563" t="s">
        <v>695</v>
      </c>
      <c r="T942" s="563" t="s">
        <v>695</v>
      </c>
      <c r="U942" s="563" t="s">
        <v>695</v>
      </c>
      <c r="V942" s="567" t="s">
        <v>695</v>
      </c>
      <c r="W942" s="567" t="s">
        <v>695</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302"/>
        <v>4</v>
      </c>
      <c r="D943" s="401"/>
      <c r="E943" s="458">
        <v>14</v>
      </c>
      <c r="F943" s="452" t="b">
        <f t="shared" si="301"/>
        <v>1</v>
      </c>
      <c r="G943" s="401"/>
      <c r="H943" s="559" t="s">
        <v>718</v>
      </c>
      <c r="I943" s="559"/>
      <c r="J943" s="540" t="s">
        <v>694</v>
      </c>
      <c r="K943" s="560" t="str">
        <f t="shared" si="299"/>
        <v>-</v>
      </c>
      <c r="L943" s="561" t="s">
        <v>695</v>
      </c>
      <c r="M943" s="561" t="s">
        <v>695</v>
      </c>
      <c r="N943" s="561" t="s">
        <v>695</v>
      </c>
      <c r="O943" s="561" t="s">
        <v>695</v>
      </c>
      <c r="P943" s="561" t="s">
        <v>695</v>
      </c>
      <c r="Q943" s="561" t="s">
        <v>695</v>
      </c>
      <c r="R943" s="561" t="s">
        <v>695</v>
      </c>
      <c r="S943" s="561" t="s">
        <v>695</v>
      </c>
      <c r="T943" s="561" t="s">
        <v>695</v>
      </c>
      <c r="U943" s="561" t="s">
        <v>695</v>
      </c>
      <c r="V943" s="561" t="s">
        <v>695</v>
      </c>
      <c r="W943" s="561" t="s">
        <v>695</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302"/>
        <v>4</v>
      </c>
      <c r="D944" s="401"/>
      <c r="E944" s="562">
        <f>E943</f>
        <v>14</v>
      </c>
      <c r="F944" s="452" t="b">
        <f t="shared" si="301"/>
        <v>1</v>
      </c>
      <c r="G944" s="401"/>
      <c r="H944" s="1197" t="s">
        <v>719</v>
      </c>
      <c r="I944" s="1198"/>
      <c r="J944" s="563" t="s">
        <v>697</v>
      </c>
      <c r="K944" s="564" t="str">
        <f t="shared" si="299"/>
        <v>-</v>
      </c>
      <c r="L944" s="565" t="s">
        <v>695</v>
      </c>
      <c r="M944" s="565" t="s">
        <v>695</v>
      </c>
      <c r="N944" s="565" t="s">
        <v>695</v>
      </c>
      <c r="O944" s="565" t="s">
        <v>695</v>
      </c>
      <c r="P944" s="565" t="s">
        <v>695</v>
      </c>
      <c r="Q944" s="448">
        <f>INT(150/7)+2</f>
        <v>23</v>
      </c>
      <c r="R944" s="565" t="s">
        <v>695</v>
      </c>
      <c r="S944" s="448" t="b">
        <v>1</v>
      </c>
      <c r="T944" s="565" t="s">
        <v>695</v>
      </c>
      <c r="U944" s="565" t="s">
        <v>695</v>
      </c>
      <c r="V944" s="565" t="s">
        <v>695</v>
      </c>
      <c r="W944" s="565" t="s">
        <v>695</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302"/>
        <v>4</v>
      </c>
      <c r="D945" s="401"/>
      <c r="E945" s="562">
        <f>E944</f>
        <v>14</v>
      </c>
      <c r="F945" s="452" t="b">
        <f t="shared" si="301"/>
        <v>1</v>
      </c>
      <c r="G945" s="401"/>
      <c r="H945" s="1199"/>
      <c r="I945" s="1200"/>
      <c r="J945" s="563" t="s">
        <v>698</v>
      </c>
      <c r="K945" s="564" t="str">
        <f t="shared" si="299"/>
        <v>-</v>
      </c>
      <c r="L945" s="565" t="s">
        <v>699</v>
      </c>
      <c r="M945" s="565" t="s">
        <v>699</v>
      </c>
      <c r="N945" s="565" t="s">
        <v>699</v>
      </c>
      <c r="O945" s="565" t="s">
        <v>699</v>
      </c>
      <c r="P945" s="565" t="s">
        <v>699</v>
      </c>
      <c r="Q945" s="565" t="s">
        <v>699</v>
      </c>
      <c r="R945" s="565" t="s">
        <v>699</v>
      </c>
      <c r="S945" s="565" t="s">
        <v>699</v>
      </c>
      <c r="T945" s="565" t="s">
        <v>699</v>
      </c>
      <c r="U945" s="565" t="s">
        <v>699</v>
      </c>
      <c r="V945" s="565" t="s">
        <v>699</v>
      </c>
      <c r="W945" s="565" t="s">
        <v>699</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302"/>
        <v>4</v>
      </c>
      <c r="D946" s="401"/>
      <c r="E946" s="562">
        <f>E945</f>
        <v>14</v>
      </c>
      <c r="F946" s="452" t="b">
        <f t="shared" si="301"/>
        <v>1</v>
      </c>
      <c r="G946" s="401"/>
      <c r="H946" s="1201"/>
      <c r="I946" s="1202"/>
      <c r="J946" s="548" t="s">
        <v>700</v>
      </c>
      <c r="K946" s="566" t="str">
        <f t="shared" si="299"/>
        <v>-</v>
      </c>
      <c r="L946" s="563" t="s">
        <v>695</v>
      </c>
      <c r="M946" s="563" t="s">
        <v>695</v>
      </c>
      <c r="N946" s="563" t="s">
        <v>695</v>
      </c>
      <c r="O946" s="563" t="s">
        <v>695</v>
      </c>
      <c r="P946" s="563" t="s">
        <v>695</v>
      </c>
      <c r="Q946" s="563" t="s">
        <v>695</v>
      </c>
      <c r="R946" s="563" t="s">
        <v>695</v>
      </c>
      <c r="S946" s="563" t="s">
        <v>695</v>
      </c>
      <c r="T946" s="563" t="s">
        <v>695</v>
      </c>
      <c r="U946" s="563" t="s">
        <v>695</v>
      </c>
      <c r="V946" s="567" t="s">
        <v>695</v>
      </c>
      <c r="W946" s="567" t="s">
        <v>695</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302"/>
        <v>4</v>
      </c>
      <c r="D947" s="401"/>
      <c r="E947" s="458">
        <v>15</v>
      </c>
      <c r="F947" s="452" t="b">
        <f t="shared" si="301"/>
        <v>1</v>
      </c>
      <c r="G947" s="401"/>
      <c r="H947" s="559" t="s">
        <v>720</v>
      </c>
      <c r="I947" s="559"/>
      <c r="J947" s="540" t="s">
        <v>694</v>
      </c>
      <c r="K947" s="560" t="str">
        <f t="shared" si="299"/>
        <v>-</v>
      </c>
      <c r="L947" s="561" t="s">
        <v>695</v>
      </c>
      <c r="M947" s="561" t="s">
        <v>695</v>
      </c>
      <c r="N947" s="561" t="s">
        <v>695</v>
      </c>
      <c r="O947" s="561" t="s">
        <v>695</v>
      </c>
      <c r="P947" s="561" t="s">
        <v>695</v>
      </c>
      <c r="Q947" s="561" t="s">
        <v>695</v>
      </c>
      <c r="R947" s="561" t="s">
        <v>695</v>
      </c>
      <c r="S947" s="561" t="s">
        <v>695</v>
      </c>
      <c r="T947" s="561" t="s">
        <v>695</v>
      </c>
      <c r="U947" s="561" t="s">
        <v>695</v>
      </c>
      <c r="V947" s="561" t="s">
        <v>695</v>
      </c>
      <c r="W947" s="561" t="s">
        <v>695</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302"/>
        <v>4</v>
      </c>
      <c r="D948" s="401"/>
      <c r="E948" s="562">
        <f>E947</f>
        <v>15</v>
      </c>
      <c r="F948" s="452" t="b">
        <f t="shared" si="301"/>
        <v>1</v>
      </c>
      <c r="G948" s="401"/>
      <c r="H948" s="1197" t="s">
        <v>721</v>
      </c>
      <c r="I948" s="1198"/>
      <c r="J948" s="563" t="s">
        <v>697</v>
      </c>
      <c r="K948" s="564" t="str">
        <f t="shared" si="299"/>
        <v>-</v>
      </c>
      <c r="L948" s="565" t="s">
        <v>695</v>
      </c>
      <c r="M948" s="565" t="s">
        <v>695</v>
      </c>
      <c r="N948" s="565" t="s">
        <v>695</v>
      </c>
      <c r="O948" s="565" t="s">
        <v>695</v>
      </c>
      <c r="P948" s="565" t="s">
        <v>695</v>
      </c>
      <c r="Q948" s="448">
        <f>INT(150/7)+2</f>
        <v>23</v>
      </c>
      <c r="R948" s="565" t="s">
        <v>695</v>
      </c>
      <c r="S948" s="448" t="b">
        <v>1</v>
      </c>
      <c r="T948" s="565" t="s">
        <v>695</v>
      </c>
      <c r="U948" s="565" t="s">
        <v>695</v>
      </c>
      <c r="V948" s="565" t="s">
        <v>695</v>
      </c>
      <c r="W948" s="565" t="s">
        <v>695</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302"/>
        <v>4</v>
      </c>
      <c r="D949" s="401"/>
      <c r="E949" s="562">
        <f>E948</f>
        <v>15</v>
      </c>
      <c r="F949" s="452" t="b">
        <f t="shared" si="301"/>
        <v>1</v>
      </c>
      <c r="G949" s="401"/>
      <c r="H949" s="1199"/>
      <c r="I949" s="1200"/>
      <c r="J949" s="563" t="s">
        <v>698</v>
      </c>
      <c r="K949" s="564" t="str">
        <f t="shared" si="299"/>
        <v>-</v>
      </c>
      <c r="L949" s="565" t="s">
        <v>699</v>
      </c>
      <c r="M949" s="565" t="s">
        <v>699</v>
      </c>
      <c r="N949" s="565" t="s">
        <v>699</v>
      </c>
      <c r="O949" s="565" t="s">
        <v>699</v>
      </c>
      <c r="P949" s="565" t="s">
        <v>699</v>
      </c>
      <c r="Q949" s="565" t="s">
        <v>699</v>
      </c>
      <c r="R949" s="565" t="s">
        <v>699</v>
      </c>
      <c r="S949" s="565" t="s">
        <v>699</v>
      </c>
      <c r="T949" s="565" t="s">
        <v>699</v>
      </c>
      <c r="U949" s="565" t="s">
        <v>699</v>
      </c>
      <c r="V949" s="565" t="s">
        <v>699</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302"/>
        <v>4</v>
      </c>
      <c r="D950" s="401"/>
      <c r="E950" s="562">
        <f>E949</f>
        <v>15</v>
      </c>
      <c r="F950" s="452" t="b">
        <f t="shared" si="301"/>
        <v>1</v>
      </c>
      <c r="G950" s="401"/>
      <c r="H950" s="1201"/>
      <c r="I950" s="1202"/>
      <c r="J950" s="548" t="s">
        <v>700</v>
      </c>
      <c r="K950" s="566" t="str">
        <f t="shared" si="299"/>
        <v>-</v>
      </c>
      <c r="L950" s="563" t="s">
        <v>695</v>
      </c>
      <c r="M950" s="563" t="s">
        <v>695</v>
      </c>
      <c r="N950" s="563" t="s">
        <v>695</v>
      </c>
      <c r="O950" s="563" t="s">
        <v>695</v>
      </c>
      <c r="P950" s="563" t="s">
        <v>695</v>
      </c>
      <c r="Q950" s="563" t="s">
        <v>695</v>
      </c>
      <c r="R950" s="563" t="s">
        <v>695</v>
      </c>
      <c r="S950" s="563" t="s">
        <v>695</v>
      </c>
      <c r="T950" s="563" t="s">
        <v>695</v>
      </c>
      <c r="U950" s="563" t="s">
        <v>695</v>
      </c>
      <c r="V950" s="567" t="s">
        <v>695</v>
      </c>
      <c r="W950" s="567" t="s">
        <v>695</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302"/>
        <v>4</v>
      </c>
      <c r="D951" s="401"/>
      <c r="E951" s="458">
        <v>16</v>
      </c>
      <c r="F951" s="452" t="b">
        <f t="shared" ref="F951:F982" si="303">COUNTIFS($L951:$W951,"-")&lt;&gt;COUNTA($L951:$W951)</f>
        <v>1</v>
      </c>
      <c r="G951" s="401"/>
      <c r="H951" s="559" t="s">
        <v>722</v>
      </c>
      <c r="I951" s="559"/>
      <c r="J951" s="540" t="s">
        <v>694</v>
      </c>
      <c r="K951" s="560" t="str">
        <f t="shared" si="299"/>
        <v>-</v>
      </c>
      <c r="L951" s="561" t="s">
        <v>695</v>
      </c>
      <c r="M951" s="561" t="s">
        <v>695</v>
      </c>
      <c r="N951" s="561" t="s">
        <v>695</v>
      </c>
      <c r="O951" s="561" t="s">
        <v>695</v>
      </c>
      <c r="P951" s="561" t="s">
        <v>695</v>
      </c>
      <c r="Q951" s="561" t="s">
        <v>695</v>
      </c>
      <c r="R951" s="561" t="s">
        <v>695</v>
      </c>
      <c r="S951" s="561" t="s">
        <v>695</v>
      </c>
      <c r="T951" s="561" t="s">
        <v>695</v>
      </c>
      <c r="U951" s="561" t="s">
        <v>695</v>
      </c>
      <c r="V951" s="561" t="s">
        <v>695</v>
      </c>
      <c r="W951" s="561" t="s">
        <v>695</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302"/>
        <v>4</v>
      </c>
      <c r="D952" s="401"/>
      <c r="E952" s="562">
        <f>E951</f>
        <v>16</v>
      </c>
      <c r="F952" s="452" t="b">
        <f t="shared" si="303"/>
        <v>1</v>
      </c>
      <c r="G952" s="401"/>
      <c r="H952" s="1197"/>
      <c r="I952" s="1198"/>
      <c r="J952" s="563" t="s">
        <v>697</v>
      </c>
      <c r="K952" s="564" t="str">
        <f t="shared" ref="K952:K994" si="304">IF(L952&lt;0,"-",IFERROR(DATE(2019,1,($L952)*7+1),"-"))</f>
        <v>-</v>
      </c>
      <c r="L952" s="565" t="s">
        <v>695</v>
      </c>
      <c r="M952" s="565" t="s">
        <v>695</v>
      </c>
      <c r="N952" s="565" t="s">
        <v>695</v>
      </c>
      <c r="O952" s="565" t="s">
        <v>695</v>
      </c>
      <c r="P952" s="565" t="s">
        <v>695</v>
      </c>
      <c r="Q952" s="565" t="s">
        <v>695</v>
      </c>
      <c r="R952" s="448">
        <v>0</v>
      </c>
      <c r="S952" s="448" t="b">
        <v>1</v>
      </c>
      <c r="T952" s="565" t="s">
        <v>695</v>
      </c>
      <c r="U952" s="565" t="s">
        <v>695</v>
      </c>
      <c r="V952" s="565" t="s">
        <v>695</v>
      </c>
      <c r="W952" s="565" t="s">
        <v>695</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302"/>
        <v>4</v>
      </c>
      <c r="D953" s="401"/>
      <c r="E953" s="562">
        <f>E952</f>
        <v>16</v>
      </c>
      <c r="F953" s="452" t="b">
        <f t="shared" si="303"/>
        <v>1</v>
      </c>
      <c r="G953" s="401"/>
      <c r="H953" s="1199"/>
      <c r="I953" s="1200"/>
      <c r="J953" s="563" t="s">
        <v>698</v>
      </c>
      <c r="K953" s="564" t="str">
        <f t="shared" si="304"/>
        <v>-</v>
      </c>
      <c r="L953" s="565" t="s">
        <v>699</v>
      </c>
      <c r="M953" s="565" t="s">
        <v>699</v>
      </c>
      <c r="N953" s="565" t="s">
        <v>699</v>
      </c>
      <c r="O953" s="565" t="s">
        <v>699</v>
      </c>
      <c r="P953" s="565" t="s">
        <v>699</v>
      </c>
      <c r="Q953" s="565" t="s">
        <v>699</v>
      </c>
      <c r="R953" s="565" t="s">
        <v>699</v>
      </c>
      <c r="S953" s="565" t="s">
        <v>699</v>
      </c>
      <c r="T953" s="565" t="s">
        <v>699</v>
      </c>
      <c r="U953" s="565" t="s">
        <v>699</v>
      </c>
      <c r="V953" s="565" t="s">
        <v>699</v>
      </c>
      <c r="W953" s="565" t="s">
        <v>699</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302"/>
        <v>4</v>
      </c>
      <c r="D954" s="401"/>
      <c r="E954" s="562">
        <f>E953</f>
        <v>16</v>
      </c>
      <c r="F954" s="452" t="b">
        <f t="shared" si="303"/>
        <v>1</v>
      </c>
      <c r="G954" s="401"/>
      <c r="H954" s="1201"/>
      <c r="I954" s="1202"/>
      <c r="J954" s="548" t="s">
        <v>700</v>
      </c>
      <c r="K954" s="566" t="str">
        <f t="shared" si="304"/>
        <v>-</v>
      </c>
      <c r="L954" s="563" t="s">
        <v>695</v>
      </c>
      <c r="M954" s="563" t="s">
        <v>695</v>
      </c>
      <c r="N954" s="563" t="s">
        <v>695</v>
      </c>
      <c r="O954" s="563" t="s">
        <v>695</v>
      </c>
      <c r="P954" s="563" t="s">
        <v>695</v>
      </c>
      <c r="Q954" s="563" t="s">
        <v>695</v>
      </c>
      <c r="R954" s="563" t="s">
        <v>695</v>
      </c>
      <c r="S954" s="563" t="s">
        <v>695</v>
      </c>
      <c r="T954" s="563" t="s">
        <v>695</v>
      </c>
      <c r="U954" s="563" t="s">
        <v>695</v>
      </c>
      <c r="V954" s="567" t="s">
        <v>695</v>
      </c>
      <c r="W954" s="567" t="s">
        <v>695</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5">INT($C$875)+3</f>
        <v>4</v>
      </c>
      <c r="D955" s="401"/>
      <c r="E955" s="458">
        <v>17</v>
      </c>
      <c r="F955" s="452" t="b">
        <f t="shared" si="303"/>
        <v>1</v>
      </c>
      <c r="G955" s="401"/>
      <c r="H955" s="559" t="s">
        <v>723</v>
      </c>
      <c r="I955" s="559"/>
      <c r="J955" s="540" t="s">
        <v>694</v>
      </c>
      <c r="K955" s="560" t="str">
        <f t="shared" si="304"/>
        <v>-</v>
      </c>
      <c r="L955" s="561" t="s">
        <v>695</v>
      </c>
      <c r="M955" s="568">
        <v>42</v>
      </c>
      <c r="N955" s="561" t="s">
        <v>695</v>
      </c>
      <c r="O955" s="561" t="s">
        <v>695</v>
      </c>
      <c r="P955" s="561" t="s">
        <v>695</v>
      </c>
      <c r="Q955" s="561" t="s">
        <v>695</v>
      </c>
      <c r="R955" s="561" t="s">
        <v>695</v>
      </c>
      <c r="S955" s="561" t="s">
        <v>695</v>
      </c>
      <c r="T955" s="561" t="s">
        <v>695</v>
      </c>
      <c r="U955" s="561" t="s">
        <v>695</v>
      </c>
      <c r="V955" s="561" t="s">
        <v>695</v>
      </c>
      <c r="W955" s="561" t="s">
        <v>695</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5"/>
        <v>4</v>
      </c>
      <c r="D956" s="401"/>
      <c r="E956" s="562">
        <f>E955</f>
        <v>17</v>
      </c>
      <c r="F956" s="452" t="b">
        <f t="shared" si="303"/>
        <v>1</v>
      </c>
      <c r="G956" s="401"/>
      <c r="H956" s="1197" t="s">
        <v>724</v>
      </c>
      <c r="I956" s="1198"/>
      <c r="J956" s="563" t="s">
        <v>697</v>
      </c>
      <c r="K956" s="564" t="str">
        <f t="shared" si="304"/>
        <v>-</v>
      </c>
      <c r="L956" s="565" t="s">
        <v>695</v>
      </c>
      <c r="M956" s="565" t="s">
        <v>695</v>
      </c>
      <c r="N956" s="565" t="s">
        <v>695</v>
      </c>
      <c r="O956" s="565" t="s">
        <v>695</v>
      </c>
      <c r="P956" s="565" t="s">
        <v>695</v>
      </c>
      <c r="Q956" s="565" t="s">
        <v>695</v>
      </c>
      <c r="R956" s="448">
        <v>0</v>
      </c>
      <c r="S956" s="565" t="s">
        <v>695</v>
      </c>
      <c r="T956" s="565" t="s">
        <v>695</v>
      </c>
      <c r="U956" s="565" t="s">
        <v>695</v>
      </c>
      <c r="V956" s="565" t="s">
        <v>695</v>
      </c>
      <c r="W956" s="565" t="s">
        <v>695</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5"/>
        <v>4</v>
      </c>
      <c r="D957" s="401"/>
      <c r="E957" s="562">
        <f>E956</f>
        <v>17</v>
      </c>
      <c r="F957" s="452" t="b">
        <f t="shared" si="303"/>
        <v>1</v>
      </c>
      <c r="G957" s="401"/>
      <c r="H957" s="1199"/>
      <c r="I957" s="1200"/>
      <c r="J957" s="563" t="s">
        <v>698</v>
      </c>
      <c r="K957" s="564" t="str">
        <f t="shared" si="304"/>
        <v>-</v>
      </c>
      <c r="L957" s="565" t="s">
        <v>699</v>
      </c>
      <c r="M957" s="565" t="s">
        <v>699</v>
      </c>
      <c r="N957" s="565" t="s">
        <v>699</v>
      </c>
      <c r="O957" s="565" t="s">
        <v>699</v>
      </c>
      <c r="P957" s="565" t="s">
        <v>699</v>
      </c>
      <c r="Q957" s="565" t="s">
        <v>699</v>
      </c>
      <c r="R957" s="565" t="s">
        <v>699</v>
      </c>
      <c r="S957" s="565" t="s">
        <v>699</v>
      </c>
      <c r="T957" s="565" t="s">
        <v>699</v>
      </c>
      <c r="U957" s="565" t="s">
        <v>699</v>
      </c>
      <c r="V957" s="565" t="s">
        <v>699</v>
      </c>
      <c r="W957" s="565" t="s">
        <v>699</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5"/>
        <v>4</v>
      </c>
      <c r="D958" s="401"/>
      <c r="E958" s="562">
        <f>E957</f>
        <v>17</v>
      </c>
      <c r="F958" s="452" t="b">
        <f t="shared" si="303"/>
        <v>1</v>
      </c>
      <c r="G958" s="401"/>
      <c r="H958" s="1201"/>
      <c r="I958" s="1202"/>
      <c r="J958" s="548" t="s">
        <v>700</v>
      </c>
      <c r="K958" s="566" t="str">
        <f t="shared" si="304"/>
        <v>-</v>
      </c>
      <c r="L958" s="563" t="s">
        <v>695</v>
      </c>
      <c r="M958" s="563" t="s">
        <v>695</v>
      </c>
      <c r="N958" s="563" t="s">
        <v>695</v>
      </c>
      <c r="O958" s="563" t="s">
        <v>695</v>
      </c>
      <c r="P958" s="563" t="s">
        <v>695</v>
      </c>
      <c r="Q958" s="563" t="s">
        <v>695</v>
      </c>
      <c r="R958" s="563" t="s">
        <v>695</v>
      </c>
      <c r="S958" s="563" t="s">
        <v>695</v>
      </c>
      <c r="T958" s="563" t="s">
        <v>695</v>
      </c>
      <c r="U958" s="563" t="s">
        <v>695</v>
      </c>
      <c r="V958" s="567" t="s">
        <v>695</v>
      </c>
      <c r="W958" s="567" t="s">
        <v>695</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5"/>
        <v>4</v>
      </c>
      <c r="D959" s="401"/>
      <c r="E959" s="458">
        <v>18</v>
      </c>
      <c r="F959" s="452" t="b">
        <f t="shared" si="303"/>
        <v>1</v>
      </c>
      <c r="G959" s="401"/>
      <c r="H959" s="559" t="s">
        <v>725</v>
      </c>
      <c r="I959" s="559"/>
      <c r="J959" s="540" t="s">
        <v>694</v>
      </c>
      <c r="K959" s="560" t="str">
        <f t="shared" si="304"/>
        <v>-</v>
      </c>
      <c r="L959" s="561" t="s">
        <v>695</v>
      </c>
      <c r="M959" s="561" t="s">
        <v>695</v>
      </c>
      <c r="N959" s="561" t="s">
        <v>695</v>
      </c>
      <c r="O959" s="561" t="s">
        <v>695</v>
      </c>
      <c r="P959" s="561" t="s">
        <v>695</v>
      </c>
      <c r="Q959" s="561" t="s">
        <v>695</v>
      </c>
      <c r="R959" s="561" t="s">
        <v>695</v>
      </c>
      <c r="S959" s="561" t="s">
        <v>695</v>
      </c>
      <c r="T959" s="561" t="s">
        <v>695</v>
      </c>
      <c r="U959" s="561" t="s">
        <v>695</v>
      </c>
      <c r="V959" s="561" t="s">
        <v>695</v>
      </c>
      <c r="W959" s="561" t="s">
        <v>695</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5"/>
        <v>4</v>
      </c>
      <c r="D960" s="401"/>
      <c r="E960" s="562">
        <f>E959</f>
        <v>18</v>
      </c>
      <c r="F960" s="452" t="b">
        <f t="shared" si="303"/>
        <v>1</v>
      </c>
      <c r="G960" s="401"/>
      <c r="H960" s="1197" t="s">
        <v>726</v>
      </c>
      <c r="I960" s="1198"/>
      <c r="J960" s="563" t="s">
        <v>697</v>
      </c>
      <c r="K960" s="564" t="str">
        <f t="shared" si="304"/>
        <v>-</v>
      </c>
      <c r="L960" s="565" t="s">
        <v>695</v>
      </c>
      <c r="M960" s="565" t="s">
        <v>695</v>
      </c>
      <c r="N960" s="565" t="s">
        <v>695</v>
      </c>
      <c r="O960" s="448">
        <v>1</v>
      </c>
      <c r="P960" s="565" t="s">
        <v>695</v>
      </c>
      <c r="Q960" s="565" t="s">
        <v>695</v>
      </c>
      <c r="R960" s="565" t="s">
        <v>695</v>
      </c>
      <c r="S960" s="565" t="s">
        <v>695</v>
      </c>
      <c r="T960" s="565" t="s">
        <v>695</v>
      </c>
      <c r="U960" s="565" t="s">
        <v>695</v>
      </c>
      <c r="V960" s="565" t="s">
        <v>695</v>
      </c>
      <c r="W960" s="565" t="s">
        <v>695</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5"/>
        <v>4</v>
      </c>
      <c r="D961" s="401"/>
      <c r="E961" s="562">
        <f>E960</f>
        <v>18</v>
      </c>
      <c r="F961" s="452" t="b">
        <f t="shared" si="303"/>
        <v>1</v>
      </c>
      <c r="G961" s="401"/>
      <c r="H961" s="1199"/>
      <c r="I961" s="1200"/>
      <c r="J961" s="563" t="s">
        <v>698</v>
      </c>
      <c r="K961" s="564" t="str">
        <f t="shared" si="304"/>
        <v>-</v>
      </c>
      <c r="L961" s="565" t="s">
        <v>699</v>
      </c>
      <c r="M961" s="448">
        <v>38</v>
      </c>
      <c r="N961" s="565" t="s">
        <v>699</v>
      </c>
      <c r="O961" s="565" t="s">
        <v>699</v>
      </c>
      <c r="P961" s="565" t="s">
        <v>699</v>
      </c>
      <c r="Q961" s="565" t="s">
        <v>699</v>
      </c>
      <c r="R961" s="565" t="s">
        <v>699</v>
      </c>
      <c r="S961" s="565" t="s">
        <v>699</v>
      </c>
      <c r="T961" s="565" t="s">
        <v>699</v>
      </c>
      <c r="U961" s="565" t="s">
        <v>699</v>
      </c>
      <c r="V961" s="565" t="s">
        <v>699</v>
      </c>
      <c r="W961" s="565" t="s">
        <v>699</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5"/>
        <v>4</v>
      </c>
      <c r="D962" s="401"/>
      <c r="E962" s="562">
        <f>E961</f>
        <v>18</v>
      </c>
      <c r="F962" s="452" t="b">
        <f t="shared" si="303"/>
        <v>1</v>
      </c>
      <c r="G962" s="401"/>
      <c r="H962" s="1201"/>
      <c r="I962" s="1202"/>
      <c r="J962" s="548" t="s">
        <v>700</v>
      </c>
      <c r="K962" s="566" t="str">
        <f t="shared" si="304"/>
        <v>-</v>
      </c>
      <c r="L962" s="563" t="s">
        <v>695</v>
      </c>
      <c r="M962" s="563" t="s">
        <v>695</v>
      </c>
      <c r="N962" s="563" t="s">
        <v>695</v>
      </c>
      <c r="O962" s="563" t="s">
        <v>695</v>
      </c>
      <c r="P962" s="563" t="s">
        <v>695</v>
      </c>
      <c r="Q962" s="563" t="s">
        <v>695</v>
      </c>
      <c r="R962" s="563" t="s">
        <v>695</v>
      </c>
      <c r="S962" s="563" t="s">
        <v>695</v>
      </c>
      <c r="T962" s="563" t="s">
        <v>695</v>
      </c>
      <c r="U962" s="563" t="s">
        <v>695</v>
      </c>
      <c r="V962" s="567" t="s">
        <v>695</v>
      </c>
      <c r="W962" s="567" t="s">
        <v>695</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5"/>
        <v>4</v>
      </c>
      <c r="D963" s="401"/>
      <c r="E963" s="458">
        <v>19</v>
      </c>
      <c r="F963" s="452" t="b">
        <f t="shared" si="303"/>
        <v>1</v>
      </c>
      <c r="G963" s="401"/>
      <c r="H963" s="559" t="s">
        <v>727</v>
      </c>
      <c r="I963" s="559"/>
      <c r="J963" s="540" t="s">
        <v>694</v>
      </c>
      <c r="K963" s="560" t="str">
        <f t="shared" si="304"/>
        <v>-</v>
      </c>
      <c r="L963" s="561" t="s">
        <v>695</v>
      </c>
      <c r="M963" s="561" t="s">
        <v>695</v>
      </c>
      <c r="N963" s="561" t="s">
        <v>695</v>
      </c>
      <c r="O963" s="561" t="s">
        <v>695</v>
      </c>
      <c r="P963" s="561" t="s">
        <v>695</v>
      </c>
      <c r="Q963" s="561" t="s">
        <v>695</v>
      </c>
      <c r="R963" s="561" t="s">
        <v>695</v>
      </c>
      <c r="S963" s="561" t="s">
        <v>695</v>
      </c>
      <c r="T963" s="561" t="s">
        <v>695</v>
      </c>
      <c r="U963" s="561" t="s">
        <v>695</v>
      </c>
      <c r="V963" s="561" t="s">
        <v>695</v>
      </c>
      <c r="W963" s="561" t="s">
        <v>695</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5"/>
        <v>4</v>
      </c>
      <c r="D964" s="401"/>
      <c r="E964" s="562">
        <f>E963</f>
        <v>19</v>
      </c>
      <c r="F964" s="452" t="b">
        <f t="shared" si="303"/>
        <v>1</v>
      </c>
      <c r="G964" s="401"/>
      <c r="H964" s="1197" t="s">
        <v>728</v>
      </c>
      <c r="I964" s="1198"/>
      <c r="J964" s="563" t="s">
        <v>697</v>
      </c>
      <c r="K964" s="564">
        <f t="shared" si="304"/>
        <v>43543</v>
      </c>
      <c r="L964" s="448">
        <v>11</v>
      </c>
      <c r="M964" s="565" t="s">
        <v>695</v>
      </c>
      <c r="N964" s="565" t="s">
        <v>695</v>
      </c>
      <c r="O964" s="565" t="s">
        <v>695</v>
      </c>
      <c r="P964" s="565" t="s">
        <v>695</v>
      </c>
      <c r="Q964" s="565" t="s">
        <v>695</v>
      </c>
      <c r="R964" s="565" t="s">
        <v>695</v>
      </c>
      <c r="S964" s="565" t="s">
        <v>695</v>
      </c>
      <c r="T964" s="565" t="s">
        <v>695</v>
      </c>
      <c r="U964" s="565" t="s">
        <v>695</v>
      </c>
      <c r="V964" s="565" t="s">
        <v>695</v>
      </c>
      <c r="W964" s="565" t="s">
        <v>695</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5"/>
        <v>4</v>
      </c>
      <c r="D965" s="401"/>
      <c r="E965" s="562">
        <f>E964</f>
        <v>19</v>
      </c>
      <c r="F965" s="452" t="b">
        <f t="shared" si="303"/>
        <v>1</v>
      </c>
      <c r="G965" s="401"/>
      <c r="H965" s="1199"/>
      <c r="I965" s="1200"/>
      <c r="J965" s="563" t="s">
        <v>698</v>
      </c>
      <c r="K965" s="564" t="str">
        <f t="shared" si="304"/>
        <v>-</v>
      </c>
      <c r="L965" s="565" t="s">
        <v>699</v>
      </c>
      <c r="M965" s="565" t="s">
        <v>699</v>
      </c>
      <c r="N965" s="448">
        <v>20</v>
      </c>
      <c r="O965" s="448">
        <v>3</v>
      </c>
      <c r="P965" s="565" t="s">
        <v>699</v>
      </c>
      <c r="Q965" s="565" t="s">
        <v>699</v>
      </c>
      <c r="R965" s="565" t="s">
        <v>699</v>
      </c>
      <c r="S965" s="565" t="s">
        <v>699</v>
      </c>
      <c r="T965" s="565" t="s">
        <v>699</v>
      </c>
      <c r="U965" s="565" t="s">
        <v>699</v>
      </c>
      <c r="V965" s="565" t="s">
        <v>699</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5"/>
        <v>4</v>
      </c>
      <c r="D966" s="401"/>
      <c r="E966" s="562">
        <f>E965</f>
        <v>19</v>
      </c>
      <c r="F966" s="452" t="b">
        <f t="shared" si="303"/>
        <v>1</v>
      </c>
      <c r="G966" s="401"/>
      <c r="H966" s="1201"/>
      <c r="I966" s="1202"/>
      <c r="J966" s="548" t="s">
        <v>700</v>
      </c>
      <c r="K966" s="566" t="str">
        <f t="shared" si="304"/>
        <v>-</v>
      </c>
      <c r="L966" s="563" t="s">
        <v>695</v>
      </c>
      <c r="M966" s="563" t="s">
        <v>695</v>
      </c>
      <c r="N966" s="563" t="s">
        <v>695</v>
      </c>
      <c r="O966" s="563" t="s">
        <v>695</v>
      </c>
      <c r="P966" s="563" t="s">
        <v>695</v>
      </c>
      <c r="Q966" s="563" t="s">
        <v>695</v>
      </c>
      <c r="R966" s="563" t="s">
        <v>695</v>
      </c>
      <c r="S966" s="563" t="s">
        <v>695</v>
      </c>
      <c r="T966" s="563" t="s">
        <v>695</v>
      </c>
      <c r="U966" s="563" t="s">
        <v>695</v>
      </c>
      <c r="V966" s="567" t="s">
        <v>695</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5"/>
        <v>4</v>
      </c>
      <c r="D967" s="401"/>
      <c r="E967" s="458">
        <v>20</v>
      </c>
      <c r="F967" s="452" t="b">
        <f t="shared" si="303"/>
        <v>1</v>
      </c>
      <c r="G967" s="401"/>
      <c r="H967" s="559" t="s">
        <v>729</v>
      </c>
      <c r="I967" s="559"/>
      <c r="J967" s="540" t="s">
        <v>694</v>
      </c>
      <c r="K967" s="560" t="str">
        <f t="shared" si="304"/>
        <v>-</v>
      </c>
      <c r="L967" s="561" t="s">
        <v>695</v>
      </c>
      <c r="M967" s="561" t="s">
        <v>695</v>
      </c>
      <c r="N967" s="561" t="s">
        <v>695</v>
      </c>
      <c r="O967" s="561" t="s">
        <v>695</v>
      </c>
      <c r="P967" s="561" t="s">
        <v>695</v>
      </c>
      <c r="Q967" s="561" t="s">
        <v>695</v>
      </c>
      <c r="R967" s="561" t="s">
        <v>695</v>
      </c>
      <c r="S967" s="561" t="s">
        <v>695</v>
      </c>
      <c r="T967" s="561" t="s">
        <v>695</v>
      </c>
      <c r="U967" s="561" t="s">
        <v>695</v>
      </c>
      <c r="V967" s="561" t="s">
        <v>695</v>
      </c>
      <c r="W967" s="561" t="s">
        <v>695</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5"/>
        <v>4</v>
      </c>
      <c r="D968" s="401"/>
      <c r="E968" s="562">
        <f>E967</f>
        <v>20</v>
      </c>
      <c r="F968" s="452" t="b">
        <f t="shared" si="303"/>
        <v>1</v>
      </c>
      <c r="G968" s="401"/>
      <c r="H968" s="1197" t="s">
        <v>730</v>
      </c>
      <c r="I968" s="1198"/>
      <c r="J968" s="563" t="s">
        <v>697</v>
      </c>
      <c r="K968" s="564">
        <f t="shared" si="304"/>
        <v>43718</v>
      </c>
      <c r="L968" s="448">
        <v>36</v>
      </c>
      <c r="M968" s="565" t="s">
        <v>695</v>
      </c>
      <c r="N968" s="565" t="s">
        <v>695</v>
      </c>
      <c r="O968" s="565" t="s">
        <v>695</v>
      </c>
      <c r="P968" s="565" t="s">
        <v>695</v>
      </c>
      <c r="Q968" s="565" t="s">
        <v>695</v>
      </c>
      <c r="R968" s="565" t="s">
        <v>695</v>
      </c>
      <c r="S968" s="565" t="s">
        <v>695</v>
      </c>
      <c r="T968" s="565" t="s">
        <v>695</v>
      </c>
      <c r="U968" s="565" t="s">
        <v>695</v>
      </c>
      <c r="V968" s="565" t="s">
        <v>695</v>
      </c>
      <c r="W968" s="565" t="s">
        <v>695</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5"/>
        <v>4</v>
      </c>
      <c r="D969" s="401"/>
      <c r="E969" s="562">
        <f>E968</f>
        <v>20</v>
      </c>
      <c r="F969" s="452" t="b">
        <f t="shared" si="303"/>
        <v>1</v>
      </c>
      <c r="G969" s="401"/>
      <c r="H969" s="1199"/>
      <c r="I969" s="1200"/>
      <c r="J969" s="563" t="s">
        <v>698</v>
      </c>
      <c r="K969" s="564" t="str">
        <f t="shared" si="304"/>
        <v>-</v>
      </c>
      <c r="L969" s="565" t="s">
        <v>699</v>
      </c>
      <c r="M969" s="565" t="s">
        <v>699</v>
      </c>
      <c r="N969" s="448">
        <v>20</v>
      </c>
      <c r="O969" s="448">
        <v>6</v>
      </c>
      <c r="P969" s="565" t="s">
        <v>699</v>
      </c>
      <c r="Q969" s="565" t="s">
        <v>699</v>
      </c>
      <c r="R969" s="565" t="s">
        <v>699</v>
      </c>
      <c r="S969" s="565" t="s">
        <v>699</v>
      </c>
      <c r="T969" s="565" t="s">
        <v>699</v>
      </c>
      <c r="U969" s="565" t="s">
        <v>699</v>
      </c>
      <c r="V969" s="565" t="s">
        <v>699</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5"/>
        <v>4</v>
      </c>
      <c r="D970" s="401"/>
      <c r="E970" s="562">
        <f>E969</f>
        <v>20</v>
      </c>
      <c r="F970" s="452" t="b">
        <f t="shared" si="303"/>
        <v>1</v>
      </c>
      <c r="G970" s="401"/>
      <c r="H970" s="1201"/>
      <c r="I970" s="1202"/>
      <c r="J970" s="548" t="s">
        <v>700</v>
      </c>
      <c r="K970" s="566" t="str">
        <f t="shared" si="304"/>
        <v>-</v>
      </c>
      <c r="L970" s="563" t="s">
        <v>695</v>
      </c>
      <c r="M970" s="563" t="s">
        <v>695</v>
      </c>
      <c r="N970" s="563" t="s">
        <v>695</v>
      </c>
      <c r="O970" s="563" t="s">
        <v>695</v>
      </c>
      <c r="P970" s="563" t="s">
        <v>695</v>
      </c>
      <c r="Q970" s="563" t="s">
        <v>695</v>
      </c>
      <c r="R970" s="563" t="s">
        <v>695</v>
      </c>
      <c r="S970" s="563" t="s">
        <v>695</v>
      </c>
      <c r="T970" s="563" t="s">
        <v>695</v>
      </c>
      <c r="U970" s="563" t="s">
        <v>695</v>
      </c>
      <c r="V970" s="567" t="s">
        <v>695</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5"/>
        <v>4</v>
      </c>
      <c r="D971" s="401"/>
      <c r="E971" s="458">
        <v>21</v>
      </c>
      <c r="F971" s="452" t="b">
        <f t="shared" si="303"/>
        <v>1</v>
      </c>
      <c r="G971" s="401"/>
      <c r="H971" s="559" t="s">
        <v>731</v>
      </c>
      <c r="I971" s="559"/>
      <c r="J971" s="540" t="s">
        <v>694</v>
      </c>
      <c r="K971" s="560" t="str">
        <f t="shared" si="304"/>
        <v>-</v>
      </c>
      <c r="L971" s="569">
        <v>-1</v>
      </c>
      <c r="M971" s="561" t="s">
        <v>695</v>
      </c>
      <c r="N971" s="561" t="s">
        <v>695</v>
      </c>
      <c r="O971" s="561" t="s">
        <v>695</v>
      </c>
      <c r="P971" s="561" t="s">
        <v>695</v>
      </c>
      <c r="Q971" s="561" t="s">
        <v>695</v>
      </c>
      <c r="R971" s="561" t="s">
        <v>695</v>
      </c>
      <c r="S971" s="561" t="s">
        <v>695</v>
      </c>
      <c r="T971" s="561" t="s">
        <v>695</v>
      </c>
      <c r="U971" s="561" t="s">
        <v>695</v>
      </c>
      <c r="V971" s="561" t="s">
        <v>695</v>
      </c>
      <c r="W971" s="561" t="s">
        <v>695</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5"/>
        <v>4</v>
      </c>
      <c r="D972" s="401"/>
      <c r="E972" s="562">
        <f>E971</f>
        <v>21</v>
      </c>
      <c r="F972" s="452" t="b">
        <f t="shared" si="303"/>
        <v>1</v>
      </c>
      <c r="G972" s="401"/>
      <c r="H972" s="1197" t="s">
        <v>732</v>
      </c>
      <c r="I972" s="1198"/>
      <c r="J972" s="563" t="s">
        <v>697</v>
      </c>
      <c r="K972" s="564">
        <f t="shared" si="304"/>
        <v>43760</v>
      </c>
      <c r="L972" s="448">
        <v>42</v>
      </c>
      <c r="M972" s="565" t="s">
        <v>695</v>
      </c>
      <c r="N972" s="565" t="s">
        <v>695</v>
      </c>
      <c r="O972" s="565" t="s">
        <v>695</v>
      </c>
      <c r="P972" s="565" t="s">
        <v>695</v>
      </c>
      <c r="Q972" s="565" t="s">
        <v>695</v>
      </c>
      <c r="R972" s="565" t="s">
        <v>695</v>
      </c>
      <c r="S972" s="565" t="s">
        <v>695</v>
      </c>
      <c r="T972" s="565" t="s">
        <v>695</v>
      </c>
      <c r="U972" s="565" t="s">
        <v>695</v>
      </c>
      <c r="V972" s="565" t="s">
        <v>695</v>
      </c>
      <c r="W972" s="565" t="s">
        <v>695</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5"/>
        <v>4</v>
      </c>
      <c r="D973" s="401"/>
      <c r="E973" s="562">
        <f>E972</f>
        <v>21</v>
      </c>
      <c r="F973" s="452" t="b">
        <f t="shared" si="303"/>
        <v>1</v>
      </c>
      <c r="G973" s="401"/>
      <c r="H973" s="1199"/>
      <c r="I973" s="1200"/>
      <c r="J973" s="563" t="s">
        <v>698</v>
      </c>
      <c r="K973" s="564" t="str">
        <f t="shared" si="304"/>
        <v>-</v>
      </c>
      <c r="L973" s="565" t="s">
        <v>699</v>
      </c>
      <c r="M973" s="565" t="s">
        <v>699</v>
      </c>
      <c r="N973" s="448">
        <v>28</v>
      </c>
      <c r="O973" s="448">
        <v>3</v>
      </c>
      <c r="P973" s="565" t="s">
        <v>699</v>
      </c>
      <c r="Q973" s="565" t="s">
        <v>699</v>
      </c>
      <c r="R973" s="565" t="s">
        <v>699</v>
      </c>
      <c r="S973" s="565" t="s">
        <v>699</v>
      </c>
      <c r="T973" s="565" t="s">
        <v>699</v>
      </c>
      <c r="U973" s="565" t="s">
        <v>699</v>
      </c>
      <c r="V973" s="565" t="s">
        <v>699</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5"/>
        <v>4</v>
      </c>
      <c r="D974" s="401"/>
      <c r="E974" s="562">
        <f>E973</f>
        <v>21</v>
      </c>
      <c r="F974" s="452" t="b">
        <f t="shared" si="303"/>
        <v>1</v>
      </c>
      <c r="G974" s="401"/>
      <c r="H974" s="1201"/>
      <c r="I974" s="1202"/>
      <c r="J974" s="548" t="s">
        <v>700</v>
      </c>
      <c r="K974" s="566" t="str">
        <f t="shared" si="304"/>
        <v>-</v>
      </c>
      <c r="L974" s="563" t="s">
        <v>695</v>
      </c>
      <c r="M974" s="563" t="s">
        <v>695</v>
      </c>
      <c r="N974" s="563" t="s">
        <v>695</v>
      </c>
      <c r="O974" s="563" t="s">
        <v>695</v>
      </c>
      <c r="P974" s="563" t="s">
        <v>695</v>
      </c>
      <c r="Q974" s="563" t="s">
        <v>695</v>
      </c>
      <c r="R974" s="563" t="s">
        <v>695</v>
      </c>
      <c r="S974" s="563" t="s">
        <v>695</v>
      </c>
      <c r="T974" s="563" t="s">
        <v>695</v>
      </c>
      <c r="U974" s="563" t="s">
        <v>695</v>
      </c>
      <c r="V974" s="567" t="s">
        <v>695</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5"/>
        <v>4</v>
      </c>
      <c r="D975" s="401"/>
      <c r="E975" s="458">
        <v>22</v>
      </c>
      <c r="F975" s="452" t="b">
        <f t="shared" si="303"/>
        <v>1</v>
      </c>
      <c r="G975" s="401"/>
      <c r="H975" s="559" t="s">
        <v>733</v>
      </c>
      <c r="I975" s="559"/>
      <c r="J975" s="540" t="s">
        <v>694</v>
      </c>
      <c r="K975" s="560" t="str">
        <f t="shared" si="304"/>
        <v>-</v>
      </c>
      <c r="L975" s="561" t="s">
        <v>695</v>
      </c>
      <c r="M975" s="561" t="s">
        <v>695</v>
      </c>
      <c r="N975" s="561" t="s">
        <v>695</v>
      </c>
      <c r="O975" s="561" t="s">
        <v>695</v>
      </c>
      <c r="P975" s="561" t="s">
        <v>695</v>
      </c>
      <c r="Q975" s="561" t="s">
        <v>695</v>
      </c>
      <c r="R975" s="561" t="s">
        <v>695</v>
      </c>
      <c r="S975" s="561" t="s">
        <v>695</v>
      </c>
      <c r="T975" s="561" t="s">
        <v>695</v>
      </c>
      <c r="U975" s="561" t="s">
        <v>695</v>
      </c>
      <c r="V975" s="561" t="s">
        <v>695</v>
      </c>
      <c r="W975" s="561" t="s">
        <v>695</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5"/>
        <v>4</v>
      </c>
      <c r="D976" s="401"/>
      <c r="E976" s="562">
        <f>E975</f>
        <v>22</v>
      </c>
      <c r="F976" s="452" t="b">
        <f t="shared" si="303"/>
        <v>1</v>
      </c>
      <c r="G976" s="401"/>
      <c r="H976" s="1197" t="s">
        <v>734</v>
      </c>
      <c r="I976" s="1198"/>
      <c r="J976" s="563" t="s">
        <v>697</v>
      </c>
      <c r="K976" s="564" t="str">
        <f t="shared" si="304"/>
        <v>-</v>
      </c>
      <c r="L976" s="565" t="s">
        <v>695</v>
      </c>
      <c r="M976" s="565" t="s">
        <v>695</v>
      </c>
      <c r="N976" s="448">
        <v>0</v>
      </c>
      <c r="O976" s="565" t="s">
        <v>695</v>
      </c>
      <c r="P976" s="565" t="s">
        <v>695</v>
      </c>
      <c r="Q976" s="565" t="s">
        <v>695</v>
      </c>
      <c r="R976" s="565" t="s">
        <v>695</v>
      </c>
      <c r="S976" s="565" t="s">
        <v>695</v>
      </c>
      <c r="T976" s="565" t="s">
        <v>695</v>
      </c>
      <c r="U976" s="565" t="s">
        <v>695</v>
      </c>
      <c r="V976" s="565" t="s">
        <v>695</v>
      </c>
      <c r="W976" s="565" t="s">
        <v>695</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5"/>
        <v>4</v>
      </c>
      <c r="D977" s="401"/>
      <c r="E977" s="562">
        <f>E976</f>
        <v>22</v>
      </c>
      <c r="F977" s="452" t="b">
        <f t="shared" si="303"/>
        <v>1</v>
      </c>
      <c r="G977" s="401"/>
      <c r="H977" s="1199"/>
      <c r="I977" s="1200"/>
      <c r="J977" s="563" t="s">
        <v>698</v>
      </c>
      <c r="K977" s="564" t="str">
        <f t="shared" si="304"/>
        <v>-</v>
      </c>
      <c r="L977" s="565" t="s">
        <v>699</v>
      </c>
      <c r="M977" s="565" t="s">
        <v>699</v>
      </c>
      <c r="N977" s="565" t="s">
        <v>699</v>
      </c>
      <c r="O977" s="565" t="s">
        <v>699</v>
      </c>
      <c r="P977" s="565" t="s">
        <v>699</v>
      </c>
      <c r="Q977" s="565" t="s">
        <v>699</v>
      </c>
      <c r="R977" s="565" t="s">
        <v>699</v>
      </c>
      <c r="S977" s="565" t="s">
        <v>699</v>
      </c>
      <c r="T977" s="565" t="s">
        <v>699</v>
      </c>
      <c r="U977" s="565" t="s">
        <v>699</v>
      </c>
      <c r="V977" s="565" t="s">
        <v>699</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5"/>
        <v>4</v>
      </c>
      <c r="D978" s="401"/>
      <c r="E978" s="562">
        <f>E977</f>
        <v>22</v>
      </c>
      <c r="F978" s="452" t="b">
        <f t="shared" si="303"/>
        <v>1</v>
      </c>
      <c r="G978" s="401"/>
      <c r="H978" s="1201"/>
      <c r="I978" s="1202"/>
      <c r="J978" s="548" t="s">
        <v>700</v>
      </c>
      <c r="K978" s="566" t="str">
        <f t="shared" si="304"/>
        <v>-</v>
      </c>
      <c r="L978" s="563" t="s">
        <v>695</v>
      </c>
      <c r="M978" s="563" t="s">
        <v>695</v>
      </c>
      <c r="N978" s="563" t="s">
        <v>695</v>
      </c>
      <c r="O978" s="563" t="s">
        <v>695</v>
      </c>
      <c r="P978" s="563" t="s">
        <v>695</v>
      </c>
      <c r="Q978" s="563" t="s">
        <v>695</v>
      </c>
      <c r="R978" s="563" t="s">
        <v>695</v>
      </c>
      <c r="S978" s="563" t="s">
        <v>695</v>
      </c>
      <c r="T978" s="563" t="s">
        <v>695</v>
      </c>
      <c r="U978" s="563" t="s">
        <v>695</v>
      </c>
      <c r="V978" s="567" t="s">
        <v>695</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5"/>
        <v>4</v>
      </c>
      <c r="D979" s="401"/>
      <c r="E979" s="458">
        <v>23</v>
      </c>
      <c r="F979" s="452" t="b">
        <f t="shared" si="303"/>
        <v>1</v>
      </c>
      <c r="G979" s="401"/>
      <c r="H979" s="559" t="s">
        <v>735</v>
      </c>
      <c r="I979" s="559"/>
      <c r="J979" s="540" t="s">
        <v>694</v>
      </c>
      <c r="K979" s="560" t="str">
        <f t="shared" si="304"/>
        <v>-</v>
      </c>
      <c r="L979" s="561" t="s">
        <v>695</v>
      </c>
      <c r="M979" s="561" t="s">
        <v>695</v>
      </c>
      <c r="N979" s="561" t="s">
        <v>695</v>
      </c>
      <c r="O979" s="561" t="s">
        <v>695</v>
      </c>
      <c r="P979" s="561" t="s">
        <v>695</v>
      </c>
      <c r="Q979" s="561" t="s">
        <v>695</v>
      </c>
      <c r="R979" s="561" t="s">
        <v>695</v>
      </c>
      <c r="S979" s="561" t="s">
        <v>695</v>
      </c>
      <c r="T979" s="561" t="s">
        <v>695</v>
      </c>
      <c r="U979" s="561" t="s">
        <v>695</v>
      </c>
      <c r="V979" s="561" t="s">
        <v>695</v>
      </c>
      <c r="W979" s="561" t="s">
        <v>695</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5"/>
        <v>4</v>
      </c>
      <c r="D980" s="401"/>
      <c r="E980" s="562">
        <f>E979</f>
        <v>23</v>
      </c>
      <c r="F980" s="452" t="b">
        <f t="shared" si="303"/>
        <v>1</v>
      </c>
      <c r="G980" s="401"/>
      <c r="H980" s="1197" t="s">
        <v>736</v>
      </c>
      <c r="I980" s="1198"/>
      <c r="J980" s="563" t="s">
        <v>697</v>
      </c>
      <c r="K980" s="564" t="str">
        <f t="shared" si="304"/>
        <v>-</v>
      </c>
      <c r="L980" s="565" t="s">
        <v>695</v>
      </c>
      <c r="M980" s="565" t="s">
        <v>695</v>
      </c>
      <c r="N980" s="448">
        <v>0</v>
      </c>
      <c r="O980" s="565" t="s">
        <v>695</v>
      </c>
      <c r="P980" s="565" t="s">
        <v>695</v>
      </c>
      <c r="Q980" s="565" t="s">
        <v>695</v>
      </c>
      <c r="R980" s="565" t="s">
        <v>695</v>
      </c>
      <c r="S980" s="565" t="s">
        <v>695</v>
      </c>
      <c r="T980" s="565" t="s">
        <v>695</v>
      </c>
      <c r="U980" s="565" t="s">
        <v>695</v>
      </c>
      <c r="V980" s="565" t="s">
        <v>695</v>
      </c>
      <c r="W980" s="565" t="s">
        <v>695</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5"/>
        <v>4</v>
      </c>
      <c r="D981" s="401"/>
      <c r="E981" s="562">
        <f>E980</f>
        <v>23</v>
      </c>
      <c r="F981" s="452" t="b">
        <f t="shared" si="303"/>
        <v>1</v>
      </c>
      <c r="G981" s="401"/>
      <c r="H981" s="1199"/>
      <c r="I981" s="1200"/>
      <c r="J981" s="563" t="s">
        <v>698</v>
      </c>
      <c r="K981" s="564" t="str">
        <f t="shared" si="304"/>
        <v>-</v>
      </c>
      <c r="L981" s="565" t="s">
        <v>699</v>
      </c>
      <c r="M981" s="565" t="s">
        <v>699</v>
      </c>
      <c r="N981" s="565" t="s">
        <v>699</v>
      </c>
      <c r="O981" s="565" t="s">
        <v>699</v>
      </c>
      <c r="P981" s="565" t="s">
        <v>699</v>
      </c>
      <c r="Q981" s="565" t="s">
        <v>699</v>
      </c>
      <c r="R981" s="565" t="s">
        <v>699</v>
      </c>
      <c r="S981" s="565" t="s">
        <v>699</v>
      </c>
      <c r="T981" s="565" t="s">
        <v>699</v>
      </c>
      <c r="U981" s="565" t="s">
        <v>699</v>
      </c>
      <c r="V981" s="565" t="s">
        <v>699</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5"/>
        <v>4</v>
      </c>
      <c r="D982" s="401"/>
      <c r="E982" s="562">
        <f>E981</f>
        <v>23</v>
      </c>
      <c r="F982" s="452" t="b">
        <f t="shared" si="303"/>
        <v>1</v>
      </c>
      <c r="G982" s="401"/>
      <c r="H982" s="1201"/>
      <c r="I982" s="1202"/>
      <c r="J982" s="548" t="s">
        <v>700</v>
      </c>
      <c r="K982" s="566" t="str">
        <f t="shared" si="304"/>
        <v>-</v>
      </c>
      <c r="L982" s="563" t="s">
        <v>695</v>
      </c>
      <c r="M982" s="563" t="s">
        <v>695</v>
      </c>
      <c r="N982" s="563" t="s">
        <v>695</v>
      </c>
      <c r="O982" s="563" t="s">
        <v>695</v>
      </c>
      <c r="P982" s="563" t="s">
        <v>695</v>
      </c>
      <c r="Q982" s="563" t="s">
        <v>695</v>
      </c>
      <c r="R982" s="563" t="s">
        <v>695</v>
      </c>
      <c r="S982" s="563" t="s">
        <v>695</v>
      </c>
      <c r="T982" s="563" t="s">
        <v>695</v>
      </c>
      <c r="U982" s="563" t="s">
        <v>695</v>
      </c>
      <c r="V982" s="567" t="s">
        <v>695</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5"/>
        <v>4</v>
      </c>
      <c r="D983" s="401"/>
      <c r="E983" s="458">
        <v>24</v>
      </c>
      <c r="F983" s="452" t="b">
        <f t="shared" ref="F983:F994" si="306">COUNTIFS($L983:$W983,"-")&lt;&gt;COUNTA($L983:$W983)</f>
        <v>1</v>
      </c>
      <c r="G983" s="401"/>
      <c r="H983" s="559" t="s">
        <v>737</v>
      </c>
      <c r="I983" s="559"/>
      <c r="J983" s="540" t="s">
        <v>694</v>
      </c>
      <c r="K983" s="560" t="str">
        <f t="shared" si="304"/>
        <v>-</v>
      </c>
      <c r="L983" s="561" t="s">
        <v>695</v>
      </c>
      <c r="M983" s="561" t="s">
        <v>695</v>
      </c>
      <c r="N983" s="561" t="s">
        <v>695</v>
      </c>
      <c r="O983" s="561" t="s">
        <v>695</v>
      </c>
      <c r="P983" s="561" t="s">
        <v>695</v>
      </c>
      <c r="Q983" s="561" t="s">
        <v>695</v>
      </c>
      <c r="R983" s="561" t="s">
        <v>695</v>
      </c>
      <c r="S983" s="561" t="s">
        <v>695</v>
      </c>
      <c r="T983" s="561" t="s">
        <v>695</v>
      </c>
      <c r="U983" s="561" t="s">
        <v>695</v>
      </c>
      <c r="V983" s="561" t="s">
        <v>695</v>
      </c>
      <c r="W983" s="561" t="s">
        <v>695</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5"/>
        <v>4</v>
      </c>
      <c r="D984" s="401"/>
      <c r="E984" s="562">
        <f>E983</f>
        <v>24</v>
      </c>
      <c r="F984" s="452" t="b">
        <f t="shared" si="306"/>
        <v>1</v>
      </c>
      <c r="G984" s="401"/>
      <c r="H984" s="1197" t="s">
        <v>738</v>
      </c>
      <c r="I984" s="1198"/>
      <c r="J984" s="563" t="s">
        <v>697</v>
      </c>
      <c r="K984" s="564" t="str">
        <f t="shared" si="304"/>
        <v>-</v>
      </c>
      <c r="L984" s="565" t="s">
        <v>695</v>
      </c>
      <c r="M984" s="565" t="s">
        <v>695</v>
      </c>
      <c r="N984" s="565" t="s">
        <v>695</v>
      </c>
      <c r="O984" s="565" t="s">
        <v>695</v>
      </c>
      <c r="P984" s="565" t="s">
        <v>695</v>
      </c>
      <c r="Q984" s="565" t="s">
        <v>695</v>
      </c>
      <c r="R984" s="565" t="s">
        <v>695</v>
      </c>
      <c r="S984" s="565" t="s">
        <v>695</v>
      </c>
      <c r="T984" s="565" t="s">
        <v>695</v>
      </c>
      <c r="U984" s="565" t="s">
        <v>695</v>
      </c>
      <c r="V984" s="565" t="s">
        <v>695</v>
      </c>
      <c r="W984" s="565" t="s">
        <v>695</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5"/>
        <v>4</v>
      </c>
      <c r="D985" s="401"/>
      <c r="E985" s="562">
        <f>E984</f>
        <v>24</v>
      </c>
      <c r="F985" s="452" t="b">
        <f t="shared" si="306"/>
        <v>1</v>
      </c>
      <c r="G985" s="401"/>
      <c r="H985" s="1199"/>
      <c r="I985" s="1200"/>
      <c r="J985" s="563" t="s">
        <v>698</v>
      </c>
      <c r="K985" s="564" t="str">
        <f t="shared" si="304"/>
        <v>-</v>
      </c>
      <c r="L985" s="565" t="s">
        <v>699</v>
      </c>
      <c r="M985" s="565" t="s">
        <v>699</v>
      </c>
      <c r="N985" s="565" t="s">
        <v>699</v>
      </c>
      <c r="O985" s="565" t="s">
        <v>699</v>
      </c>
      <c r="P985" s="565" t="s">
        <v>699</v>
      </c>
      <c r="Q985" s="565" t="s">
        <v>699</v>
      </c>
      <c r="R985" s="565" t="s">
        <v>699</v>
      </c>
      <c r="S985" s="565" t="s">
        <v>699</v>
      </c>
      <c r="T985" s="565" t="s">
        <v>699</v>
      </c>
      <c r="U985" s="565" t="s">
        <v>699</v>
      </c>
      <c r="V985" s="565" t="s">
        <v>699</v>
      </c>
      <c r="W985" s="565" t="s">
        <v>699</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5"/>
        <v>4</v>
      </c>
      <c r="D986" s="401"/>
      <c r="E986" s="562">
        <f>E985</f>
        <v>24</v>
      </c>
      <c r="F986" s="452" t="b">
        <f t="shared" si="306"/>
        <v>1</v>
      </c>
      <c r="G986" s="401"/>
      <c r="H986" s="1201"/>
      <c r="I986" s="1202"/>
      <c r="J986" s="548" t="s">
        <v>700</v>
      </c>
      <c r="K986" s="566" t="str">
        <f t="shared" si="304"/>
        <v>-</v>
      </c>
      <c r="L986" s="563" t="s">
        <v>695</v>
      </c>
      <c r="M986" s="563" t="s">
        <v>695</v>
      </c>
      <c r="N986" s="563" t="s">
        <v>695</v>
      </c>
      <c r="O986" s="563" t="s">
        <v>695</v>
      </c>
      <c r="P986" s="563" t="s">
        <v>695</v>
      </c>
      <c r="Q986" s="563" t="s">
        <v>695</v>
      </c>
      <c r="R986" s="563" t="s">
        <v>695</v>
      </c>
      <c r="S986" s="563" t="s">
        <v>695</v>
      </c>
      <c r="T986" s="563" t="s">
        <v>695</v>
      </c>
      <c r="U986" s="563" t="s">
        <v>695</v>
      </c>
      <c r="V986" s="567" t="s">
        <v>695</v>
      </c>
      <c r="W986" s="567" t="s">
        <v>695</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7">INT($C$875)+3</f>
        <v>4</v>
      </c>
      <c r="D987" s="401"/>
      <c r="E987" s="458">
        <v>25</v>
      </c>
      <c r="F987" s="452" t="b">
        <f t="shared" si="306"/>
        <v>1</v>
      </c>
      <c r="G987" s="401"/>
      <c r="H987" s="559" t="s">
        <v>1094</v>
      </c>
      <c r="I987" s="559"/>
      <c r="J987" s="540" t="s">
        <v>694</v>
      </c>
      <c r="K987" s="560" t="str">
        <f t="shared" si="304"/>
        <v>-</v>
      </c>
      <c r="L987" s="561" t="s">
        <v>695</v>
      </c>
      <c r="M987" s="561" t="s">
        <v>695</v>
      </c>
      <c r="N987" s="561" t="s">
        <v>695</v>
      </c>
      <c r="O987" s="561" t="s">
        <v>695</v>
      </c>
      <c r="P987" s="561" t="s">
        <v>695</v>
      </c>
      <c r="Q987" s="568">
        <v>21</v>
      </c>
      <c r="R987" s="561" t="s">
        <v>695</v>
      </c>
      <c r="S987" s="561" t="s">
        <v>695</v>
      </c>
      <c r="T987" s="561" t="s">
        <v>695</v>
      </c>
      <c r="U987" s="561" t="s">
        <v>695</v>
      </c>
      <c r="V987" s="561" t="s">
        <v>695</v>
      </c>
      <c r="W987" s="561" t="s">
        <v>695</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7"/>
        <v>4</v>
      </c>
      <c r="D988" s="401"/>
      <c r="E988" s="562">
        <f>E987</f>
        <v>25</v>
      </c>
      <c r="F988" s="452" t="b">
        <f t="shared" si="306"/>
        <v>1</v>
      </c>
      <c r="G988" s="401"/>
      <c r="H988" s="1197" t="s">
        <v>1095</v>
      </c>
      <c r="I988" s="1198"/>
      <c r="J988" s="563" t="s">
        <v>697</v>
      </c>
      <c r="K988" s="564" t="str">
        <f t="shared" si="304"/>
        <v>-</v>
      </c>
      <c r="L988" s="565" t="s">
        <v>695</v>
      </c>
      <c r="M988" s="565" t="s">
        <v>695</v>
      </c>
      <c r="N988" s="565" t="s">
        <v>695</v>
      </c>
      <c r="O988" s="565" t="s">
        <v>695</v>
      </c>
      <c r="P988" s="565" t="s">
        <v>695</v>
      </c>
      <c r="Q988" s="565" t="s">
        <v>695</v>
      </c>
      <c r="R988" s="565" t="s">
        <v>695</v>
      </c>
      <c r="S988" s="448" t="b">
        <v>1</v>
      </c>
      <c r="T988" s="565" t="s">
        <v>695</v>
      </c>
      <c r="U988" s="565" t="s">
        <v>695</v>
      </c>
      <c r="V988" s="565" t="s">
        <v>695</v>
      </c>
      <c r="W988" s="565" t="s">
        <v>695</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7"/>
        <v>4</v>
      </c>
      <c r="D989" s="401"/>
      <c r="E989" s="562">
        <f>E988</f>
        <v>25</v>
      </c>
      <c r="F989" s="452" t="b">
        <f t="shared" si="306"/>
        <v>1</v>
      </c>
      <c r="G989" s="401"/>
      <c r="H989" s="1199"/>
      <c r="I989" s="1200"/>
      <c r="J989" s="563" t="s">
        <v>698</v>
      </c>
      <c r="K989" s="564" t="str">
        <f t="shared" si="304"/>
        <v>-</v>
      </c>
      <c r="L989" s="565" t="s">
        <v>699</v>
      </c>
      <c r="M989" s="565" t="s">
        <v>699</v>
      </c>
      <c r="N989" s="565" t="s">
        <v>699</v>
      </c>
      <c r="O989" s="565" t="s">
        <v>699</v>
      </c>
      <c r="P989" s="448">
        <v>21</v>
      </c>
      <c r="Q989" s="565" t="s">
        <v>699</v>
      </c>
      <c r="R989" s="565" t="s">
        <v>699</v>
      </c>
      <c r="S989" s="565" t="s">
        <v>699</v>
      </c>
      <c r="T989" s="565" t="s">
        <v>699</v>
      </c>
      <c r="U989" s="565" t="s">
        <v>699</v>
      </c>
      <c r="V989" s="565" t="s">
        <v>699</v>
      </c>
      <c r="W989" s="565" t="s">
        <v>699</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7"/>
        <v>4</v>
      </c>
      <c r="D990" s="401"/>
      <c r="E990" s="562">
        <f>E989</f>
        <v>25</v>
      </c>
      <c r="F990" s="452" t="b">
        <f t="shared" si="306"/>
        <v>1</v>
      </c>
      <c r="G990" s="401"/>
      <c r="H990" s="1201"/>
      <c r="I990" s="1202"/>
      <c r="J990" s="548" t="s">
        <v>700</v>
      </c>
      <c r="K990" s="566" t="str">
        <f t="shared" si="304"/>
        <v>-</v>
      </c>
      <c r="L990" s="563" t="s">
        <v>695</v>
      </c>
      <c r="M990" s="563" t="s">
        <v>695</v>
      </c>
      <c r="N990" s="563" t="s">
        <v>695</v>
      </c>
      <c r="O990" s="563" t="s">
        <v>695</v>
      </c>
      <c r="P990" s="563" t="s">
        <v>695</v>
      </c>
      <c r="Q990" s="563" t="s">
        <v>695</v>
      </c>
      <c r="R990" s="563" t="s">
        <v>695</v>
      </c>
      <c r="S990" s="563" t="s">
        <v>695</v>
      </c>
      <c r="T990" s="563" t="s">
        <v>695</v>
      </c>
      <c r="U990" s="563" t="s">
        <v>695</v>
      </c>
      <c r="V990" s="567" t="s">
        <v>695</v>
      </c>
      <c r="W990" s="567" t="s">
        <v>695</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7"/>
        <v>4</v>
      </c>
      <c r="D991" s="401"/>
      <c r="E991" s="458">
        <v>26</v>
      </c>
      <c r="F991" s="452" t="b">
        <f t="shared" si="306"/>
        <v>1</v>
      </c>
      <c r="G991" s="401"/>
      <c r="H991" s="559" t="s">
        <v>739</v>
      </c>
      <c r="I991" s="559"/>
      <c r="J991" s="540" t="s">
        <v>694</v>
      </c>
      <c r="K991" s="560" t="str">
        <f t="shared" si="304"/>
        <v>-</v>
      </c>
      <c r="L991" s="569">
        <v>-1</v>
      </c>
      <c r="M991" s="561" t="s">
        <v>695</v>
      </c>
      <c r="N991" s="561" t="s">
        <v>695</v>
      </c>
      <c r="O991" s="561" t="s">
        <v>695</v>
      </c>
      <c r="P991" s="561" t="s">
        <v>695</v>
      </c>
      <c r="Q991" s="561" t="s">
        <v>695</v>
      </c>
      <c r="R991" s="561" t="s">
        <v>695</v>
      </c>
      <c r="S991" s="561" t="s">
        <v>695</v>
      </c>
      <c r="T991" s="561" t="s">
        <v>695</v>
      </c>
      <c r="U991" s="561" t="s">
        <v>695</v>
      </c>
      <c r="V991" s="568">
        <v>0.05</v>
      </c>
      <c r="W991" s="561" t="s">
        <v>695</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7"/>
        <v>4</v>
      </c>
      <c r="D992" s="401"/>
      <c r="E992" s="562">
        <f>E991</f>
        <v>26</v>
      </c>
      <c r="F992" s="452" t="b">
        <f t="shared" si="306"/>
        <v>1</v>
      </c>
      <c r="G992" s="401"/>
      <c r="H992" s="1197" t="s">
        <v>740</v>
      </c>
      <c r="I992" s="1198"/>
      <c r="J992" s="563" t="s">
        <v>697</v>
      </c>
      <c r="K992" s="564" t="str">
        <f t="shared" si="304"/>
        <v>-</v>
      </c>
      <c r="L992" s="565" t="s">
        <v>695</v>
      </c>
      <c r="M992" s="565" t="s">
        <v>695</v>
      </c>
      <c r="N992" s="565" t="s">
        <v>695</v>
      </c>
      <c r="O992" s="565" t="s">
        <v>695</v>
      </c>
      <c r="P992" s="565" t="s">
        <v>695</v>
      </c>
      <c r="Q992" s="565" t="s">
        <v>695</v>
      </c>
      <c r="R992" s="565" t="s">
        <v>695</v>
      </c>
      <c r="S992" s="565" t="s">
        <v>695</v>
      </c>
      <c r="T992" s="565" t="s">
        <v>695</v>
      </c>
      <c r="U992" s="565" t="s">
        <v>695</v>
      </c>
      <c r="V992" s="565" t="s">
        <v>695</v>
      </c>
      <c r="W992" s="565" t="s">
        <v>695</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7"/>
        <v>4</v>
      </c>
      <c r="D993" s="401"/>
      <c r="E993" s="562">
        <f>E992</f>
        <v>26</v>
      </c>
      <c r="F993" s="452" t="b">
        <f t="shared" si="306"/>
        <v>1</v>
      </c>
      <c r="G993" s="401"/>
      <c r="H993" s="1199"/>
      <c r="I993" s="1200"/>
      <c r="J993" s="563" t="s">
        <v>698</v>
      </c>
      <c r="K993" s="564" t="str">
        <f t="shared" si="304"/>
        <v>-</v>
      </c>
      <c r="L993" s="565" t="s">
        <v>699</v>
      </c>
      <c r="M993" s="565" t="s">
        <v>699</v>
      </c>
      <c r="N993" s="565" t="s">
        <v>699</v>
      </c>
      <c r="O993" s="565" t="s">
        <v>699</v>
      </c>
      <c r="P993" s="565" t="s">
        <v>699</v>
      </c>
      <c r="Q993" s="565" t="s">
        <v>699</v>
      </c>
      <c r="R993" s="565" t="s">
        <v>699</v>
      </c>
      <c r="S993" s="565" t="s">
        <v>699</v>
      </c>
      <c r="T993" s="565" t="s">
        <v>699</v>
      </c>
      <c r="U993" s="565" t="s">
        <v>699</v>
      </c>
      <c r="V993" s="565" t="s">
        <v>699</v>
      </c>
      <c r="W993" s="565" t="s">
        <v>699</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7"/>
        <v>4</v>
      </c>
      <c r="D994" s="401"/>
      <c r="E994" s="562">
        <f>E993</f>
        <v>26</v>
      </c>
      <c r="F994" s="452" t="b">
        <f t="shared" si="306"/>
        <v>1</v>
      </c>
      <c r="G994" s="401"/>
      <c r="H994" s="1201"/>
      <c r="I994" s="1202"/>
      <c r="J994" s="548" t="s">
        <v>700</v>
      </c>
      <c r="K994" s="566" t="str">
        <f t="shared" si="304"/>
        <v>-</v>
      </c>
      <c r="L994" s="572" t="s">
        <v>695</v>
      </c>
      <c r="M994" s="572" t="s">
        <v>695</v>
      </c>
      <c r="N994" s="572" t="s">
        <v>695</v>
      </c>
      <c r="O994" s="572" t="s">
        <v>695</v>
      </c>
      <c r="P994" s="572" t="s">
        <v>695</v>
      </c>
      <c r="Q994" s="572" t="s">
        <v>695</v>
      </c>
      <c r="R994" s="572" t="s">
        <v>695</v>
      </c>
      <c r="S994" s="572" t="s">
        <v>695</v>
      </c>
      <c r="T994" s="572" t="s">
        <v>695</v>
      </c>
      <c r="U994" s="572" t="s">
        <v>695</v>
      </c>
      <c r="V994" s="571">
        <v>-0.05</v>
      </c>
      <c r="W994" s="567" t="s">
        <v>695</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436</v>
      </c>
      <c r="AR995" s="387"/>
      <c r="AS995" s="375"/>
      <c r="AT995" s="375"/>
      <c r="AU995" s="375"/>
    </row>
    <row r="996" spans="1:47" ht="5.0999999999999996" customHeight="1" outlineLevel="2" x14ac:dyDescent="0.25">
      <c r="A996" s="375"/>
      <c r="B996" s="384"/>
      <c r="C996" s="377">
        <f>INT($C$875)+2.005</f>
        <v>3.0049999999999999</v>
      </c>
      <c r="D996" s="401" t="s">
        <v>432</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741</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742</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743</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744</v>
      </c>
      <c r="I1000" s="406"/>
      <c r="J1000" s="448">
        <v>0</v>
      </c>
      <c r="K1000" s="448">
        <v>0.5</v>
      </c>
      <c r="L1000" s="448">
        <v>1.25</v>
      </c>
      <c r="M1000" s="422">
        <f>FORECAST(M999,CHOOSE({1,2},L1000,N1000),CHOOSE({1,2},L999,N999))</f>
        <v>13.624999999999998</v>
      </c>
      <c r="N1000" s="448">
        <v>3.5</v>
      </c>
      <c r="O1000" s="406" t="s">
        <v>745</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436</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128</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746</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423</v>
      </c>
      <c r="F6" s="452">
        <v>2</v>
      </c>
      <c r="G6" s="389"/>
      <c r="H6" s="856" t="s">
        <v>747</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425</v>
      </c>
      <c r="F7" s="455">
        <v>1</v>
      </c>
      <c r="G7" s="393"/>
      <c r="H7" s="585" t="s">
        <v>426</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427</v>
      </c>
      <c r="K12" s="577" t="s">
        <v>428</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429</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430</v>
      </c>
      <c r="C15" s="574">
        <f>INT(MAX($C$16:$C$31))+1</f>
        <v>5</v>
      </c>
      <c r="D15" s="401" t="s">
        <v>431</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432</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433</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434</v>
      </c>
      <c r="I18" s="406"/>
      <c r="J18" s="673">
        <v>44526.325755208301</v>
      </c>
      <c r="K18" s="1240" t="s">
        <v>1005</v>
      </c>
      <c r="L18" s="1241"/>
      <c r="M18" s="1241"/>
      <c r="N18" s="1241"/>
      <c r="O18" s="1241"/>
      <c r="P18" s="1241"/>
      <c r="Q18" s="1241"/>
      <c r="R18" s="1241"/>
      <c r="S18" s="1241"/>
      <c r="T18" s="1241"/>
      <c r="U18" s="1241"/>
      <c r="V18" s="1241"/>
      <c r="W18" s="1241"/>
      <c r="X18" s="1241"/>
      <c r="Y18" s="1241"/>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435</v>
      </c>
      <c r="I21" s="406"/>
      <c r="J21" s="672">
        <v>44650.450700925903</v>
      </c>
      <c r="K21" s="1242" t="s">
        <v>1103</v>
      </c>
      <c r="L21" s="1243"/>
      <c r="M21" s="1243"/>
      <c r="N21" s="1243"/>
      <c r="O21" s="1243"/>
      <c r="P21" s="1243"/>
      <c r="Q21" s="1243"/>
      <c r="R21" s="1243"/>
      <c r="S21" s="1243"/>
      <c r="T21" s="1243"/>
      <c r="U21" s="1243"/>
      <c r="V21" s="1243"/>
      <c r="W21" s="1243"/>
      <c r="X21" s="1243"/>
      <c r="Y21" s="1244"/>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436</v>
      </c>
      <c r="SK24" s="387"/>
      <c r="SL24" s="375"/>
      <c r="SM24" s="375"/>
      <c r="SN24" s="375"/>
    </row>
    <row r="25" spans="1:508" ht="5.0999999999999996" hidden="1" customHeight="1" outlineLevel="3" x14ac:dyDescent="0.25">
      <c r="A25" s="375"/>
      <c r="B25" s="384"/>
      <c r="C25" s="574">
        <f>INT($C$6)+3.005</f>
        <v>4.0049999999999999</v>
      </c>
      <c r="D25" s="401" t="s">
        <v>432</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437</v>
      </c>
      <c r="I26" s="580"/>
      <c r="J26" s="408" t="s">
        <v>438</v>
      </c>
      <c r="K26" s="409">
        <v>15</v>
      </c>
      <c r="L26" s="408" t="s">
        <v>439</v>
      </c>
      <c r="M26" s="409">
        <v>8.43</v>
      </c>
      <c r="N26" s="406" t="s">
        <v>440</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441</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442</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443</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444</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436</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128</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423</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425</v>
      </c>
      <c r="F41" s="455">
        <v>1</v>
      </c>
      <c r="G41" s="393"/>
      <c r="H41" s="585" t="s">
        <v>997</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1000</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165</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748</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749</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750</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748</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749</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748</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749</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429</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751</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430</v>
      </c>
      <c r="C56" s="574">
        <f>INT(MAX($C$59:$C$123))+1</f>
        <v>5</v>
      </c>
      <c r="D56" s="401" t="s">
        <v>431</v>
      </c>
      <c r="E56" s="458"/>
      <c r="F56" s="458"/>
      <c r="G56" s="401"/>
      <c r="H56" s="458" t="s">
        <v>752</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754</v>
      </c>
      <c r="I57" s="419" t="s">
        <v>1004</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428</v>
      </c>
      <c r="I58" s="588" t="s">
        <v>189</v>
      </c>
      <c r="J58" s="390" t="s">
        <v>838</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432</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891</v>
      </c>
      <c r="I60" s="422" t="s">
        <v>753</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210</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211</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894</v>
      </c>
      <c r="I63" s="590" t="s">
        <v>753</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210</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211</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895</v>
      </c>
      <c r="I66" s="422" t="s">
        <v>753</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210</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211</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896</v>
      </c>
      <c r="I69" s="422" t="s">
        <v>753</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210</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211</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893</v>
      </c>
      <c r="I72" s="422" t="s">
        <v>753</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210</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211</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897</v>
      </c>
      <c r="I75" s="422" t="s">
        <v>753</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210</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211</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892</v>
      </c>
      <c r="I78" s="422" t="s">
        <v>753</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210</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211</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898</v>
      </c>
      <c r="I81" s="590" t="s">
        <v>753</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210</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211</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899</v>
      </c>
      <c r="I84" s="422" t="s">
        <v>753</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210</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211</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900</v>
      </c>
      <c r="I87" s="422" t="s">
        <v>753</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210</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211</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901</v>
      </c>
      <c r="I90" s="422" t="s">
        <v>753</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210</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211</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902</v>
      </c>
      <c r="I93" s="422" t="s">
        <v>753</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210</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211</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903</v>
      </c>
      <c r="I96" s="422" t="s">
        <v>753</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210</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211</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904</v>
      </c>
      <c r="I99" s="590" t="s">
        <v>753</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210</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211</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905</v>
      </c>
      <c r="I102" s="422" t="s">
        <v>753</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210</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211</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906</v>
      </c>
      <c r="I105" s="422" t="s">
        <v>753</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210</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211</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907</v>
      </c>
      <c r="I108" s="422" t="s">
        <v>753</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210</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211</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908</v>
      </c>
      <c r="I111" s="422" t="s">
        <v>753</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210</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211</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909</v>
      </c>
      <c r="I114" s="422" t="s">
        <v>753</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210</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211</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910</v>
      </c>
      <c r="I117" s="422" t="s">
        <v>753</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210</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211</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911</v>
      </c>
      <c r="I120" s="422" t="s">
        <v>753</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210</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211</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436</v>
      </c>
      <c r="SK123" s="387"/>
      <c r="SL123" s="375"/>
      <c r="SM123" s="375"/>
      <c r="SN123" s="375"/>
    </row>
    <row r="124" spans="1:508" s="686" customFormat="1" outlineLevel="1" x14ac:dyDescent="0.25">
      <c r="A124" s="375"/>
      <c r="B124" s="384"/>
      <c r="C124" s="574">
        <f>INT($C$40)+1</f>
        <v>2</v>
      </c>
      <c r="D124" s="401"/>
      <c r="E124" s="458"/>
      <c r="F124" s="458"/>
      <c r="G124" s="401"/>
      <c r="H124" s="461" t="s">
        <v>999</v>
      </c>
      <c r="I124" s="859" t="s">
        <v>1001</v>
      </c>
      <c r="J124" s="858" t="s">
        <v>779</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428</v>
      </c>
      <c r="I125" s="588" t="s">
        <v>189</v>
      </c>
      <c r="J125" s="858" t="s">
        <v>838</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432</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891</v>
      </c>
      <c r="I127" s="422" t="s">
        <v>753</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894</v>
      </c>
      <c r="I128" s="590" t="s">
        <v>753</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895</v>
      </c>
      <c r="I129" s="422" t="s">
        <v>753</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896</v>
      </c>
      <c r="I130" s="422" t="s">
        <v>753</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893</v>
      </c>
      <c r="I131" s="422" t="s">
        <v>753</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897</v>
      </c>
      <c r="I132" s="422" t="s">
        <v>753</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892</v>
      </c>
      <c r="I133" s="422" t="s">
        <v>753</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898</v>
      </c>
      <c r="I134" s="590" t="s">
        <v>753</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899</v>
      </c>
      <c r="I135" s="422" t="s">
        <v>753</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900</v>
      </c>
      <c r="I136" s="422" t="s">
        <v>753</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901</v>
      </c>
      <c r="I137" s="422" t="s">
        <v>753</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902</v>
      </c>
      <c r="I138" s="422" t="s">
        <v>753</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903</v>
      </c>
      <c r="I139" s="422" t="s">
        <v>753</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904</v>
      </c>
      <c r="I140" s="590" t="s">
        <v>753</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905</v>
      </c>
      <c r="I141" s="422" t="s">
        <v>753</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906</v>
      </c>
      <c r="I142" s="422" t="s">
        <v>753</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907</v>
      </c>
      <c r="I143" s="422" t="s">
        <v>753</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908</v>
      </c>
      <c r="I144" s="422" t="s">
        <v>753</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909</v>
      </c>
      <c r="I145" s="422" t="s">
        <v>753</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910</v>
      </c>
      <c r="I146" s="422" t="s">
        <v>753</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911</v>
      </c>
      <c r="I147" s="422" t="s">
        <v>753</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436</v>
      </c>
      <c r="SK148" s="387"/>
      <c r="SL148" s="375"/>
      <c r="SM148" s="375"/>
      <c r="SN148" s="375"/>
    </row>
    <row r="149" spans="1:508" outlineLevel="1" x14ac:dyDescent="0.25">
      <c r="A149" s="375"/>
      <c r="B149" s="384"/>
      <c r="C149" s="574">
        <f>INT($C$40)+1</f>
        <v>2</v>
      </c>
      <c r="D149" s="401"/>
      <c r="E149" s="458"/>
      <c r="F149" s="458"/>
      <c r="G149" s="401"/>
      <c r="H149" s="461" t="s">
        <v>755</v>
      </c>
      <c r="I149" s="419"/>
      <c r="J149" s="419" t="s">
        <v>764</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614</v>
      </c>
      <c r="I150" s="588" t="s">
        <v>756</v>
      </c>
      <c r="J150" s="390" t="s">
        <v>838</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432</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938</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929</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930</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932</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931</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933</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936</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937</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933</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934</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935</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941</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933</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934</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935</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624</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625</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626</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757</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758</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759</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760</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761</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762</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763</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929</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930</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932</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931</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933</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936</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937</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933</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934</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935</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941</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933</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934</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935</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624</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625</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626</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757</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758</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759</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760</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761</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762</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763</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929</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930</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932</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931</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933</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936</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937</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933</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934</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935</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941</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933</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934</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935</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624</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625</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626</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757</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758</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759</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760</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761</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762</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763</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929</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930</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932</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931</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933</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936</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937</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933</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934</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935</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941</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933</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934</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935</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624</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625</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626</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757</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758</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759</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760</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761</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762</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763</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929</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930</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932</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931</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933</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936</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937</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933</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934</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935</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941</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933</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934</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935</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624</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625</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626</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757</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758</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759</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760</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761</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762</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763</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929</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930</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932</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931</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933</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936</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937</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933</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934</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935</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941</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933</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934</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935</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624</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625</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626</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757</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758</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759</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760</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761</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762</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763</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929</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930</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932</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931</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933</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936</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937</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933</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934</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935</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941</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933</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934</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935</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624</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625</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626</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757</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758</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759</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760</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761</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762</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763</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929</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930</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932</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931</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933</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936</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937</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933</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934</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935</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941</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933</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934</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935</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624</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625</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626</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757</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758</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759</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760</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761</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762</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763</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929</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930</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932</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931</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933</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936</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937</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933</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934</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935</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941</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933</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934</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935</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624</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625</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626</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757</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758</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759</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760</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761</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762</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763</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436</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128</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418</v>
      </c>
      <c r="B5" s="321">
        <v>1</v>
      </c>
    </row>
    <row r="6" spans="1:2" ht="7.35" customHeight="1" x14ac:dyDescent="0.25"/>
    <row r="7" spans="1:2" x14ac:dyDescent="0.25">
      <c r="A7" s="73" t="s">
        <v>419</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403</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912</v>
      </c>
      <c r="B25" s="321">
        <v>1</v>
      </c>
    </row>
    <row r="26" spans="1:2" x14ac:dyDescent="0.25">
      <c r="A26" s="73" t="s">
        <v>913</v>
      </c>
      <c r="B26" s="321">
        <v>1</v>
      </c>
    </row>
    <row r="27" spans="1:2" x14ac:dyDescent="0.25">
      <c r="A27" s="73" t="s">
        <v>914</v>
      </c>
      <c r="B27" s="321">
        <v>1</v>
      </c>
    </row>
    <row r="28" spans="1:2" x14ac:dyDescent="0.25">
      <c r="A28" s="73" t="s">
        <v>1207</v>
      </c>
      <c r="B28" s="321">
        <v>1</v>
      </c>
    </row>
    <row r="30" spans="1:2" x14ac:dyDescent="0.25">
      <c r="A30" s="72" t="s">
        <v>93</v>
      </c>
      <c r="B30" s="72"/>
    </row>
    <row r="31" spans="1:2" x14ac:dyDescent="0.25">
      <c r="A31" s="73" t="s">
        <v>403</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912</v>
      </c>
      <c r="B36" s="321">
        <v>1</v>
      </c>
    </row>
    <row r="37" spans="1:2" x14ac:dyDescent="0.25">
      <c r="A37" s="73" t="s">
        <v>913</v>
      </c>
      <c r="B37" s="321">
        <v>1</v>
      </c>
    </row>
    <row r="38" spans="1:2" x14ac:dyDescent="0.25">
      <c r="A38" s="73" t="s">
        <v>914</v>
      </c>
      <c r="B38" s="321">
        <v>1</v>
      </c>
    </row>
    <row r="39" spans="1:2" x14ac:dyDescent="0.25">
      <c r="A39" s="73" t="s">
        <v>1207</v>
      </c>
      <c r="B39" s="321">
        <v>1</v>
      </c>
    </row>
    <row r="41" spans="1:2" x14ac:dyDescent="0.25">
      <c r="A41" s="72" t="s">
        <v>99</v>
      </c>
      <c r="B41" s="72"/>
    </row>
    <row r="42" spans="1:2" x14ac:dyDescent="0.25">
      <c r="A42" s="73" t="s">
        <v>403</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912</v>
      </c>
      <c r="B47" s="321">
        <v>1</v>
      </c>
    </row>
    <row r="48" spans="1:2" x14ac:dyDescent="0.25">
      <c r="A48" s="73" t="s">
        <v>913</v>
      </c>
      <c r="B48" s="321">
        <v>1</v>
      </c>
    </row>
    <row r="49" spans="1:3" x14ac:dyDescent="0.25">
      <c r="A49" s="73" t="s">
        <v>914</v>
      </c>
      <c r="B49" s="321">
        <v>1</v>
      </c>
    </row>
    <row r="50" spans="1:3" x14ac:dyDescent="0.25">
      <c r="A50" s="73" t="s">
        <v>1207</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377</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971</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1018</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969</v>
      </c>
      <c r="J18" s="700"/>
      <c r="K18" s="110" t="s">
        <v>968</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975</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1117</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1118</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1119</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850</v>
      </c>
      <c r="K35" s="724" t="s">
        <v>417</v>
      </c>
      <c r="L35" s="724" t="s">
        <v>818</v>
      </c>
      <c r="M35" s="724" t="s">
        <v>819</v>
      </c>
      <c r="N35" s="724" t="s">
        <v>820</v>
      </c>
      <c r="O35" s="724" t="s">
        <v>821</v>
      </c>
      <c r="P35" s="724" t="s">
        <v>822</v>
      </c>
      <c r="Q35" s="724" t="s">
        <v>823</v>
      </c>
      <c r="R35" s="724" t="s">
        <v>824</v>
      </c>
      <c r="S35" s="724" t="s">
        <v>825</v>
      </c>
      <c r="T35" s="724"/>
      <c r="U35" s="724"/>
      <c r="V35" s="724"/>
      <c r="W35" s="694"/>
      <c r="X35" s="689"/>
      <c r="Y35" s="689"/>
      <c r="Z35" s="689"/>
    </row>
    <row r="36" spans="1:26" s="686" customFormat="1" ht="5.0999999999999996" customHeight="1" outlineLevel="1" x14ac:dyDescent="0.25">
      <c r="A36" s="690"/>
      <c r="B36" s="126"/>
      <c r="C36" s="708" t="s">
        <v>122</v>
      </c>
      <c r="D36" s="699"/>
      <c r="E36" s="699"/>
      <c r="F36" s="699"/>
      <c r="G36" s="724"/>
      <c r="H36" s="724"/>
      <c r="I36" s="724"/>
      <c r="J36" s="989" t="s">
        <v>123</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1120</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126</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128</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236</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108</v>
      </c>
      <c r="H58" s="205" t="s">
        <v>387</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1070</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1075</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108</v>
      </c>
      <c r="I93" s="935" t="s">
        <v>1071</v>
      </c>
      <c r="J93" s="935" t="s">
        <v>1072</v>
      </c>
      <c r="K93" s="935" t="s">
        <v>1073</v>
      </c>
      <c r="L93" s="935" t="s">
        <v>1074</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1017</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331</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1082</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1084</v>
      </c>
      <c r="I130" s="952" t="s">
        <v>1085</v>
      </c>
      <c r="J130" s="953" t="s">
        <v>1086</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1079</v>
      </c>
      <c r="I131" s="686" t="s">
        <v>1080</v>
      </c>
      <c r="J131" s="686" t="s">
        <v>1081</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1087</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1079</v>
      </c>
      <c r="I152" s="686" t="s">
        <v>1080</v>
      </c>
      <c r="J152" s="686" t="s">
        <v>1081</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1083</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1079</v>
      </c>
      <c r="I172" s="686" t="s">
        <v>1080</v>
      </c>
      <c r="J172" s="686" t="s">
        <v>1081</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1121</v>
      </c>
      <c r="I192" s="249" t="s">
        <v>388</v>
      </c>
      <c r="J192" s="249" t="s">
        <v>389</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1019</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981</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340</v>
      </c>
      <c r="K216" s="637" t="s">
        <v>341</v>
      </c>
      <c r="L216" s="894" t="s">
        <v>1050</v>
      </c>
      <c r="M216" s="895" t="s">
        <v>69</v>
      </c>
      <c r="N216" s="895" t="s">
        <v>1051</v>
      </c>
      <c r="O216" s="895" t="s">
        <v>73</v>
      </c>
      <c r="P216" s="896" t="s">
        <v>77</v>
      </c>
      <c r="Q216" s="897" t="s">
        <v>359</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1021</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1037</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1020</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1122</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1031</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1038</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1033</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1039</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1042</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1041</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1053</v>
      </c>
      <c r="I253" s="190"/>
      <c r="J253" s="898">
        <v>0.15</v>
      </c>
      <c r="K253" s="1245" t="s">
        <v>1056</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1054</v>
      </c>
      <c r="I254" s="190"/>
      <c r="J254" s="898">
        <v>0.02</v>
      </c>
      <c r="K254" s="1245"/>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1055</v>
      </c>
      <c r="I255" s="190"/>
      <c r="J255" s="899">
        <f>1-SUM(J253:J254)</f>
        <v>0.83000000000000007</v>
      </c>
      <c r="K255" s="1245"/>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1040</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1044</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1045</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1046</v>
      </c>
      <c r="K261" s="893" t="s">
        <v>1049</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1047</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1048</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1052</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1057</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1039</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1042</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1041</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1053</v>
      </c>
      <c r="I273" s="190"/>
      <c r="J273" s="898">
        <v>0.125</v>
      </c>
      <c r="K273" s="1245" t="s">
        <v>1056</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1054</v>
      </c>
      <c r="I274" s="190"/>
      <c r="J274" s="898">
        <v>0.02</v>
      </c>
      <c r="K274" s="1245"/>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1055</v>
      </c>
      <c r="I275" s="190"/>
      <c r="J275" s="899">
        <f>1-SUM(J273:J274)</f>
        <v>0.85499999999999998</v>
      </c>
      <c r="K275" s="1245"/>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690</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543</v>
      </c>
      <c r="I279" s="202"/>
      <c r="J279" s="447" t="s">
        <v>14</v>
      </c>
      <c r="K279" s="447" t="s">
        <v>535</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1043</v>
      </c>
      <c r="I282" s="202"/>
      <c r="J282" s="447" t="s">
        <v>536</v>
      </c>
      <c r="K282" s="447" t="s">
        <v>537</v>
      </c>
      <c r="L282" s="447" t="s">
        <v>538</v>
      </c>
      <c r="M282" s="447" t="s">
        <v>539</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1022</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1023</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1032</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1024</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1036</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1025</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1026</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1027</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1028</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1034</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474</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1035</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1029</v>
      </c>
      <c r="H306" s="201"/>
      <c r="I306" s="1250" t="s">
        <v>1030</v>
      </c>
      <c r="J306" s="1251"/>
      <c r="K306" s="1251"/>
      <c r="L306" s="1251"/>
      <c r="M306" s="1251"/>
      <c r="N306" s="1251"/>
      <c r="O306" s="1251"/>
      <c r="P306" s="1251"/>
      <c r="Q306" s="1252"/>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53" t="s">
        <v>74</v>
      </c>
      <c r="J307" s="1254"/>
      <c r="K307" s="1255"/>
      <c r="L307" s="1256" t="s">
        <v>71</v>
      </c>
      <c r="M307" s="1257"/>
      <c r="N307" s="1258"/>
      <c r="O307" s="1259" t="s">
        <v>340</v>
      </c>
      <c r="P307" s="1260"/>
      <c r="Q307" s="1261"/>
      <c r="R307" s="58"/>
      <c r="S307" s="1246" t="s">
        <v>1059</v>
      </c>
      <c r="T307" s="1248" t="s">
        <v>1058</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7"/>
      <c r="T308" s="1249"/>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70" bestFit="1" customWidth="1"/>
    <col min="2" max="16384" width="8.7109375" style="70"/>
  </cols>
  <sheetData>
    <row r="2" spans="1:2" x14ac:dyDescent="0.25">
      <c r="A2" s="686" t="s">
        <v>1251</v>
      </c>
      <c r="B2" s="321">
        <v>5000000</v>
      </c>
    </row>
    <row r="4" spans="1:2" x14ac:dyDescent="0.25">
      <c r="A4" s="70" t="s">
        <v>415</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875</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876</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976</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867</v>
      </c>
      <c r="J11" s="724"/>
      <c r="K11" s="725"/>
      <c r="L11" s="725"/>
      <c r="M11" s="724"/>
      <c r="N11" s="724"/>
      <c r="O11" s="724" t="s">
        <v>871</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874</v>
      </c>
      <c r="J12" s="724"/>
      <c r="K12" s="724" t="s">
        <v>208</v>
      </c>
      <c r="L12" s="724" t="s">
        <v>873</v>
      </c>
      <c r="M12" s="724" t="s">
        <v>872</v>
      </c>
      <c r="N12" s="724" t="s">
        <v>871</v>
      </c>
      <c r="O12" s="724" t="str">
        <f>"per "&amp;$I$26&amp;" MJ"</f>
        <v>per 100 MJ</v>
      </c>
      <c r="P12" s="724"/>
      <c r="Q12" s="724" t="s">
        <v>946</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881</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882</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883</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884</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885</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886</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887</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888</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889</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890</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870</v>
      </c>
      <c r="I26" s="737">
        <v>100</v>
      </c>
      <c r="J26" s="716" t="s">
        <v>869</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868</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128</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2022-12-07T06:00:52Z</dcterms:modified>
</cp:coreProperties>
</file>