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080694C-C06E-4F4C-8F70-8B06F8E7EA81}" xr6:coauthVersionLast="45" xr6:coauthVersionMax="47" xr10:uidLastSave="{00000000-0000-0000-0000-000000000000}"/>
  <bookViews>
    <workbookView xWindow="-120" yWindow="-120" windowWidth="29040" windowHeight="15840" tabRatio="658" firstSheet="2"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Crop!$H$96:$P$97</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Crop!$G$282:$BO$316</definedName>
    <definedName name="chem_by_lmu">Crop!$H$562:$P$568</definedName>
    <definedName name="chem_cost" localSheetId="3">Crop!$H$407:$N$437</definedName>
    <definedName name="chem_info">Crop!$I$583:$K$589</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Crop!$G$320:$AU$354</definedName>
    <definedName name="fert_by_lmu" localSheetId="3">Crop!$H$539:$P$546</definedName>
    <definedName name="fert_info" localSheetId="3">Crop!$H$517:$L$524</definedName>
    <definedName name="fert_passes" localSheetId="3">Crop!$G$358:$AU$392</definedName>
    <definedName name="fert_prep">Labour!$N$102:$P$105</definedName>
    <definedName name="fixed_control" localSheetId="3">Crop!$G$113:$R$143</definedName>
    <definedName name="fixed_crop_monitoring">Labour!$E$126:$Q$127</definedName>
    <definedName name="fixed_fert" localSheetId="3">Crop!$G$113:$J$143</definedName>
    <definedName name="fixed_fert_passes" localSheetId="3">Crop!$L$113:$O$143</definedName>
    <definedName name="fixed_rotphases">Crop!$H$208:$M$241</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Crop!$H$487:$P$502</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Crop!$I$76</definedName>
    <definedName name="hay_making_len" localSheetId="3">Crop!$I$78</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CropResidue!$J$15</definedName>
    <definedName name="i_hr_crop" localSheetId="4">CropGrazing!$K$52</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Crop!$H$160:$Q$173</definedName>
    <definedName name="nap_passes">Crop!$H$175:$Q$188</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Crop!$S$605:$S$627</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Crop!$I$81</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Crop!$G$642:$Q$665</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Crop!$I$604:$Q$627</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Crop!$H$57:$R$74</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Crop!$J$197</definedName>
    <definedName name="variable_crop_monitoring">Labour!$E$132:$Q$149</definedName>
    <definedName name="yield_by_lmu" localSheetId="3">Crop!$I$454:$Q$471</definedName>
    <definedName name="yield_penalty_dry" localSheetId="3">Crop!#REF!</definedName>
    <definedName name="yield_penalty_wet" localSheetId="3">Crop!$H$36:$R$53</definedName>
    <definedName name="YieldBySoil.i">[1]Rotation!$J$47:$V$59</definedName>
    <definedName name="YieldBySoil.n">[1]Rotation!$H$47:$H$59</definedName>
    <definedName name="yields" localSheetId="3">Crop!$G$245:$Q$278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49" i="1" l="1"/>
  <c r="J249" i="1"/>
  <c r="K249" i="1"/>
  <c r="L249" i="1"/>
  <c r="M249" i="1"/>
  <c r="N249" i="1"/>
  <c r="O249" i="1"/>
  <c r="P249" i="1"/>
  <c r="Q249" i="1"/>
  <c r="H249"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287"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12"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5" i="1"/>
  <c r="N125" i="1"/>
  <c r="M125" i="1"/>
  <c r="L125" i="1"/>
  <c r="O130" i="1"/>
  <c r="N130" i="1"/>
  <c r="M130" i="1"/>
  <c r="L130" i="1"/>
  <c r="O128" i="1"/>
  <c r="N128" i="1"/>
  <c r="M128" i="1"/>
  <c r="L128" i="1"/>
  <c r="O122" i="1"/>
  <c r="N122" i="1"/>
  <c r="M122" i="1"/>
  <c r="L122" i="1"/>
  <c r="O115" i="1"/>
  <c r="N115" i="1"/>
  <c r="M115" i="1"/>
  <c r="L115" i="1"/>
  <c r="G174" i="6" l="1"/>
  <c r="G195" i="6" s="1"/>
  <c r="G216" i="6" s="1"/>
  <c r="G241" i="6" s="1"/>
  <c r="G168" i="6"/>
  <c r="G189" i="6" s="1"/>
  <c r="G210" i="6" s="1"/>
  <c r="G235" i="6" s="1"/>
  <c r="G172" i="6"/>
  <c r="G193" i="6" s="1"/>
  <c r="G214" i="6" s="1"/>
  <c r="G239" i="6" s="1"/>
  <c r="G164" i="6"/>
  <c r="G185" i="6" s="1"/>
  <c r="G206" i="6" s="1"/>
  <c r="G231" i="6" s="1"/>
  <c r="G166" i="6"/>
  <c r="G187" i="6" s="1"/>
  <c r="G208" i="6" s="1"/>
  <c r="G233" i="6" s="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G289" i="1"/>
  <c r="G288" i="1"/>
  <c r="G214" i="1"/>
  <c r="G213"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74" i="18"/>
  <c r="C373" i="18"/>
  <c r="C372" i="18"/>
  <c r="C371" i="18"/>
  <c r="C370" i="18"/>
  <c r="C369" i="18"/>
  <c r="C368" i="18"/>
  <c r="C367"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1" i="1" l="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G285" i="1"/>
  <c r="G286"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232"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T382" i="1"/>
  <c r="S382" i="1"/>
  <c r="R382" i="1"/>
  <c r="Q382" i="1"/>
  <c r="P382" i="1"/>
  <c r="O382" i="1"/>
  <c r="N382" i="1"/>
  <c r="M382" i="1"/>
  <c r="L382" i="1"/>
  <c r="K382" i="1"/>
  <c r="J382" i="1"/>
  <c r="I382" i="1"/>
  <c r="H382"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T381" i="1"/>
  <c r="S381" i="1"/>
  <c r="R381" i="1"/>
  <c r="Q381" i="1"/>
  <c r="P381" i="1"/>
  <c r="O381" i="1"/>
  <c r="N381" i="1"/>
  <c r="M381" i="1"/>
  <c r="L381" i="1"/>
  <c r="K381" i="1"/>
  <c r="J381" i="1"/>
  <c r="I381" i="1"/>
  <c r="H381"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K380" i="1"/>
  <c r="J380" i="1"/>
  <c r="I380" i="1"/>
  <c r="H380"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G240" i="1"/>
  <c r="G239" i="1"/>
  <c r="G238" i="1"/>
  <c r="G237" i="1"/>
  <c r="G236" i="1"/>
  <c r="G233" i="1"/>
  <c r="G234" i="1"/>
  <c r="G235" i="1"/>
  <c r="G241" i="1"/>
  <c r="G230" i="1"/>
  <c r="G231" i="1"/>
  <c r="G229" i="1"/>
  <c r="N232" i="1" l="1"/>
  <c r="N236" i="1"/>
  <c r="N235" i="1"/>
  <c r="N237" i="1"/>
  <c r="N238" i="1"/>
  <c r="N239" i="1"/>
  <c r="N230" i="1"/>
  <c r="N229" i="1"/>
  <c r="N231" i="1"/>
  <c r="N234" i="1"/>
  <c r="N233" i="1"/>
  <c r="G228" i="1"/>
  <c r="N228"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2" i="1" l="1"/>
  <c r="AT392" i="1"/>
  <c r="AS392" i="1"/>
  <c r="AR392" i="1"/>
  <c r="AU378" i="1"/>
  <c r="AT378" i="1"/>
  <c r="AS378" i="1"/>
  <c r="AR378" i="1"/>
  <c r="AU377" i="1"/>
  <c r="AT377" i="1"/>
  <c r="AS377" i="1"/>
  <c r="AR377" i="1"/>
  <c r="AU376" i="1"/>
  <c r="AT376" i="1"/>
  <c r="AS376" i="1"/>
  <c r="AR376" i="1"/>
  <c r="AU375" i="1"/>
  <c r="AT375" i="1"/>
  <c r="AS375" i="1"/>
  <c r="AR375" i="1"/>
  <c r="AU369" i="1"/>
  <c r="AT369" i="1"/>
  <c r="AS369" i="1"/>
  <c r="AR369" i="1"/>
  <c r="AU368" i="1"/>
  <c r="AT368" i="1"/>
  <c r="AS368" i="1"/>
  <c r="AR368" i="1"/>
  <c r="AU367" i="1"/>
  <c r="AT367" i="1"/>
  <c r="AS367" i="1"/>
  <c r="AR367" i="1"/>
  <c r="AU366" i="1"/>
  <c r="AT366" i="1"/>
  <c r="AS366" i="1"/>
  <c r="AR366" i="1"/>
  <c r="AU362" i="1"/>
  <c r="AT362" i="1"/>
  <c r="AS362" i="1"/>
  <c r="AR362" i="1"/>
  <c r="AU361" i="1"/>
  <c r="AT361" i="1"/>
  <c r="AS361" i="1"/>
  <c r="AR361" i="1"/>
  <c r="AU360" i="1"/>
  <c r="AT360" i="1"/>
  <c r="AS360" i="1"/>
  <c r="AR360" i="1"/>
  <c r="AQ392" i="1"/>
  <c r="AP392" i="1"/>
  <c r="AO392" i="1"/>
  <c r="AN392" i="1"/>
  <c r="AQ378" i="1"/>
  <c r="AP378" i="1"/>
  <c r="AO378" i="1"/>
  <c r="AN378" i="1"/>
  <c r="AQ377" i="1"/>
  <c r="AP377" i="1"/>
  <c r="AO377" i="1"/>
  <c r="AN377" i="1"/>
  <c r="AQ376" i="1"/>
  <c r="AP376" i="1"/>
  <c r="AO376" i="1"/>
  <c r="AN376" i="1"/>
  <c r="AQ375" i="1"/>
  <c r="AP375" i="1"/>
  <c r="AO375" i="1"/>
  <c r="AN375" i="1"/>
  <c r="AQ369" i="1"/>
  <c r="AP369" i="1"/>
  <c r="AO369" i="1"/>
  <c r="AN369" i="1"/>
  <c r="AQ368" i="1"/>
  <c r="AP368" i="1"/>
  <c r="AO368" i="1"/>
  <c r="AN368" i="1"/>
  <c r="AQ367" i="1"/>
  <c r="AP367" i="1"/>
  <c r="AO367" i="1"/>
  <c r="AN367" i="1"/>
  <c r="AQ366" i="1"/>
  <c r="AP366" i="1"/>
  <c r="AO366" i="1"/>
  <c r="AN366" i="1"/>
  <c r="AQ362" i="1"/>
  <c r="AP362" i="1"/>
  <c r="AO362" i="1"/>
  <c r="AN362" i="1"/>
  <c r="AQ361" i="1"/>
  <c r="AP361" i="1"/>
  <c r="AO361" i="1"/>
  <c r="AN361" i="1"/>
  <c r="AQ360" i="1"/>
  <c r="AP360" i="1"/>
  <c r="AO360" i="1"/>
  <c r="AN360" i="1"/>
  <c r="AM392" i="1"/>
  <c r="AL392" i="1"/>
  <c r="AK392" i="1"/>
  <c r="AJ392" i="1"/>
  <c r="AM378" i="1"/>
  <c r="AL378" i="1"/>
  <c r="AK378" i="1"/>
  <c r="AJ378" i="1"/>
  <c r="AM377" i="1"/>
  <c r="AL377" i="1"/>
  <c r="AK377" i="1"/>
  <c r="AJ377" i="1"/>
  <c r="AM376" i="1"/>
  <c r="AL376" i="1"/>
  <c r="AK376" i="1"/>
  <c r="AJ376" i="1"/>
  <c r="AM375" i="1"/>
  <c r="AL375" i="1"/>
  <c r="AK375" i="1"/>
  <c r="AJ375" i="1"/>
  <c r="AM369" i="1"/>
  <c r="AL369" i="1"/>
  <c r="AK369" i="1"/>
  <c r="AJ369" i="1"/>
  <c r="AM368" i="1"/>
  <c r="AL368" i="1"/>
  <c r="AK368" i="1"/>
  <c r="AJ368" i="1"/>
  <c r="AM367" i="1"/>
  <c r="AL367" i="1"/>
  <c r="AK367" i="1"/>
  <c r="AJ367" i="1"/>
  <c r="AM366" i="1"/>
  <c r="AL366" i="1"/>
  <c r="AK366" i="1"/>
  <c r="AJ366" i="1"/>
  <c r="AM362" i="1"/>
  <c r="AL362" i="1"/>
  <c r="AK362" i="1"/>
  <c r="AJ362" i="1"/>
  <c r="AM361" i="1"/>
  <c r="AL361" i="1"/>
  <c r="AK361" i="1"/>
  <c r="AJ361" i="1"/>
  <c r="AM360" i="1"/>
  <c r="AL360" i="1"/>
  <c r="AK360" i="1"/>
  <c r="AJ360" i="1"/>
  <c r="AI392" i="1"/>
  <c r="AH392" i="1"/>
  <c r="AG392" i="1"/>
  <c r="AF392" i="1"/>
  <c r="AI378" i="1"/>
  <c r="AH378" i="1"/>
  <c r="AG378" i="1"/>
  <c r="AF378" i="1"/>
  <c r="AI377" i="1"/>
  <c r="AH377" i="1"/>
  <c r="AG377" i="1"/>
  <c r="AF377" i="1"/>
  <c r="AI376" i="1"/>
  <c r="AH376" i="1"/>
  <c r="AG376" i="1"/>
  <c r="AF376" i="1"/>
  <c r="AI375" i="1"/>
  <c r="AH375" i="1"/>
  <c r="AG375" i="1"/>
  <c r="AF375" i="1"/>
  <c r="AI369" i="1"/>
  <c r="AH369" i="1"/>
  <c r="AG369" i="1"/>
  <c r="AF369" i="1"/>
  <c r="AI368" i="1"/>
  <c r="AH368" i="1"/>
  <c r="AG368" i="1"/>
  <c r="AF368" i="1"/>
  <c r="AI367" i="1"/>
  <c r="AH367" i="1"/>
  <c r="AG367" i="1"/>
  <c r="AF367" i="1"/>
  <c r="AI366" i="1"/>
  <c r="AH366" i="1"/>
  <c r="AG366" i="1"/>
  <c r="AF366" i="1"/>
  <c r="AI362" i="1"/>
  <c r="AH362" i="1"/>
  <c r="AG362" i="1"/>
  <c r="AF362" i="1"/>
  <c r="AI361" i="1"/>
  <c r="AH361" i="1"/>
  <c r="AG361" i="1"/>
  <c r="AF361" i="1"/>
  <c r="AI360" i="1"/>
  <c r="AH360" i="1"/>
  <c r="AG360" i="1"/>
  <c r="AF360" i="1"/>
  <c r="AE392" i="1"/>
  <c r="AD392" i="1"/>
  <c r="AC392" i="1"/>
  <c r="AB392" i="1"/>
  <c r="AE378" i="1"/>
  <c r="AD378" i="1"/>
  <c r="AC378" i="1"/>
  <c r="AB378" i="1"/>
  <c r="AE377" i="1"/>
  <c r="AD377" i="1"/>
  <c r="AC377" i="1"/>
  <c r="AB377" i="1"/>
  <c r="AE376" i="1"/>
  <c r="AD376" i="1"/>
  <c r="AC376" i="1"/>
  <c r="AB376" i="1"/>
  <c r="AE375" i="1"/>
  <c r="AD375" i="1"/>
  <c r="AC375" i="1"/>
  <c r="AB375" i="1"/>
  <c r="AE369" i="1"/>
  <c r="AD369" i="1"/>
  <c r="AC369" i="1"/>
  <c r="AB369" i="1"/>
  <c r="AE368" i="1"/>
  <c r="AD368" i="1"/>
  <c r="AC368" i="1"/>
  <c r="AB368" i="1"/>
  <c r="AE367" i="1"/>
  <c r="AD367" i="1"/>
  <c r="AC367" i="1"/>
  <c r="AB367" i="1"/>
  <c r="AE366" i="1"/>
  <c r="AD366" i="1"/>
  <c r="AC366" i="1"/>
  <c r="AB366" i="1"/>
  <c r="AE362" i="1"/>
  <c r="AD362" i="1"/>
  <c r="AC362" i="1"/>
  <c r="AB362" i="1"/>
  <c r="AE361" i="1"/>
  <c r="AD361" i="1"/>
  <c r="AC361" i="1"/>
  <c r="AB361" i="1"/>
  <c r="AE360" i="1"/>
  <c r="AD360" i="1"/>
  <c r="AC360" i="1"/>
  <c r="AB360" i="1"/>
  <c r="AA392" i="1"/>
  <c r="Z392" i="1"/>
  <c r="Y392" i="1"/>
  <c r="X392" i="1"/>
  <c r="AA378" i="1"/>
  <c r="Z378" i="1"/>
  <c r="Y378" i="1"/>
  <c r="X378" i="1"/>
  <c r="AA377" i="1"/>
  <c r="Z377" i="1"/>
  <c r="Y377" i="1"/>
  <c r="X377" i="1"/>
  <c r="AA376" i="1"/>
  <c r="Z376" i="1"/>
  <c r="Y376" i="1"/>
  <c r="X376" i="1"/>
  <c r="AA375" i="1"/>
  <c r="Z375" i="1"/>
  <c r="Y375" i="1"/>
  <c r="X375" i="1"/>
  <c r="AA369" i="1"/>
  <c r="Z369" i="1"/>
  <c r="Y369" i="1"/>
  <c r="X369" i="1"/>
  <c r="AA368" i="1"/>
  <c r="Z368" i="1"/>
  <c r="Y368" i="1"/>
  <c r="X368" i="1"/>
  <c r="AA367" i="1"/>
  <c r="Z367" i="1"/>
  <c r="Y367" i="1"/>
  <c r="X367" i="1"/>
  <c r="AA366" i="1"/>
  <c r="Z366" i="1"/>
  <c r="Y366" i="1"/>
  <c r="X366" i="1"/>
  <c r="AA362" i="1"/>
  <c r="Z362" i="1"/>
  <c r="Y362" i="1"/>
  <c r="X362" i="1"/>
  <c r="AA361" i="1"/>
  <c r="Z361" i="1"/>
  <c r="Y361" i="1"/>
  <c r="X361" i="1"/>
  <c r="AA360" i="1"/>
  <c r="Z360" i="1"/>
  <c r="Y360" i="1"/>
  <c r="X360" i="1"/>
  <c r="W392" i="1"/>
  <c r="V392" i="1"/>
  <c r="U392" i="1"/>
  <c r="T392" i="1"/>
  <c r="W378" i="1"/>
  <c r="V378" i="1"/>
  <c r="U378" i="1"/>
  <c r="T378" i="1"/>
  <c r="W377" i="1"/>
  <c r="V377" i="1"/>
  <c r="U377" i="1"/>
  <c r="T377" i="1"/>
  <c r="W376" i="1"/>
  <c r="V376" i="1"/>
  <c r="U376" i="1"/>
  <c r="T376" i="1"/>
  <c r="W375" i="1"/>
  <c r="V375" i="1"/>
  <c r="U375" i="1"/>
  <c r="T375" i="1"/>
  <c r="W369" i="1"/>
  <c r="V369" i="1"/>
  <c r="U369" i="1"/>
  <c r="T369" i="1"/>
  <c r="W368" i="1"/>
  <c r="V368" i="1"/>
  <c r="U368" i="1"/>
  <c r="T368" i="1"/>
  <c r="W367" i="1"/>
  <c r="V367" i="1"/>
  <c r="U367" i="1"/>
  <c r="T367" i="1"/>
  <c r="W366" i="1"/>
  <c r="V366" i="1"/>
  <c r="U366" i="1"/>
  <c r="T366" i="1"/>
  <c r="W362" i="1"/>
  <c r="V362" i="1"/>
  <c r="U362" i="1"/>
  <c r="T362" i="1"/>
  <c r="W361" i="1"/>
  <c r="V361" i="1"/>
  <c r="U361" i="1"/>
  <c r="T361" i="1"/>
  <c r="W360" i="1"/>
  <c r="V360" i="1"/>
  <c r="U360" i="1"/>
  <c r="T360" i="1"/>
  <c r="S392" i="1"/>
  <c r="R392" i="1"/>
  <c r="Q392" i="1"/>
  <c r="P392" i="1"/>
  <c r="S378" i="1"/>
  <c r="R378" i="1"/>
  <c r="Q378" i="1"/>
  <c r="P378" i="1"/>
  <c r="S377" i="1"/>
  <c r="R377" i="1"/>
  <c r="Q377" i="1"/>
  <c r="P377" i="1"/>
  <c r="S376" i="1"/>
  <c r="R376" i="1"/>
  <c r="Q376" i="1"/>
  <c r="P376" i="1"/>
  <c r="S375" i="1"/>
  <c r="R375" i="1"/>
  <c r="Q375" i="1"/>
  <c r="P375" i="1"/>
  <c r="S369" i="1"/>
  <c r="R369" i="1"/>
  <c r="Q369" i="1"/>
  <c r="P369" i="1"/>
  <c r="S368" i="1"/>
  <c r="R368" i="1"/>
  <c r="Q368" i="1"/>
  <c r="P368" i="1"/>
  <c r="S367" i="1"/>
  <c r="R367" i="1"/>
  <c r="Q367" i="1"/>
  <c r="P367" i="1"/>
  <c r="S366" i="1"/>
  <c r="R366" i="1"/>
  <c r="Q366" i="1"/>
  <c r="P366" i="1"/>
  <c r="S362" i="1"/>
  <c r="R362" i="1"/>
  <c r="Q362" i="1"/>
  <c r="P362" i="1"/>
  <c r="S361" i="1"/>
  <c r="R361" i="1"/>
  <c r="Q361" i="1"/>
  <c r="P361" i="1"/>
  <c r="S360" i="1"/>
  <c r="R360" i="1"/>
  <c r="Q360" i="1"/>
  <c r="P360" i="1"/>
  <c r="O392" i="1"/>
  <c r="N392" i="1"/>
  <c r="M392" i="1"/>
  <c r="L392" i="1"/>
  <c r="O378" i="1"/>
  <c r="N378" i="1"/>
  <c r="M378" i="1"/>
  <c r="L378" i="1"/>
  <c r="O377" i="1"/>
  <c r="N377" i="1"/>
  <c r="M377" i="1"/>
  <c r="L377" i="1"/>
  <c r="O376" i="1"/>
  <c r="N376" i="1"/>
  <c r="M376" i="1"/>
  <c r="L376" i="1"/>
  <c r="O375" i="1"/>
  <c r="N375" i="1"/>
  <c r="M375" i="1"/>
  <c r="L375" i="1"/>
  <c r="O369" i="1"/>
  <c r="N369" i="1"/>
  <c r="M369" i="1"/>
  <c r="L369" i="1"/>
  <c r="O368" i="1"/>
  <c r="N368" i="1"/>
  <c r="M368" i="1"/>
  <c r="L368" i="1"/>
  <c r="O367" i="1"/>
  <c r="N367" i="1"/>
  <c r="M367" i="1"/>
  <c r="L367" i="1"/>
  <c r="O366" i="1"/>
  <c r="N366" i="1"/>
  <c r="M366" i="1"/>
  <c r="L366" i="1"/>
  <c r="O362" i="1"/>
  <c r="N362" i="1"/>
  <c r="M362" i="1"/>
  <c r="L362" i="1"/>
  <c r="O361" i="1"/>
  <c r="N361" i="1"/>
  <c r="M361" i="1"/>
  <c r="L361" i="1"/>
  <c r="O360" i="1"/>
  <c r="N360" i="1"/>
  <c r="M360" i="1"/>
  <c r="L360" i="1"/>
  <c r="K392" i="1"/>
  <c r="J392" i="1"/>
  <c r="I392" i="1"/>
  <c r="H392" i="1"/>
  <c r="K378" i="1"/>
  <c r="J378" i="1"/>
  <c r="I378" i="1"/>
  <c r="H378" i="1"/>
  <c r="K377" i="1"/>
  <c r="J377" i="1"/>
  <c r="I377" i="1"/>
  <c r="H377" i="1"/>
  <c r="K376" i="1"/>
  <c r="J376" i="1"/>
  <c r="I376" i="1"/>
  <c r="H376" i="1"/>
  <c r="K375" i="1"/>
  <c r="J375" i="1"/>
  <c r="I375" i="1"/>
  <c r="H375" i="1"/>
  <c r="G227" i="1"/>
  <c r="N227" i="1" s="1"/>
  <c r="G226" i="1"/>
  <c r="G220" i="1"/>
  <c r="G221" i="1"/>
  <c r="G222" i="1"/>
  <c r="G223" i="1"/>
  <c r="G224" i="1"/>
  <c r="G225" i="1"/>
  <c r="K369" i="1"/>
  <c r="J369" i="1"/>
  <c r="I369" i="1"/>
  <c r="H369" i="1"/>
  <c r="K368" i="1"/>
  <c r="J368" i="1"/>
  <c r="I368" i="1"/>
  <c r="H368" i="1"/>
  <c r="G210" i="1"/>
  <c r="G211" i="1"/>
  <c r="G215" i="1"/>
  <c r="G216" i="1"/>
  <c r="N212" i="1" s="1"/>
  <c r="G217" i="1"/>
  <c r="G218" i="1"/>
  <c r="G219" i="1"/>
  <c r="G209" i="1"/>
  <c r="N214" i="1" l="1"/>
  <c r="N213" i="1"/>
  <c r="N225" i="1"/>
  <c r="N226" i="1"/>
  <c r="N223" i="1"/>
  <c r="N222" i="1"/>
  <c r="N224" i="1"/>
  <c r="N218" i="1"/>
  <c r="N217" i="1"/>
  <c r="N220" i="1"/>
  <c r="N221" i="1"/>
  <c r="N215" i="1"/>
  <c r="N211" i="1"/>
  <c r="N216" i="1"/>
  <c r="N210" i="1"/>
  <c r="N219" i="1"/>
  <c r="N209"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4" i="1" l="1"/>
  <c r="G322" i="1"/>
  <c r="G360" i="1"/>
  <c r="G246" i="1"/>
  <c r="N240" i="1" s="1"/>
  <c r="N242"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5" i="1" l="1"/>
  <c r="I586" i="1"/>
  <c r="I587" i="1"/>
  <c r="I588" i="1"/>
  <c r="I589" i="1"/>
  <c r="I584" i="1"/>
  <c r="O131" i="1" l="1"/>
  <c r="N131" i="1"/>
  <c r="M131" i="1"/>
  <c r="L131" i="1"/>
  <c r="H360" i="1" l="1"/>
  <c r="I360" i="1"/>
  <c r="J360" i="1"/>
  <c r="K360" i="1"/>
  <c r="H361" i="1"/>
  <c r="I361" i="1"/>
  <c r="J361" i="1"/>
  <c r="K361" i="1"/>
  <c r="H362" i="1"/>
  <c r="I362" i="1"/>
  <c r="J362" i="1"/>
  <c r="K362" i="1"/>
  <c r="H366" i="1" l="1"/>
  <c r="I366" i="1"/>
  <c r="J366" i="1"/>
  <c r="K366" i="1"/>
  <c r="H367" i="1"/>
  <c r="I367" i="1"/>
  <c r="J367" i="1"/>
  <c r="K367" i="1"/>
  <c r="O114" i="1"/>
  <c r="O116" i="1"/>
  <c r="O117" i="1"/>
  <c r="O118" i="1"/>
  <c r="O119" i="1"/>
  <c r="O120" i="1"/>
  <c r="O121" i="1"/>
  <c r="O123" i="1"/>
  <c r="O124" i="1"/>
  <c r="O126" i="1"/>
  <c r="O127" i="1"/>
  <c r="O129" i="1"/>
  <c r="O132" i="1"/>
  <c r="O133" i="1"/>
  <c r="O134" i="1"/>
  <c r="O135" i="1"/>
  <c r="O136" i="1"/>
  <c r="O137" i="1"/>
  <c r="O138" i="1"/>
  <c r="O139" i="1"/>
  <c r="O140" i="1"/>
  <c r="O141" i="1"/>
  <c r="O142" i="1"/>
  <c r="O143" i="1"/>
  <c r="N116" i="1"/>
  <c r="N117" i="1"/>
  <c r="N118" i="1"/>
  <c r="N119" i="1"/>
  <c r="N120" i="1"/>
  <c r="N121" i="1"/>
  <c r="N123" i="1"/>
  <c r="N124" i="1"/>
  <c r="N126" i="1"/>
  <c r="N127" i="1"/>
  <c r="N129" i="1"/>
  <c r="N132" i="1"/>
  <c r="N133" i="1"/>
  <c r="N134" i="1"/>
  <c r="N135" i="1"/>
  <c r="N136" i="1"/>
  <c r="N137" i="1"/>
  <c r="N138" i="1"/>
  <c r="N139" i="1"/>
  <c r="N140" i="1"/>
  <c r="N141" i="1"/>
  <c r="N142" i="1"/>
  <c r="N143" i="1"/>
  <c r="N114" i="1"/>
  <c r="M116" i="1"/>
  <c r="M117" i="1"/>
  <c r="M118" i="1"/>
  <c r="M119" i="1"/>
  <c r="M120" i="1"/>
  <c r="M121" i="1"/>
  <c r="M123" i="1"/>
  <c r="M124" i="1"/>
  <c r="M126" i="1"/>
  <c r="M127" i="1"/>
  <c r="M129" i="1"/>
  <c r="M132" i="1"/>
  <c r="M133" i="1"/>
  <c r="M134" i="1"/>
  <c r="M135" i="1"/>
  <c r="M136" i="1"/>
  <c r="M137" i="1"/>
  <c r="M138" i="1"/>
  <c r="M139" i="1"/>
  <c r="M140" i="1"/>
  <c r="M141" i="1"/>
  <c r="M142" i="1"/>
  <c r="M143" i="1"/>
  <c r="M114" i="1"/>
  <c r="L116" i="1"/>
  <c r="L117" i="1"/>
  <c r="L118" i="1"/>
  <c r="L119" i="1"/>
  <c r="L120" i="1"/>
  <c r="L121" i="1"/>
  <c r="L123" i="1"/>
  <c r="L124" i="1"/>
  <c r="L126" i="1"/>
  <c r="L127" i="1"/>
  <c r="L129" i="1"/>
  <c r="L132" i="1"/>
  <c r="L133" i="1"/>
  <c r="L134" i="1"/>
  <c r="L135" i="1"/>
  <c r="L136" i="1"/>
  <c r="L137" i="1"/>
  <c r="L138" i="1"/>
  <c r="L139" i="1"/>
  <c r="L140" i="1"/>
  <c r="L141" i="1"/>
  <c r="L142" i="1"/>
  <c r="L143" i="1"/>
  <c r="L114" i="1"/>
  <c r="G442" i="1" l="1"/>
  <c r="G395" i="1"/>
  <c r="G84" i="1" l="1"/>
  <c r="G527" i="1"/>
  <c r="G148" i="1" l="1"/>
  <c r="N63" i="11" l="1"/>
  <c r="N64" i="11"/>
  <c r="N65" i="11"/>
  <c r="N66" i="11"/>
  <c r="N67" i="11"/>
  <c r="N68" i="11"/>
  <c r="N62" i="11"/>
  <c r="L51" i="11"/>
  <c r="L52" i="11"/>
  <c r="H54" i="11"/>
  <c r="I54" i="11"/>
  <c r="G70" i="11"/>
  <c r="Q57" i="11"/>
  <c r="K52" i="11"/>
  <c r="K51" i="11"/>
  <c r="G35" i="11"/>
  <c r="K17" i="11" l="1"/>
  <c r="J17" i="11"/>
  <c r="G20" i="11"/>
  <c r="G191" i="1" l="1"/>
  <c r="E152" i="10" l="1"/>
  <c r="E92" i="10"/>
  <c r="E24" i="10"/>
  <c r="E64" i="10"/>
  <c r="E43" i="10"/>
  <c r="G668" i="1" l="1"/>
  <c r="G592" i="1" l="1"/>
  <c r="G55" i="6" l="1"/>
  <c r="G101" i="1" l="1"/>
  <c r="G695" i="1"/>
  <c r="G507" i="1"/>
  <c r="G630" i="1"/>
  <c r="G571" i="1"/>
  <c r="G550" i="1"/>
  <c r="G475"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5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4"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5"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1" authorId="0" shapeId="0" xr:uid="{A537939E-68C9-410E-8821-F21C950CAA52}">
      <text>
        <r>
          <rPr>
            <b/>
            <sz val="9"/>
            <color indexed="81"/>
            <rFont val="Tahoma"/>
            <family val="2"/>
          </rPr>
          <t>Michael Young:</t>
        </r>
        <r>
          <rPr>
            <sz val="9"/>
            <color indexed="81"/>
            <rFont val="Tahoma"/>
            <family val="2"/>
          </rPr>
          <t xml:space="preserve">
days</t>
        </r>
      </text>
    </comment>
    <comment ref="I113" authorId="0" shapeId="0" xr:uid="{1F381CBF-6981-428E-BABA-F5EE8D970553}">
      <text>
        <r>
          <rPr>
            <b/>
            <sz val="9"/>
            <color indexed="81"/>
            <rFont val="Tahoma"/>
            <family val="2"/>
          </rPr>
          <t xml:space="preserve">Michael Young:
</t>
        </r>
        <r>
          <rPr>
            <sz val="9"/>
            <color indexed="81"/>
            <rFont val="Tahoma"/>
            <family val="2"/>
          </rPr>
          <t>Only for pastures</t>
        </r>
      </text>
    </comment>
    <comment ref="J113"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3"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3" authorId="0" shapeId="0" xr:uid="{92DF6F28-F5BD-463A-AD64-9E9F6BC0BB78}">
      <text>
        <r>
          <rPr>
            <b/>
            <sz val="9"/>
            <color indexed="81"/>
            <rFont val="Tahoma"/>
            <family val="2"/>
          </rPr>
          <t xml:space="preserve">Michael Young:
</t>
        </r>
        <r>
          <rPr>
            <sz val="9"/>
            <color indexed="81"/>
            <rFont val="Tahoma"/>
            <family val="2"/>
          </rPr>
          <t>Only for pastures</t>
        </r>
      </text>
    </comment>
    <comment ref="O113" authorId="0" shapeId="0" xr:uid="{8233095F-01C1-4FB0-825B-986844F01DAE}">
      <text>
        <r>
          <rPr>
            <b/>
            <sz val="9"/>
            <color indexed="81"/>
            <rFont val="Tahoma"/>
            <family val="2"/>
          </rPr>
          <t>Michael Young:</t>
        </r>
        <r>
          <rPr>
            <sz val="9"/>
            <color indexed="81"/>
            <rFont val="Tahoma"/>
            <family val="2"/>
          </rPr>
          <t xml:space="preserve">
only for pasture
</t>
        </r>
      </text>
    </comment>
    <comment ref="I15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7"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6"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4"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0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1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1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17" authorId="0" shapeId="0" xr:uid="{D3F3B3C9-466A-4594-A382-33020F4688C2}">
      <text>
        <r>
          <rPr>
            <b/>
            <sz val="9"/>
            <color indexed="81"/>
            <rFont val="Tahoma"/>
            <family val="2"/>
          </rPr>
          <t>Michael Young:</t>
        </r>
        <r>
          <rPr>
            <sz val="9"/>
            <color indexed="81"/>
            <rFont val="Tahoma"/>
            <family val="2"/>
          </rPr>
          <t xml:space="preserve">
fert density t/m3</t>
        </r>
      </text>
    </comment>
    <comment ref="L51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19" authorId="0" shapeId="0" xr:uid="{563F76C8-0871-4013-AE00-4C4F4F9154C5}">
      <text>
        <r>
          <rPr>
            <b/>
            <sz val="9"/>
            <color indexed="81"/>
            <rFont val="Tahoma"/>
            <family val="2"/>
          </rPr>
          <t>Michael Young:</t>
        </r>
        <r>
          <rPr>
            <sz val="9"/>
            <color indexed="81"/>
            <rFont val="Tahoma"/>
            <family val="2"/>
          </rPr>
          <t xml:space="preserve">
60% urea, 40% mop</t>
        </r>
      </text>
    </comment>
    <comment ref="L52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4"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5"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06" authorId="0"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2"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4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48"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57"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<sst xmlns="http://schemas.openxmlformats.org/spreadsheetml/2006/main" count="5644" uniqueCount="1091">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</sst>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274</xdr:row>
      <xdr:rowOff>154783</xdr:rowOff>
    </xdr:from>
    <xdr:to>
      <xdr:col>26</xdr:col>
      <xdr:colOff>110330</xdr:colOff>
      <xdr:row>279</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1048</v>
      </c>
      <c r="M48" s="256"/>
      <c r="N48" s="942" t="s">
        <v>1047</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1046</v>
      </c>
      <c r="H49" s="249"/>
      <c r="I49" s="249"/>
      <c r="J49" s="255" t="s">
        <v>411</v>
      </c>
      <c r="K49" s="255" t="s">
        <v>413</v>
      </c>
      <c r="L49" s="941"/>
      <c r="M49" s="256"/>
      <c r="N49" s="256" t="s">
        <v>1045</v>
      </c>
      <c r="O49" s="256" t="s">
        <v>1044</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1</v>
      </c>
      <c r="L50" s="340" t="s">
        <v>1043</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96"/>
  <sheetViews>
    <sheetView tabSelected="1" topLeftCell="A100" zoomScale="80" zoomScaleNormal="80" workbookViewId="0">
      <selection activeCell="H249" sqref="H249:Q24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869</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382</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933</v>
      </c>
      <c r="J36" s="322" t="s">
        <v>460</v>
      </c>
      <c r="K36" s="257" t="s">
        <v>899</v>
      </c>
      <c r="L36" s="257" t="s">
        <v>900</v>
      </c>
      <c r="M36" s="257" t="s">
        <v>901</v>
      </c>
      <c r="N36" s="322" t="s">
        <v>902</v>
      </c>
      <c r="O36" s="322" t="s">
        <v>903</v>
      </c>
      <c r="P36" s="322" t="s">
        <v>904</v>
      </c>
      <c r="Q36" s="322" t="s">
        <v>905</v>
      </c>
      <c r="R36" s="322" t="s">
        <v>906</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65" customFormat="1" ht="15" outlineLevel="1" x14ac:dyDescent="0.25">
      <c r="A38" s="769"/>
      <c r="B38" s="766"/>
      <c r="C38" s="778"/>
      <c r="D38" s="778"/>
      <c r="E38" s="778"/>
      <c r="F38" s="782"/>
      <c r="G38" s="779"/>
      <c r="H38" s="322" t="s">
        <v>1085</v>
      </c>
      <c r="I38" s="366">
        <v>25</v>
      </c>
      <c r="J38" s="366">
        <v>25</v>
      </c>
      <c r="K38" s="366">
        <v>25</v>
      </c>
      <c r="L38" s="366">
        <v>25</v>
      </c>
      <c r="M38" s="366">
        <v>25</v>
      </c>
      <c r="N38" s="366">
        <v>25</v>
      </c>
      <c r="O38" s="366">
        <v>25</v>
      </c>
      <c r="P38" s="366">
        <v>25</v>
      </c>
      <c r="Q38" s="366">
        <v>25</v>
      </c>
      <c r="R38" s="366">
        <v>25</v>
      </c>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s="75" customFormat="1" ht="15" outlineLevel="1" x14ac:dyDescent="0.25">
      <c r="A39" s="238"/>
      <c r="B39" s="239"/>
      <c r="C39" s="249"/>
      <c r="D39" s="249"/>
      <c r="E39" s="249"/>
      <c r="F39" s="257"/>
      <c r="G39" s="261"/>
      <c r="H39" s="322" t="s">
        <v>76</v>
      </c>
      <c r="I39" s="366">
        <v>20</v>
      </c>
      <c r="J39" s="366">
        <v>20</v>
      </c>
      <c r="K39" s="366">
        <v>20</v>
      </c>
      <c r="L39" s="366">
        <v>20</v>
      </c>
      <c r="M39" s="366">
        <v>20</v>
      </c>
      <c r="N39" s="366">
        <v>20</v>
      </c>
      <c r="O39" s="366">
        <v>20</v>
      </c>
      <c r="P39" s="366">
        <v>20</v>
      </c>
      <c r="Q39" s="366">
        <v>20</v>
      </c>
      <c r="R39" s="366">
        <v>20</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65" customFormat="1" ht="15" outlineLevel="1" x14ac:dyDescent="0.25">
      <c r="A40" s="769"/>
      <c r="B40" s="766"/>
      <c r="C40" s="778"/>
      <c r="D40" s="778"/>
      <c r="E40" s="778"/>
      <c r="F40" s="782"/>
      <c r="G40" s="779"/>
      <c r="H40" s="322" t="s">
        <v>1086</v>
      </c>
      <c r="I40" s="366">
        <v>20</v>
      </c>
      <c r="J40" s="366">
        <v>20</v>
      </c>
      <c r="K40" s="366">
        <v>20</v>
      </c>
      <c r="L40" s="366">
        <v>20</v>
      </c>
      <c r="M40" s="366">
        <v>20</v>
      </c>
      <c r="N40" s="366">
        <v>20</v>
      </c>
      <c r="O40" s="366">
        <v>20</v>
      </c>
      <c r="P40" s="366">
        <v>20</v>
      </c>
      <c r="Q40" s="366">
        <v>20</v>
      </c>
      <c r="R40" s="366">
        <v>20</v>
      </c>
      <c r="S40" s="322"/>
      <c r="T40" s="322"/>
      <c r="U40" s="322"/>
      <c r="V40" s="322"/>
      <c r="W40" s="773"/>
      <c r="X40" s="768"/>
      <c r="Y40" s="768"/>
      <c r="Z40" s="768"/>
      <c r="AA40" s="768"/>
      <c r="AB40" s="768"/>
      <c r="AC40" s="768"/>
      <c r="AD40" s="768"/>
      <c r="AE40" s="768"/>
      <c r="AF40" s="768"/>
      <c r="AG40" s="768"/>
      <c r="AH40" s="768"/>
      <c r="AI40" s="768"/>
      <c r="AJ40" s="768"/>
      <c r="AK40" s="768"/>
      <c r="AL40" s="768"/>
      <c r="AM40" s="768"/>
      <c r="AN40" s="768"/>
      <c r="AO40" s="768"/>
      <c r="AP40" s="768"/>
      <c r="AQ40" s="768"/>
      <c r="AR40" s="768"/>
      <c r="AS40" s="768"/>
      <c r="AT40" s="768"/>
      <c r="AU40" s="768"/>
      <c r="AV40" s="768"/>
      <c r="AW40" s="768"/>
      <c r="AX40" s="768"/>
      <c r="AY40" s="768"/>
      <c r="AZ40" s="768"/>
      <c r="BA40" s="768"/>
      <c r="BB40" s="768"/>
      <c r="BC40" s="768"/>
      <c r="BD40" s="768"/>
      <c r="BE40" s="768"/>
      <c r="BF40" s="768"/>
      <c r="BG40" s="768"/>
      <c r="BH40" s="768"/>
      <c r="BI40" s="768"/>
      <c r="BJ40" s="768"/>
      <c r="BK40" s="768"/>
      <c r="BL40" s="768"/>
      <c r="BM40" s="768"/>
      <c r="BN40" s="768"/>
      <c r="BO40" s="768"/>
      <c r="BP40" s="768"/>
    </row>
    <row r="41" spans="1:68" s="75" customFormat="1" ht="15" outlineLevel="1" x14ac:dyDescent="0.25">
      <c r="A41" s="238"/>
      <c r="B41" s="239"/>
      <c r="C41" s="249"/>
      <c r="D41" s="249"/>
      <c r="E41" s="249"/>
      <c r="F41" s="257"/>
      <c r="G41" s="261"/>
      <c r="H41" s="322" t="s">
        <v>75</v>
      </c>
      <c r="I41" s="366">
        <v>15</v>
      </c>
      <c r="J41" s="366">
        <v>15</v>
      </c>
      <c r="K41" s="366">
        <v>15</v>
      </c>
      <c r="L41" s="366">
        <v>15</v>
      </c>
      <c r="M41" s="366">
        <v>15</v>
      </c>
      <c r="N41" s="366">
        <v>15</v>
      </c>
      <c r="O41" s="366">
        <v>15</v>
      </c>
      <c r="P41" s="366">
        <v>15</v>
      </c>
      <c r="Q41" s="366">
        <v>15</v>
      </c>
      <c r="R41" s="366">
        <v>15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1087</v>
      </c>
      <c r="I42" s="366">
        <v>15</v>
      </c>
      <c r="J42" s="366">
        <v>15</v>
      </c>
      <c r="K42" s="366">
        <v>15</v>
      </c>
      <c r="L42" s="366">
        <v>15</v>
      </c>
      <c r="M42" s="366">
        <v>15</v>
      </c>
      <c r="N42" s="366">
        <v>15</v>
      </c>
      <c r="O42" s="366">
        <v>15</v>
      </c>
      <c r="P42" s="366">
        <v>15</v>
      </c>
      <c r="Q42" s="366">
        <v>15</v>
      </c>
      <c r="R42" s="366">
        <v>15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78</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250</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81</v>
      </c>
      <c r="I45" s="366">
        <v>30</v>
      </c>
      <c r="J45" s="366">
        <v>30</v>
      </c>
      <c r="K45" s="366">
        <v>30</v>
      </c>
      <c r="L45" s="366">
        <v>30</v>
      </c>
      <c r="M45" s="366">
        <v>30</v>
      </c>
      <c r="N45" s="366">
        <v>30</v>
      </c>
      <c r="O45" s="366">
        <v>30</v>
      </c>
      <c r="P45" s="366">
        <v>30</v>
      </c>
      <c r="Q45" s="366">
        <v>30</v>
      </c>
      <c r="R45" s="366">
        <v>30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1088</v>
      </c>
      <c r="I46" s="366">
        <v>30</v>
      </c>
      <c r="J46" s="366">
        <v>30</v>
      </c>
      <c r="K46" s="366">
        <v>30</v>
      </c>
      <c r="L46" s="366">
        <v>30</v>
      </c>
      <c r="M46" s="366">
        <v>30</v>
      </c>
      <c r="N46" s="366">
        <v>30</v>
      </c>
      <c r="O46" s="366">
        <v>30</v>
      </c>
      <c r="P46" s="366">
        <v>30</v>
      </c>
      <c r="Q46" s="366">
        <v>30</v>
      </c>
      <c r="R46" s="366">
        <v>30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72</v>
      </c>
      <c r="I47" s="366">
        <v>30</v>
      </c>
      <c r="J47" s="366">
        <v>30</v>
      </c>
      <c r="K47" s="366">
        <v>30</v>
      </c>
      <c r="L47" s="366">
        <v>30</v>
      </c>
      <c r="M47" s="366">
        <v>30</v>
      </c>
      <c r="N47" s="366">
        <v>30</v>
      </c>
      <c r="O47" s="366">
        <v>30</v>
      </c>
      <c r="P47" s="366">
        <v>30</v>
      </c>
      <c r="Q47" s="366">
        <v>30</v>
      </c>
      <c r="R47" s="366">
        <v>30</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1089</v>
      </c>
      <c r="I48" s="366">
        <v>30</v>
      </c>
      <c r="J48" s="366">
        <v>30</v>
      </c>
      <c r="K48" s="366">
        <v>30</v>
      </c>
      <c r="L48" s="366">
        <v>30</v>
      </c>
      <c r="M48" s="366">
        <v>30</v>
      </c>
      <c r="N48" s="366">
        <v>30</v>
      </c>
      <c r="O48" s="366">
        <v>30</v>
      </c>
      <c r="P48" s="366">
        <v>30</v>
      </c>
      <c r="Q48" s="366">
        <v>30</v>
      </c>
      <c r="R48" s="366">
        <v>30</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77</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74</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82</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83</v>
      </c>
      <c r="I52" s="366">
        <v>25</v>
      </c>
      <c r="J52" s="366">
        <v>25</v>
      </c>
      <c r="K52" s="366">
        <v>25</v>
      </c>
      <c r="L52" s="366">
        <v>25</v>
      </c>
      <c r="M52" s="366">
        <v>25</v>
      </c>
      <c r="N52" s="366">
        <v>25</v>
      </c>
      <c r="O52" s="366">
        <v>25</v>
      </c>
      <c r="P52" s="366">
        <v>25</v>
      </c>
      <c r="Q52" s="366">
        <v>25</v>
      </c>
      <c r="R52" s="366">
        <v>25</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84</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c r="I54" s="322"/>
      <c r="J54" s="322"/>
      <c r="K54" s="322"/>
      <c r="L54" s="322"/>
      <c r="M54" s="322"/>
      <c r="N54" s="322"/>
      <c r="O54" s="322"/>
      <c r="P54" s="322"/>
      <c r="Q54" s="322"/>
      <c r="R54" s="322"/>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ht="15" outlineLevel="1" x14ac:dyDescent="0.25">
      <c r="A55" s="5"/>
      <c r="B55" s="6"/>
      <c r="C55" s="17"/>
      <c r="D55" s="17"/>
      <c r="E55" s="17"/>
      <c r="F55" s="26"/>
      <c r="G55" s="34"/>
      <c r="H55" s="35"/>
      <c r="I55" s="35"/>
      <c r="J55" s="35"/>
      <c r="K55" s="68"/>
      <c r="L55" s="68"/>
      <c r="M55" s="68"/>
      <c r="N55" s="35"/>
      <c r="O55" s="35"/>
      <c r="P55" s="35"/>
      <c r="Q55" s="35"/>
      <c r="R55" s="35"/>
      <c r="S55" s="35"/>
      <c r="T55" s="35"/>
      <c r="U55" s="35"/>
      <c r="V55" s="35"/>
      <c r="W55" s="16"/>
      <c r="X55" s="7"/>
      <c r="Y55" s="7"/>
      <c r="Z55" s="7"/>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ht="15" outlineLevel="1" x14ac:dyDescent="0.25">
      <c r="A56" s="5"/>
      <c r="B56" s="6"/>
      <c r="C56" s="17"/>
      <c r="D56" s="17"/>
      <c r="E56" s="17"/>
      <c r="F56" s="26"/>
      <c r="G56" s="324" t="s">
        <v>298</v>
      </c>
      <c r="H56" s="35"/>
      <c r="I56" s="35"/>
      <c r="J56" s="35"/>
      <c r="K56" s="68"/>
      <c r="L56" s="68"/>
      <c r="M56" s="68"/>
      <c r="N56" s="35"/>
      <c r="O56" s="35"/>
      <c r="P56" s="35"/>
      <c r="Q56" s="35"/>
      <c r="R56" s="35"/>
      <c r="S56" s="35"/>
      <c r="T56" s="35"/>
      <c r="U56" s="35"/>
      <c r="V56" s="35"/>
      <c r="W56" s="16"/>
      <c r="X56" s="7"/>
      <c r="Y56" s="7"/>
      <c r="Z56" s="7"/>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ht="15" outlineLevel="1" x14ac:dyDescent="0.25">
      <c r="A57" s="5"/>
      <c r="B57" s="6"/>
      <c r="C57" s="17"/>
      <c r="D57" s="17"/>
      <c r="E57" s="17"/>
      <c r="F57" s="26"/>
      <c r="G57" s="34"/>
      <c r="H57" s="322" t="s">
        <v>115</v>
      </c>
      <c r="I57" s="322" t="s">
        <v>933</v>
      </c>
      <c r="J57" s="35" t="s">
        <v>460</v>
      </c>
      <c r="K57" s="68" t="s">
        <v>899</v>
      </c>
      <c r="L57" s="68" t="s">
        <v>900</v>
      </c>
      <c r="M57" s="68" t="s">
        <v>901</v>
      </c>
      <c r="N57" s="35" t="s">
        <v>902</v>
      </c>
      <c r="O57" s="35" t="s">
        <v>903</v>
      </c>
      <c r="P57" s="35" t="s">
        <v>904</v>
      </c>
      <c r="Q57" s="35" t="s">
        <v>905</v>
      </c>
      <c r="R57" s="35" t="s">
        <v>906</v>
      </c>
      <c r="S57" s="35"/>
      <c r="T57" s="35"/>
      <c r="U57" s="35"/>
      <c r="V57" s="35"/>
      <c r="W57" s="16"/>
      <c r="X57" s="7"/>
      <c r="Y57" s="7"/>
      <c r="Z57" s="7"/>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ht="15" outlineLevel="1" x14ac:dyDescent="0.25">
      <c r="A58" s="5"/>
      <c r="B58" s="6"/>
      <c r="C58" s="17"/>
      <c r="D58" s="17"/>
      <c r="E58" s="17"/>
      <c r="F58" s="26"/>
      <c r="G58" s="34"/>
      <c r="H58" s="322" t="s">
        <v>73</v>
      </c>
      <c r="I58" s="367">
        <v>43804</v>
      </c>
      <c r="J58" s="367">
        <v>43804</v>
      </c>
      <c r="K58" s="367">
        <v>43804</v>
      </c>
      <c r="L58" s="367">
        <v>43804</v>
      </c>
      <c r="M58" s="367">
        <v>43804</v>
      </c>
      <c r="N58" s="367">
        <v>43804</v>
      </c>
      <c r="O58" s="367">
        <v>43804</v>
      </c>
      <c r="P58" s="367">
        <v>43804</v>
      </c>
      <c r="Q58" s="367">
        <v>43804</v>
      </c>
      <c r="R58" s="367">
        <v>43804</v>
      </c>
      <c r="S58" s="35"/>
      <c r="T58" s="35"/>
      <c r="U58" s="35"/>
      <c r="V58" s="35"/>
      <c r="W58" s="16"/>
      <c r="X58" s="7"/>
      <c r="Y58" s="7"/>
      <c r="Z58" s="7"/>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65" customFormat="1" ht="15" outlineLevel="1" x14ac:dyDescent="0.25">
      <c r="A59" s="769"/>
      <c r="B59" s="766"/>
      <c r="C59" s="778"/>
      <c r="D59" s="778"/>
      <c r="E59" s="778"/>
      <c r="F59" s="782"/>
      <c r="G59" s="779"/>
      <c r="H59" s="322" t="s">
        <v>1085</v>
      </c>
      <c r="I59" s="367">
        <v>43804</v>
      </c>
      <c r="J59" s="367">
        <v>43804</v>
      </c>
      <c r="K59" s="367">
        <v>43804</v>
      </c>
      <c r="L59" s="367">
        <v>43804</v>
      </c>
      <c r="M59" s="367">
        <v>43804</v>
      </c>
      <c r="N59" s="367">
        <v>43804</v>
      </c>
      <c r="O59" s="367">
        <v>43804</v>
      </c>
      <c r="P59" s="367">
        <v>43804</v>
      </c>
      <c r="Q59" s="367">
        <v>43804</v>
      </c>
      <c r="R59" s="367">
        <v>43804</v>
      </c>
      <c r="S59" s="322"/>
      <c r="T59" s="322"/>
      <c r="U59" s="322"/>
      <c r="V59" s="322"/>
      <c r="W59" s="773"/>
      <c r="X59" s="768"/>
      <c r="Y59" s="768"/>
      <c r="Z59" s="768"/>
      <c r="AA59" s="768"/>
      <c r="AB59" s="768"/>
      <c r="AC59" s="768"/>
      <c r="AD59" s="768"/>
      <c r="AE59" s="768"/>
      <c r="AF59" s="768"/>
      <c r="AG59" s="768"/>
      <c r="AH59" s="768"/>
      <c r="AI59" s="768"/>
      <c r="AJ59" s="768"/>
      <c r="AK59" s="768"/>
      <c r="AL59" s="768"/>
      <c r="AM59" s="768"/>
      <c r="AN59" s="768"/>
      <c r="AO59" s="768"/>
      <c r="AP59" s="768"/>
      <c r="AQ59" s="768"/>
      <c r="AR59" s="768"/>
      <c r="AS59" s="768"/>
      <c r="AT59" s="768"/>
      <c r="AU59" s="768"/>
      <c r="AV59" s="768"/>
      <c r="AW59" s="768"/>
      <c r="AX59" s="768"/>
      <c r="AY59" s="768"/>
      <c r="AZ59" s="768"/>
      <c r="BA59" s="768"/>
      <c r="BB59" s="768"/>
      <c r="BC59" s="768"/>
      <c r="BD59" s="768"/>
      <c r="BE59" s="768"/>
      <c r="BF59" s="768"/>
      <c r="BG59" s="768"/>
      <c r="BH59" s="768"/>
      <c r="BI59" s="768"/>
      <c r="BJ59" s="768"/>
      <c r="BK59" s="768"/>
      <c r="BL59" s="768"/>
      <c r="BM59" s="768"/>
      <c r="BN59" s="768"/>
      <c r="BO59" s="768"/>
      <c r="BP59" s="768"/>
    </row>
    <row r="60" spans="1:68" ht="15" outlineLevel="1" x14ac:dyDescent="0.25">
      <c r="A60" s="5"/>
      <c r="B60" s="6"/>
      <c r="C60" s="17"/>
      <c r="D60" s="17"/>
      <c r="E60" s="17"/>
      <c r="F60" s="26"/>
      <c r="G60" s="34"/>
      <c r="H60" s="322" t="s">
        <v>76</v>
      </c>
      <c r="I60" s="367">
        <v>43804</v>
      </c>
      <c r="J60" s="367">
        <v>43804</v>
      </c>
      <c r="K60" s="367">
        <v>43804</v>
      </c>
      <c r="L60" s="367">
        <v>43804</v>
      </c>
      <c r="M60" s="367">
        <v>43804</v>
      </c>
      <c r="N60" s="367">
        <v>43804</v>
      </c>
      <c r="O60" s="367">
        <v>43804</v>
      </c>
      <c r="P60" s="367">
        <v>43804</v>
      </c>
      <c r="Q60" s="367">
        <v>43804</v>
      </c>
      <c r="R60" s="367">
        <v>43804</v>
      </c>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65" customFormat="1" ht="15" outlineLevel="1" x14ac:dyDescent="0.25">
      <c r="A61" s="769"/>
      <c r="B61" s="766"/>
      <c r="C61" s="778"/>
      <c r="D61" s="778"/>
      <c r="E61" s="778"/>
      <c r="F61" s="782"/>
      <c r="G61" s="779"/>
      <c r="H61" s="322" t="s">
        <v>1086</v>
      </c>
      <c r="I61" s="367">
        <v>43804</v>
      </c>
      <c r="J61" s="367">
        <v>43804</v>
      </c>
      <c r="K61" s="367">
        <v>43804</v>
      </c>
      <c r="L61" s="367">
        <v>43804</v>
      </c>
      <c r="M61" s="367">
        <v>43804</v>
      </c>
      <c r="N61" s="367">
        <v>43804</v>
      </c>
      <c r="O61" s="367">
        <v>43804</v>
      </c>
      <c r="P61" s="367">
        <v>43804</v>
      </c>
      <c r="Q61" s="367">
        <v>43804</v>
      </c>
      <c r="R61" s="367">
        <v>43804</v>
      </c>
      <c r="S61" s="322"/>
      <c r="T61" s="322"/>
      <c r="U61" s="322"/>
      <c r="V61" s="322"/>
      <c r="W61" s="773"/>
      <c r="X61" s="768"/>
      <c r="Y61" s="768"/>
      <c r="Z61" s="768"/>
      <c r="AA61" s="768"/>
      <c r="AB61" s="768"/>
      <c r="AC61" s="768"/>
      <c r="AD61" s="768"/>
      <c r="AE61" s="768"/>
      <c r="AF61" s="768"/>
      <c r="AG61" s="768"/>
      <c r="AH61" s="768"/>
      <c r="AI61" s="768"/>
      <c r="AJ61" s="768"/>
      <c r="AK61" s="768"/>
      <c r="AL61" s="768"/>
      <c r="AM61" s="768"/>
      <c r="AN61" s="768"/>
      <c r="AO61" s="768"/>
      <c r="AP61" s="768"/>
      <c r="AQ61" s="768"/>
      <c r="AR61" s="768"/>
      <c r="AS61" s="768"/>
      <c r="AT61" s="768"/>
      <c r="AU61" s="768"/>
      <c r="AV61" s="768"/>
      <c r="AW61" s="768"/>
      <c r="AX61" s="768"/>
      <c r="AY61" s="768"/>
      <c r="AZ61" s="768"/>
      <c r="BA61" s="768"/>
      <c r="BB61" s="768"/>
      <c r="BC61" s="768"/>
      <c r="BD61" s="768"/>
      <c r="BE61" s="768"/>
      <c r="BF61" s="768"/>
      <c r="BG61" s="768"/>
      <c r="BH61" s="768"/>
      <c r="BI61" s="768"/>
      <c r="BJ61" s="768"/>
      <c r="BK61" s="768"/>
      <c r="BL61" s="768"/>
      <c r="BM61" s="768"/>
      <c r="BN61" s="768"/>
      <c r="BO61" s="768"/>
      <c r="BP61" s="768"/>
    </row>
    <row r="62" spans="1:68" ht="15" outlineLevel="1" x14ac:dyDescent="0.25">
      <c r="A62" s="5"/>
      <c r="B62" s="6"/>
      <c r="C62" s="17"/>
      <c r="D62" s="17"/>
      <c r="E62" s="17"/>
      <c r="F62" s="26"/>
      <c r="G62" s="34"/>
      <c r="H62" s="322" t="s">
        <v>75</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1087</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78</v>
      </c>
      <c r="I64" s="367">
        <v>43794</v>
      </c>
      <c r="J64" s="367">
        <v>43794</v>
      </c>
      <c r="K64" s="367">
        <v>43794</v>
      </c>
      <c r="L64" s="367">
        <v>43794</v>
      </c>
      <c r="M64" s="367">
        <v>43794</v>
      </c>
      <c r="N64" s="367">
        <v>43794</v>
      </c>
      <c r="O64" s="367">
        <v>43794</v>
      </c>
      <c r="P64" s="367">
        <v>43794</v>
      </c>
      <c r="Q64" s="367">
        <v>43794</v>
      </c>
      <c r="R64" s="367">
        <v>43794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250</v>
      </c>
      <c r="I65" s="367">
        <v>43794</v>
      </c>
      <c r="J65" s="367">
        <v>43794</v>
      </c>
      <c r="K65" s="367">
        <v>43794</v>
      </c>
      <c r="L65" s="367">
        <v>43794</v>
      </c>
      <c r="M65" s="367">
        <v>43794</v>
      </c>
      <c r="N65" s="367">
        <v>43794</v>
      </c>
      <c r="O65" s="367">
        <v>43794</v>
      </c>
      <c r="P65" s="367">
        <v>43794</v>
      </c>
      <c r="Q65" s="367">
        <v>43794</v>
      </c>
      <c r="R65" s="367">
        <v>43794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81</v>
      </c>
      <c r="I66" s="367">
        <v>43794</v>
      </c>
      <c r="J66" s="367">
        <v>43794</v>
      </c>
      <c r="K66" s="367">
        <v>43794</v>
      </c>
      <c r="L66" s="367">
        <v>43794</v>
      </c>
      <c r="M66" s="367">
        <v>43794</v>
      </c>
      <c r="N66" s="367">
        <v>43794</v>
      </c>
      <c r="O66" s="367">
        <v>43794</v>
      </c>
      <c r="P66" s="367">
        <v>43794</v>
      </c>
      <c r="Q66" s="367">
        <v>43794</v>
      </c>
      <c r="R66" s="367">
        <v>43794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1088</v>
      </c>
      <c r="I67" s="367">
        <v>43794</v>
      </c>
      <c r="J67" s="367">
        <v>43794</v>
      </c>
      <c r="K67" s="367">
        <v>43794</v>
      </c>
      <c r="L67" s="367">
        <v>43794</v>
      </c>
      <c r="M67" s="367">
        <v>43794</v>
      </c>
      <c r="N67" s="367">
        <v>43794</v>
      </c>
      <c r="O67" s="367">
        <v>43794</v>
      </c>
      <c r="P67" s="367">
        <v>43794</v>
      </c>
      <c r="Q67" s="367">
        <v>43794</v>
      </c>
      <c r="R67" s="367">
        <v>43794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72</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1089</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77</v>
      </c>
      <c r="I70" s="367">
        <v>43804</v>
      </c>
      <c r="J70" s="367">
        <v>43804</v>
      </c>
      <c r="K70" s="367">
        <v>43804</v>
      </c>
      <c r="L70" s="367">
        <v>43804</v>
      </c>
      <c r="M70" s="367">
        <v>43804</v>
      </c>
      <c r="N70" s="367">
        <v>43804</v>
      </c>
      <c r="O70" s="367">
        <v>43804</v>
      </c>
      <c r="P70" s="367">
        <v>43804</v>
      </c>
      <c r="Q70" s="367">
        <v>43804</v>
      </c>
      <c r="R70" s="367">
        <v>43804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74</v>
      </c>
      <c r="I71" s="367">
        <v>43804</v>
      </c>
      <c r="J71" s="367">
        <v>43804</v>
      </c>
      <c r="K71" s="367">
        <v>43804</v>
      </c>
      <c r="L71" s="367">
        <v>43804</v>
      </c>
      <c r="M71" s="367">
        <v>43804</v>
      </c>
      <c r="N71" s="367">
        <v>43804</v>
      </c>
      <c r="O71" s="367">
        <v>43804</v>
      </c>
      <c r="P71" s="367">
        <v>43804</v>
      </c>
      <c r="Q71" s="367">
        <v>43804</v>
      </c>
      <c r="R71" s="367">
        <v>43804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82</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83</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84</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5"/>
      <c r="I75" s="35"/>
      <c r="J75" s="35"/>
      <c r="K75" s="68"/>
      <c r="L75" s="68"/>
      <c r="M75" s="68"/>
      <c r="N75" s="35"/>
      <c r="O75" s="35"/>
      <c r="P75" s="35"/>
      <c r="Q75" s="35"/>
      <c r="R75" s="35"/>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5" t="s">
        <v>251</v>
      </c>
      <c r="I76" s="367">
        <v>43770</v>
      </c>
      <c r="J76" s="35"/>
      <c r="K76" s="68"/>
      <c r="L76" s="68"/>
      <c r="M76" s="68"/>
      <c r="N76" s="35"/>
      <c r="O76" s="35"/>
      <c r="P76" s="35"/>
      <c r="Q76" s="35"/>
      <c r="R76" s="35"/>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6">
        <v>15</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677" t="s">
        <v>263</v>
      </c>
      <c r="I80" s="35"/>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3.35" customHeight="1" outlineLevel="1" x14ac:dyDescent="0.25">
      <c r="A81" s="5"/>
      <c r="B81" s="6"/>
      <c r="C81" s="17"/>
      <c r="D81" s="17"/>
      <c r="E81" s="17"/>
      <c r="F81" s="26"/>
      <c r="G81" s="34"/>
      <c r="H81" s="35" t="s">
        <v>264</v>
      </c>
      <c r="I81" s="366">
        <v>7</v>
      </c>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5.0999999999999996" customHeight="1" outlineLevel="1" x14ac:dyDescent="0.25">
      <c r="A83" s="5"/>
      <c r="B83" s="6"/>
      <c r="C83" s="17"/>
      <c r="D83" s="17"/>
      <c r="E83" s="17"/>
      <c r="F83" s="36"/>
      <c r="G83" s="37"/>
      <c r="H83" s="37"/>
      <c r="I83" s="37"/>
      <c r="J83" s="38"/>
      <c r="K83" s="38"/>
      <c r="L83" s="38"/>
      <c r="M83" s="38"/>
      <c r="N83" s="38"/>
      <c r="O83" s="38"/>
      <c r="P83" s="38"/>
      <c r="Q83" s="38"/>
      <c r="R83" s="38"/>
      <c r="S83" s="38"/>
      <c r="T83" s="38"/>
      <c r="U83" s="38"/>
      <c r="V83" s="30"/>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24.95" customHeight="1" outlineLevel="1" x14ac:dyDescent="0.25">
      <c r="A84" s="5"/>
      <c r="B84" s="6"/>
      <c r="C84" s="39"/>
      <c r="D84" s="39"/>
      <c r="E84" s="39"/>
      <c r="F84" s="39"/>
      <c r="G84" s="40" t="str">
        <f>G23</f>
        <v>General info</v>
      </c>
      <c r="H84" s="39"/>
      <c r="I84" s="39"/>
      <c r="J84" s="39"/>
      <c r="K84" s="39"/>
      <c r="L84" s="39"/>
      <c r="M84" s="39"/>
      <c r="N84" s="39"/>
      <c r="O84" s="39"/>
      <c r="P84" s="39"/>
      <c r="Q84" s="39"/>
      <c r="R84" s="39"/>
      <c r="S84" s="39"/>
      <c r="T84" s="39"/>
      <c r="U84" s="39"/>
      <c r="V84" s="39"/>
      <c r="W84" s="41" t="s">
        <v>24</v>
      </c>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2" customHeight="1" outlineLevel="1" x14ac:dyDescent="0.25">
      <c r="A85" s="5"/>
      <c r="B85" s="6"/>
      <c r="C85" s="6"/>
      <c r="D85" s="6"/>
      <c r="E85" s="6"/>
      <c r="F85" s="7"/>
      <c r="G85" s="7"/>
      <c r="H85" s="7"/>
      <c r="I85" s="7"/>
      <c r="J85" s="7"/>
      <c r="K85" s="7"/>
      <c r="L85" s="7"/>
      <c r="M85" s="7"/>
      <c r="N85" s="7"/>
      <c r="O85" s="7"/>
      <c r="P85" s="7"/>
      <c r="Q85" s="7"/>
      <c r="R85" s="7"/>
      <c r="S85" s="7"/>
      <c r="T85" s="7"/>
      <c r="U85" s="7"/>
      <c r="V85" s="7"/>
      <c r="W85" s="7"/>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c r="BQ85" s="7"/>
      <c r="BR85" s="7"/>
      <c r="BS85" s="7"/>
      <c r="BT85" s="7"/>
      <c r="BU85" s="7"/>
      <c r="BV85" s="7"/>
      <c r="BW85" s="7"/>
      <c r="BX85" s="7"/>
      <c r="BY85" s="7"/>
      <c r="BZ85" s="7"/>
      <c r="CA85" s="7"/>
      <c r="CB85" s="7"/>
      <c r="CC85" s="7"/>
      <c r="CD85" s="7"/>
      <c r="CE85" s="7"/>
      <c r="CF85" s="7"/>
    </row>
    <row r="86" spans="1:84" ht="12" customHeight="1" outlineLevel="1" x14ac:dyDescent="0.25">
      <c r="A86" s="5"/>
      <c r="B86" s="6"/>
      <c r="C86" s="6"/>
      <c r="D86" s="6"/>
      <c r="E86" s="6"/>
      <c r="F86" s="6"/>
      <c r="G86" s="6"/>
      <c r="H86" s="7"/>
      <c r="I86" s="7"/>
      <c r="J86" s="7"/>
      <c r="K86" s="7"/>
      <c r="L86" s="7"/>
      <c r="M86" s="240"/>
      <c r="N86" s="240"/>
      <c r="O86" s="240"/>
      <c r="P86" s="7"/>
      <c r="Q86" s="7"/>
      <c r="R86" s="7"/>
      <c r="S86" s="7"/>
      <c r="T86" s="7"/>
      <c r="U86" s="7"/>
      <c r="V86" s="7"/>
      <c r="W86" s="7"/>
      <c r="X86" s="6"/>
      <c r="Y86" s="6"/>
      <c r="Z86" s="6"/>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thickBot="1" x14ac:dyDescent="0.3">
      <c r="A87" s="5"/>
      <c r="B87" s="6"/>
      <c r="C87" s="6"/>
      <c r="D87" s="6"/>
      <c r="E87" s="6"/>
      <c r="F87" s="6"/>
      <c r="G87" s="6"/>
      <c r="H87" s="7"/>
      <c r="I87" s="7"/>
      <c r="J87" s="7"/>
      <c r="K87" s="7"/>
      <c r="L87" s="7"/>
      <c r="M87" s="240"/>
      <c r="N87" s="240"/>
      <c r="O87" s="240"/>
      <c r="P87" s="7"/>
      <c r="Q87" s="7"/>
      <c r="R87" s="7"/>
      <c r="S87" s="7"/>
      <c r="T87" s="7"/>
      <c r="U87" s="7"/>
      <c r="V87" s="7"/>
      <c r="W87" s="7"/>
      <c r="X87" s="6"/>
      <c r="Y87" s="6"/>
      <c r="Z87" s="6"/>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5.0999999999999996" customHeight="1" outlineLevel="1" x14ac:dyDescent="0.25">
      <c r="A88" s="5"/>
      <c r="B88" s="6"/>
      <c r="C88" s="9" t="s">
        <v>0</v>
      </c>
      <c r="D88" s="9"/>
      <c r="E88" s="9"/>
      <c r="F88" s="9"/>
      <c r="G88" s="9"/>
      <c r="H88" s="9"/>
      <c r="I88" s="9"/>
      <c r="J88" s="9"/>
      <c r="K88" s="10"/>
      <c r="L88" s="10"/>
      <c r="M88" s="242"/>
      <c r="N88" s="242"/>
      <c r="O88" s="242"/>
      <c r="P88" s="10"/>
      <c r="Q88" s="10"/>
      <c r="R88" s="10"/>
      <c r="S88" s="10"/>
      <c r="T88" s="10"/>
      <c r="U88" s="10"/>
      <c r="V88" s="10"/>
      <c r="W88" s="11"/>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12"/>
      <c r="D89" s="12"/>
      <c r="E89" s="12" t="s">
        <v>1</v>
      </c>
      <c r="F89" s="13"/>
      <c r="G89" s="14" t="s">
        <v>62</v>
      </c>
      <c r="H89" s="13"/>
      <c r="I89" s="13"/>
      <c r="J89" s="13"/>
      <c r="K89" s="13"/>
      <c r="L89" s="13"/>
      <c r="M89" s="245"/>
      <c r="N89" s="245"/>
      <c r="O89" s="245"/>
      <c r="P89" s="13"/>
      <c r="Q89" s="13"/>
      <c r="R89" s="13"/>
      <c r="S89" s="15"/>
      <c r="T89" s="13"/>
      <c r="U89" s="15"/>
      <c r="V89" s="1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12"/>
      <c r="D90" s="12"/>
      <c r="E90" s="17"/>
      <c r="F90" s="13"/>
      <c r="G90" s="18"/>
      <c r="H90" s="13" t="s">
        <v>26</v>
      </c>
      <c r="I90" s="13"/>
      <c r="J90" s="13"/>
      <c r="K90" s="13"/>
      <c r="L90" s="13"/>
      <c r="M90" s="245"/>
      <c r="N90" s="245"/>
      <c r="O90" s="245"/>
      <c r="P90" s="13"/>
      <c r="Q90" s="13"/>
      <c r="R90" s="13"/>
      <c r="S90" s="15"/>
      <c r="T90" s="19"/>
      <c r="U90" s="15"/>
      <c r="V90" s="15"/>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7"/>
      <c r="D91" s="12"/>
      <c r="E91" s="17"/>
      <c r="F91" s="13"/>
      <c r="G91" s="13" t="s">
        <v>2</v>
      </c>
      <c r="H91" s="13"/>
      <c r="I91" s="13"/>
      <c r="J91" s="13"/>
      <c r="K91" s="13"/>
      <c r="L91" s="13"/>
      <c r="M91" s="245"/>
      <c r="N91" s="245"/>
      <c r="O91" s="245"/>
      <c r="P91" s="13"/>
      <c r="Q91" s="13"/>
      <c r="R91" s="13"/>
      <c r="S91" s="15"/>
      <c r="T91" s="19"/>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20">
        <v>0</v>
      </c>
      <c r="D92" s="12"/>
      <c r="E92" s="17"/>
      <c r="F92" s="13"/>
      <c r="G92" s="21"/>
      <c r="H92" s="13"/>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7"/>
      <c r="E93" s="17"/>
      <c r="F93" s="17"/>
      <c r="G93" s="17"/>
      <c r="H93" s="17"/>
      <c r="I93" s="17"/>
      <c r="J93" s="22"/>
      <c r="K93" s="22"/>
      <c r="L93" s="22"/>
      <c r="M93" s="819"/>
      <c r="N93" s="819"/>
      <c r="O93" s="819"/>
      <c r="P93" s="22"/>
      <c r="Q93" s="22"/>
      <c r="R93" s="22"/>
      <c r="S93" s="22"/>
      <c r="T93" s="22"/>
      <c r="U93" s="22"/>
      <c r="V93" s="22"/>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7"/>
      <c r="D94" s="17"/>
      <c r="E94" s="17"/>
      <c r="F94" s="17"/>
      <c r="G94" s="17"/>
      <c r="H94" s="17"/>
      <c r="I94" s="17"/>
      <c r="J94" s="17"/>
      <c r="K94" s="17"/>
      <c r="L94" s="22"/>
      <c r="M94" s="819"/>
      <c r="N94" s="819"/>
      <c r="O94" s="819"/>
      <c r="P94" s="22"/>
      <c r="Q94" s="22"/>
      <c r="R94" s="22"/>
      <c r="S94" s="22"/>
      <c r="T94" s="22"/>
      <c r="U94" s="22"/>
      <c r="V94" s="22"/>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17"/>
      <c r="K95" s="17"/>
      <c r="L95" s="17"/>
      <c r="M95" s="249"/>
      <c r="N95" s="249"/>
      <c r="O95" s="249"/>
      <c r="P95" s="17"/>
      <c r="Q95" s="24"/>
      <c r="R95" s="24"/>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23" t="s">
        <v>446</v>
      </c>
      <c r="J96" s="23" t="s">
        <v>63</v>
      </c>
      <c r="K96" s="23" t="s">
        <v>64</v>
      </c>
      <c r="L96" s="23" t="s">
        <v>65</v>
      </c>
      <c r="M96" s="255" t="s">
        <v>66</v>
      </c>
      <c r="N96" s="255" t="s">
        <v>1003</v>
      </c>
      <c r="O96" s="255" t="s">
        <v>1004</v>
      </c>
      <c r="P96" s="255" t="s">
        <v>1005</v>
      </c>
      <c r="Q96" s="24"/>
      <c r="R96" s="24"/>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5" outlineLevel="1" x14ac:dyDescent="0.25">
      <c r="A97" s="5"/>
      <c r="B97" s="6"/>
      <c r="C97" s="17"/>
      <c r="D97" s="17"/>
      <c r="E97" s="17"/>
      <c r="F97" s="26"/>
      <c r="G97" s="34"/>
      <c r="H97" s="27" t="s">
        <v>246</v>
      </c>
      <c r="I97" s="364">
        <v>1</v>
      </c>
      <c r="J97" s="364">
        <v>1</v>
      </c>
      <c r="K97" s="364">
        <v>1</v>
      </c>
      <c r="L97" s="368">
        <v>0.8</v>
      </c>
      <c r="M97" s="368">
        <v>0.8</v>
      </c>
      <c r="N97" s="368">
        <v>0</v>
      </c>
      <c r="O97" s="368">
        <v>0</v>
      </c>
      <c r="P97" s="368">
        <v>0</v>
      </c>
      <c r="Q97" s="35"/>
      <c r="R97" s="35"/>
      <c r="S97" s="35"/>
      <c r="T97" s="35"/>
      <c r="U97" s="35"/>
      <c r="V97" s="3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33"/>
      <c r="G98" s="34"/>
      <c r="H98" s="33"/>
      <c r="I98" s="33"/>
      <c r="J98" s="33"/>
      <c r="K98" s="33"/>
      <c r="L98" s="33"/>
      <c r="M98" s="265"/>
      <c r="N98" s="265"/>
      <c r="O98" s="265"/>
      <c r="P98" s="33"/>
      <c r="Q98" s="35"/>
      <c r="R98" s="35"/>
      <c r="S98" s="35"/>
      <c r="T98" s="35"/>
      <c r="U98" s="35"/>
      <c r="V98" s="3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33"/>
      <c r="G99" s="34"/>
      <c r="H99" s="34"/>
      <c r="I99" s="58"/>
      <c r="J99" s="58"/>
      <c r="K99" s="58"/>
      <c r="L99" s="58"/>
      <c r="M99" s="322"/>
      <c r="N99" s="322"/>
      <c r="O99" s="322"/>
      <c r="P99" s="58"/>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5.0999999999999996" customHeight="1" outlineLevel="1" x14ac:dyDescent="0.25">
      <c r="A100" s="5"/>
      <c r="B100" s="6"/>
      <c r="C100" s="17"/>
      <c r="D100" s="17"/>
      <c r="E100" s="17"/>
      <c r="F100" s="36"/>
      <c r="G100" s="37"/>
      <c r="H100" s="37"/>
      <c r="I100" s="37"/>
      <c r="J100" s="38"/>
      <c r="K100" s="38"/>
      <c r="L100" s="38"/>
      <c r="M100" s="268"/>
      <c r="N100" s="268"/>
      <c r="O100" s="268"/>
      <c r="P100" s="38"/>
      <c r="Q100" s="38"/>
      <c r="R100" s="38"/>
      <c r="S100" s="38"/>
      <c r="T100" s="38"/>
      <c r="U100" s="38"/>
      <c r="V100" s="30"/>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24.95" customHeight="1" outlineLevel="1" x14ac:dyDescent="0.25">
      <c r="A101" s="5"/>
      <c r="B101" s="6"/>
      <c r="C101" s="39"/>
      <c r="D101" s="39"/>
      <c r="E101" s="39"/>
      <c r="F101" s="39"/>
      <c r="G101" s="40" t="str">
        <f>G89</f>
        <v>Arable Area (Work Wise)</v>
      </c>
      <c r="H101" s="39"/>
      <c r="I101" s="39"/>
      <c r="J101" s="39"/>
      <c r="K101" s="39"/>
      <c r="L101" s="39"/>
      <c r="M101" s="269"/>
      <c r="N101" s="269"/>
      <c r="O101" s="269"/>
      <c r="P101" s="39"/>
      <c r="Q101" s="39"/>
      <c r="R101" s="39"/>
      <c r="S101" s="39"/>
      <c r="T101" s="39"/>
      <c r="U101" s="39"/>
      <c r="V101" s="39"/>
      <c r="W101" s="41" t="s">
        <v>24</v>
      </c>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6"/>
      <c r="D102" s="6"/>
      <c r="E102" s="6"/>
      <c r="F102" s="7"/>
      <c r="G102" s="7"/>
      <c r="H102" s="7"/>
      <c r="I102" s="7"/>
      <c r="J102" s="7"/>
      <c r="K102" s="7"/>
      <c r="L102" s="7"/>
      <c r="M102" s="240"/>
      <c r="N102" s="240"/>
      <c r="O102" s="240"/>
      <c r="P102" s="7"/>
      <c r="Q102" s="7"/>
      <c r="R102" s="7"/>
      <c r="S102" s="7"/>
      <c r="T102" s="7"/>
      <c r="U102" s="7"/>
      <c r="V102" s="7"/>
      <c r="W102" s="7"/>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c r="BQ102" s="7"/>
      <c r="BR102" s="7"/>
      <c r="BS102" s="7"/>
      <c r="BT102" s="7"/>
      <c r="BU102" s="7"/>
      <c r="BV102" s="7"/>
      <c r="BW102" s="7"/>
      <c r="BX102" s="7"/>
      <c r="BY102" s="7"/>
      <c r="BZ102" s="7"/>
      <c r="CA102" s="7"/>
      <c r="CB102" s="7"/>
      <c r="CC102" s="7"/>
      <c r="CD102" s="7"/>
      <c r="CE102" s="7"/>
      <c r="CF102" s="7"/>
    </row>
    <row r="103" spans="1:84" ht="12" customHeight="1" outlineLevel="1" x14ac:dyDescent="0.25">
      <c r="A103" s="5"/>
      <c r="B103" s="6"/>
      <c r="C103" s="6"/>
      <c r="D103" s="6"/>
      <c r="E103" s="6"/>
      <c r="F103" s="6"/>
      <c r="G103" s="6"/>
      <c r="H103" s="7"/>
      <c r="I103" s="7"/>
      <c r="J103" s="7"/>
      <c r="K103" s="7"/>
      <c r="L103" s="7"/>
      <c r="M103" s="7"/>
      <c r="N103" s="7"/>
      <c r="O103" s="7"/>
      <c r="P103" s="7"/>
      <c r="Q103" s="7"/>
      <c r="R103" s="7"/>
      <c r="S103" s="7"/>
      <c r="T103" s="7"/>
      <c r="U103" s="7"/>
      <c r="V103" s="7"/>
      <c r="W103" s="7"/>
      <c r="X103" s="6"/>
      <c r="Y103" s="6"/>
      <c r="Z103" s="6"/>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thickBot="1" x14ac:dyDescent="0.3">
      <c r="A104" s="5"/>
      <c r="B104" s="6"/>
      <c r="C104" s="6"/>
      <c r="D104" s="6"/>
      <c r="E104" s="6"/>
      <c r="F104" s="6"/>
      <c r="G104" s="6"/>
      <c r="H104" s="7"/>
      <c r="I104" s="7"/>
      <c r="J104" s="7"/>
      <c r="K104" s="7"/>
      <c r="L104" s="7"/>
      <c r="M104" s="7"/>
      <c r="N104" s="7"/>
      <c r="O104" s="7"/>
      <c r="P104" s="7"/>
      <c r="Q104" s="7"/>
      <c r="R104" s="7"/>
      <c r="S104" s="7"/>
      <c r="T104" s="7"/>
      <c r="U104" s="7"/>
      <c r="V104" s="7"/>
      <c r="W104" s="7"/>
      <c r="X104" s="6"/>
      <c r="Y104" s="6"/>
      <c r="Z104" s="6"/>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5.0999999999999996" customHeight="1" outlineLevel="1" x14ac:dyDescent="0.25">
      <c r="A105" s="5"/>
      <c r="B105" s="6"/>
      <c r="C105" s="9" t="s">
        <v>0</v>
      </c>
      <c r="D105" s="9"/>
      <c r="E105" s="9"/>
      <c r="F105" s="9"/>
      <c r="G105" s="9"/>
      <c r="H105" s="9"/>
      <c r="I105" s="9"/>
      <c r="J105" s="9"/>
      <c r="K105" s="10"/>
      <c r="L105" s="10"/>
      <c r="M105" s="10"/>
      <c r="N105" s="10"/>
      <c r="O105" s="10"/>
      <c r="P105" s="10"/>
      <c r="Q105" s="10"/>
      <c r="R105" s="10"/>
      <c r="S105" s="10"/>
      <c r="T105" s="10"/>
      <c r="U105" s="10"/>
      <c r="V105" s="10"/>
      <c r="W105" s="11"/>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2"/>
      <c r="D106" s="12"/>
      <c r="E106" s="12" t="s">
        <v>1</v>
      </c>
      <c r="F106" s="13"/>
      <c r="G106" s="14" t="s">
        <v>379</v>
      </c>
      <c r="H106" s="13"/>
      <c r="I106" s="13"/>
      <c r="J106" s="13"/>
      <c r="K106" s="13"/>
      <c r="L106" s="13"/>
      <c r="M106" s="13"/>
      <c r="N106" s="13"/>
      <c r="O106" s="13"/>
      <c r="P106" s="13"/>
      <c r="Q106" s="13"/>
      <c r="R106" s="13"/>
      <c r="S106" s="15"/>
      <c r="T106" s="13"/>
      <c r="U106" s="15"/>
      <c r="V106" s="1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12"/>
      <c r="D107" s="12"/>
      <c r="E107" s="17"/>
      <c r="F107" s="13"/>
      <c r="G107" s="18"/>
      <c r="H107" s="13"/>
      <c r="I107" s="315" t="s">
        <v>378</v>
      </c>
      <c r="J107" s="13"/>
      <c r="K107" s="13"/>
      <c r="L107" s="13"/>
      <c r="M107" s="13"/>
      <c r="N107" s="13"/>
      <c r="O107" s="13"/>
      <c r="P107" s="13"/>
      <c r="Q107" s="13"/>
      <c r="R107" s="13"/>
      <c r="S107" s="15"/>
      <c r="T107" s="19"/>
      <c r="U107" s="15"/>
      <c r="V107" s="15"/>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7"/>
      <c r="D108" s="12"/>
      <c r="E108" s="17"/>
      <c r="F108" s="13"/>
      <c r="G108" s="13"/>
      <c r="H108" s="13"/>
      <c r="I108" s="13" t="s">
        <v>404</v>
      </c>
      <c r="J108" s="13"/>
      <c r="K108" s="13"/>
      <c r="L108" s="13"/>
      <c r="M108" s="13"/>
      <c r="N108" s="13"/>
      <c r="O108" s="13"/>
      <c r="P108" s="13"/>
      <c r="Q108" s="13"/>
      <c r="R108" s="13"/>
      <c r="S108" s="15"/>
      <c r="T108" s="19"/>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20">
        <v>0</v>
      </c>
      <c r="D109" s="12"/>
      <c r="E109" s="17"/>
      <c r="F109" s="13"/>
      <c r="G109" s="21"/>
      <c r="H109" s="13"/>
      <c r="I109" s="13"/>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7"/>
      <c r="E110" s="17"/>
      <c r="F110" s="17"/>
      <c r="G110" s="17"/>
      <c r="H110" s="311"/>
      <c r="I110" s="310"/>
      <c r="J110" s="310"/>
      <c r="K110" s="310"/>
      <c r="L110" s="325"/>
      <c r="M110" s="325"/>
      <c r="N110" s="325"/>
      <c r="O110" s="325"/>
      <c r="P110" s="325"/>
      <c r="Q110" s="325"/>
      <c r="R110" s="325"/>
      <c r="S110" s="325"/>
      <c r="T110" s="325"/>
      <c r="U110" s="310"/>
      <c r="V110" s="310"/>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7"/>
      <c r="D111" s="17"/>
      <c r="E111" s="17"/>
      <c r="F111" s="17"/>
      <c r="G111" s="17"/>
      <c r="H111" s="945" t="s">
        <v>409</v>
      </c>
      <c r="I111" s="945"/>
      <c r="J111" s="945"/>
      <c r="K111" s="310"/>
      <c r="L111" s="325"/>
      <c r="M111" s="944" t="s">
        <v>301</v>
      </c>
      <c r="N111" s="944"/>
      <c r="O111" s="944"/>
      <c r="P111" s="325"/>
      <c r="Q111" s="325"/>
      <c r="R111" s="325"/>
      <c r="S111" s="325"/>
      <c r="T111" s="325"/>
      <c r="U111" s="310"/>
      <c r="V111" s="310"/>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25" t="s">
        <v>67</v>
      </c>
      <c r="I112" s="325" t="s">
        <v>67</v>
      </c>
      <c r="J112" s="325" t="s">
        <v>67</v>
      </c>
      <c r="K112" s="325"/>
      <c r="L112" s="325"/>
      <c r="M112" s="17"/>
      <c r="N112" s="325"/>
      <c r="O112" s="325"/>
      <c r="P112" s="17"/>
      <c r="Q112" s="17"/>
      <c r="R112" s="17"/>
      <c r="S112" s="17"/>
      <c r="T112" s="17"/>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23"/>
      <c r="H113" s="24" t="s">
        <v>71</v>
      </c>
      <c r="I113" s="24" t="s">
        <v>70</v>
      </c>
      <c r="J113" s="24" t="s">
        <v>69</v>
      </c>
      <c r="K113" s="330"/>
      <c r="L113" s="330"/>
      <c r="M113" s="24" t="s">
        <v>71</v>
      </c>
      <c r="N113" s="24" t="s">
        <v>70</v>
      </c>
      <c r="O113" s="24" t="s">
        <v>69</v>
      </c>
      <c r="P113" s="24"/>
      <c r="Q113" s="24"/>
      <c r="R113" s="24"/>
      <c r="S113" s="24"/>
      <c r="T113" s="24"/>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5" outlineLevel="1" x14ac:dyDescent="0.25">
      <c r="A114" s="5"/>
      <c r="B114" s="6"/>
      <c r="C114" s="17"/>
      <c r="D114" s="17"/>
      <c r="E114" s="17"/>
      <c r="F114" s="26"/>
      <c r="G114" s="8" t="s">
        <v>76</v>
      </c>
      <c r="H114" s="368">
        <v>250</v>
      </c>
      <c r="I114" s="368">
        <v>0</v>
      </c>
      <c r="J114" s="368">
        <v>0</v>
      </c>
      <c r="L114" s="8" t="str">
        <f t="shared" ref="L114:L143" si="0">G114</f>
        <v>b</v>
      </c>
      <c r="M114" s="369">
        <f t="shared" ref="M114:M143" si="1">1/4</f>
        <v>0.25</v>
      </c>
      <c r="N114" s="368">
        <f t="shared" ref="N114:N143" si="2">IF(I114&gt;0,1,0)</f>
        <v>0</v>
      </c>
      <c r="O114" s="368">
        <f t="shared" ref="O114:O143" si="3">IF(J114&gt;0,1,0)</f>
        <v>0</v>
      </c>
      <c r="S114" s="35"/>
      <c r="T114" s="35"/>
      <c r="U114" s="35"/>
      <c r="V114" s="3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s="765" customFormat="1" ht="15" outlineLevel="1" x14ac:dyDescent="0.25">
      <c r="A115" s="769"/>
      <c r="B115" s="766"/>
      <c r="C115" s="778"/>
      <c r="D115" s="778"/>
      <c r="E115" s="778"/>
      <c r="F115" s="782"/>
      <c r="G115" s="765" t="s">
        <v>1086</v>
      </c>
      <c r="H115" s="368">
        <v>250</v>
      </c>
      <c r="I115" s="368">
        <v>0</v>
      </c>
      <c r="J115" s="368">
        <v>0</v>
      </c>
      <c r="L115" s="765" t="str">
        <f t="shared" ref="L115" si="4">G115</f>
        <v>bd</v>
      </c>
      <c r="M115" s="369">
        <f t="shared" si="1"/>
        <v>0.25</v>
      </c>
      <c r="N115" s="368">
        <f t="shared" ref="N115" si="5">IF(I115&gt;0,1,0)</f>
        <v>0</v>
      </c>
      <c r="O115" s="368">
        <f t="shared" ref="O115" si="6">IF(J115&gt;0,1,0)</f>
        <v>0</v>
      </c>
      <c r="S115" s="322"/>
      <c r="T115" s="322"/>
      <c r="U115" s="322"/>
      <c r="V115" s="322"/>
      <c r="W115" s="773"/>
      <c r="X115" s="768"/>
      <c r="Y115" s="768"/>
      <c r="Z115" s="768"/>
      <c r="AA115" s="768"/>
      <c r="AB115" s="768"/>
      <c r="AC115" s="768"/>
      <c r="AD115" s="768"/>
      <c r="AE115" s="768"/>
      <c r="AF115" s="768"/>
      <c r="AG115" s="768"/>
      <c r="AH115" s="768"/>
      <c r="AI115" s="768"/>
      <c r="AJ115" s="768"/>
      <c r="AK115" s="768"/>
      <c r="AL115" s="768"/>
      <c r="AM115" s="768"/>
      <c r="AN115" s="768"/>
      <c r="AO115" s="768"/>
      <c r="AP115" s="768"/>
      <c r="AQ115" s="768"/>
      <c r="AR115" s="768"/>
      <c r="AS115" s="768"/>
      <c r="AT115" s="768"/>
      <c r="AU115" s="768"/>
      <c r="AV115" s="768"/>
      <c r="AW115" s="768"/>
      <c r="AX115" s="768"/>
      <c r="AY115" s="768"/>
      <c r="AZ115" s="768"/>
      <c r="BA115" s="768"/>
      <c r="BB115" s="768"/>
      <c r="BC115" s="768"/>
      <c r="BD115" s="768"/>
      <c r="BE115" s="768"/>
      <c r="BF115" s="768"/>
      <c r="BG115" s="768"/>
      <c r="BH115" s="768"/>
      <c r="BI115" s="768"/>
      <c r="BJ115" s="768"/>
      <c r="BK115" s="768"/>
      <c r="BL115" s="768"/>
      <c r="BM115" s="768"/>
      <c r="BN115" s="768"/>
      <c r="BO115" s="768"/>
      <c r="BP115" s="768"/>
    </row>
    <row r="116" spans="1:68" ht="15" outlineLevel="1" x14ac:dyDescent="0.25">
      <c r="A116" s="5"/>
      <c r="B116" s="6"/>
      <c r="C116" s="17"/>
      <c r="D116" s="17"/>
      <c r="E116" s="17"/>
      <c r="F116" s="26"/>
      <c r="G116" s="8" t="s">
        <v>74</v>
      </c>
      <c r="H116" s="368">
        <v>250</v>
      </c>
      <c r="I116" s="368">
        <v>0</v>
      </c>
      <c r="J116" s="368">
        <v>0</v>
      </c>
      <c r="L116" s="8" t="str">
        <f t="shared" si="0"/>
        <v>f</v>
      </c>
      <c r="M116" s="369">
        <f t="shared" si="1"/>
        <v>0.25</v>
      </c>
      <c r="N116" s="368">
        <f t="shared" si="2"/>
        <v>0</v>
      </c>
      <c r="O116" s="368">
        <f t="shared" si="3"/>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78</v>
      </c>
      <c r="H117" s="368">
        <v>250</v>
      </c>
      <c r="I117" s="368">
        <v>0</v>
      </c>
      <c r="J117" s="368">
        <v>0</v>
      </c>
      <c r="L117" s="8" t="str">
        <f t="shared" si="0"/>
        <v>h</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82</v>
      </c>
      <c r="H118" s="368">
        <v>250</v>
      </c>
      <c r="I118" s="368">
        <v>0</v>
      </c>
      <c r="J118" s="368">
        <v>0</v>
      </c>
      <c r="L118" s="8" t="str">
        <f t="shared" si="0"/>
        <v>i</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83</v>
      </c>
      <c r="H119" s="368">
        <v>250</v>
      </c>
      <c r="I119" s="368">
        <v>0</v>
      </c>
      <c r="J119" s="368">
        <v>0</v>
      </c>
      <c r="L119" s="8" t="str">
        <f t="shared" si="0"/>
        <v>k</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77</v>
      </c>
      <c r="H120" s="368">
        <v>250</v>
      </c>
      <c r="I120" s="368">
        <v>0</v>
      </c>
      <c r="J120" s="368">
        <v>0</v>
      </c>
      <c r="L120" s="8" t="str">
        <f t="shared" si="0"/>
        <v>l</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75</v>
      </c>
      <c r="H121" s="368">
        <v>250</v>
      </c>
      <c r="I121" s="368">
        <v>0</v>
      </c>
      <c r="J121" s="368">
        <v>0</v>
      </c>
      <c r="L121" s="8" t="str">
        <f t="shared" si="0"/>
        <v>o</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1087</v>
      </c>
      <c r="H122" s="368">
        <v>250</v>
      </c>
      <c r="I122" s="368">
        <v>0</v>
      </c>
      <c r="J122" s="368">
        <v>0</v>
      </c>
      <c r="L122" s="765" t="str">
        <f t="shared" ref="L122" si="7">G122</f>
        <v>od</v>
      </c>
      <c r="M122" s="369">
        <f t="shared" si="1"/>
        <v>0.25</v>
      </c>
      <c r="N122" s="368">
        <f t="shared" ref="N122" si="8">IF(I122&gt;0,1,0)</f>
        <v>0</v>
      </c>
      <c r="O122" s="368">
        <f t="shared" ref="O122" si="9">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250</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s="765" customFormat="1" ht="15" outlineLevel="1" x14ac:dyDescent="0.25">
      <c r="A125" s="769"/>
      <c r="B125" s="766"/>
      <c r="C125" s="778"/>
      <c r="D125" s="778"/>
      <c r="E125" s="778"/>
      <c r="F125" s="782"/>
      <c r="G125" s="765" t="s">
        <v>1089</v>
      </c>
      <c r="H125" s="368">
        <v>250</v>
      </c>
      <c r="I125" s="368">
        <v>0</v>
      </c>
      <c r="J125" s="368">
        <v>0</v>
      </c>
      <c r="L125" s="765" t="str">
        <f t="shared" ref="L125" si="10">G125</f>
        <v>rd</v>
      </c>
      <c r="M125" s="369">
        <f t="shared" si="1"/>
        <v>0.25</v>
      </c>
      <c r="N125" s="368">
        <f t="shared" ref="N125" si="11">IF(I125&gt;0,1,0)</f>
        <v>0</v>
      </c>
      <c r="O125" s="368">
        <f t="shared" ref="O125" si="12">IF(J125&gt;0,1,0)</f>
        <v>0</v>
      </c>
      <c r="S125" s="322"/>
      <c r="T125" s="322"/>
      <c r="U125" s="322"/>
      <c r="V125" s="322"/>
      <c r="W125" s="773"/>
      <c r="X125" s="768"/>
      <c r="Y125" s="768"/>
      <c r="Z125" s="768"/>
      <c r="AA125" s="768"/>
      <c r="AB125" s="768"/>
      <c r="AC125" s="768"/>
      <c r="AD125" s="768"/>
      <c r="AE125" s="768"/>
      <c r="AF125" s="768"/>
      <c r="AG125" s="768"/>
      <c r="AH125" s="768"/>
      <c r="AI125" s="768"/>
      <c r="AJ125" s="768"/>
      <c r="AK125" s="768"/>
      <c r="AL125" s="768"/>
      <c r="AM125" s="768"/>
      <c r="AN125" s="768"/>
      <c r="AO125" s="768"/>
      <c r="AP125" s="768"/>
      <c r="AQ125" s="768"/>
      <c r="AR125" s="768"/>
      <c r="AS125" s="768"/>
      <c r="AT125" s="768"/>
      <c r="AU125" s="768"/>
      <c r="AV125" s="768"/>
      <c r="AW125" s="768"/>
      <c r="AX125" s="768"/>
      <c r="AY125" s="768"/>
      <c r="AZ125" s="768"/>
      <c r="BA125" s="768"/>
      <c r="BB125" s="768"/>
      <c r="BC125" s="768"/>
      <c r="BD125" s="768"/>
      <c r="BE125" s="768"/>
      <c r="BF125" s="768"/>
      <c r="BG125" s="768"/>
      <c r="BH125" s="768"/>
      <c r="BI125" s="768"/>
      <c r="BJ125" s="768"/>
      <c r="BK125" s="768"/>
      <c r="BL125" s="768"/>
      <c r="BM125" s="768"/>
      <c r="BN125" s="768"/>
      <c r="BO125" s="768"/>
      <c r="BP125" s="768"/>
    </row>
    <row r="126" spans="1:68" ht="15" outlineLevel="1" x14ac:dyDescent="0.25">
      <c r="A126" s="5"/>
      <c r="B126" s="6"/>
      <c r="C126" s="17"/>
      <c r="D126" s="17"/>
      <c r="E126" s="17"/>
      <c r="F126" s="26"/>
      <c r="G126" s="8" t="s">
        <v>84</v>
      </c>
      <c r="H126" s="368">
        <v>250</v>
      </c>
      <c r="I126" s="368">
        <v>0</v>
      </c>
      <c r="J126" s="368">
        <v>0</v>
      </c>
      <c r="L126" s="8" t="str">
        <f t="shared" si="0"/>
        <v>v</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73</v>
      </c>
      <c r="H127" s="368">
        <v>250</v>
      </c>
      <c r="I127" s="368">
        <v>0</v>
      </c>
      <c r="J127" s="368">
        <v>0</v>
      </c>
      <c r="L127" s="8" t="str">
        <f t="shared" si="0"/>
        <v>w</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s="765" customFormat="1" ht="15" outlineLevel="1" x14ac:dyDescent="0.25">
      <c r="A128" s="769"/>
      <c r="B128" s="766"/>
      <c r="C128" s="778"/>
      <c r="D128" s="778"/>
      <c r="E128" s="778"/>
      <c r="F128" s="782"/>
      <c r="G128" s="765" t="s">
        <v>1085</v>
      </c>
      <c r="H128" s="368">
        <v>250</v>
      </c>
      <c r="I128" s="368">
        <v>0</v>
      </c>
      <c r="J128" s="368">
        <v>0</v>
      </c>
      <c r="L128" s="765" t="str">
        <f t="shared" ref="L128" si="13">G128</f>
        <v>wd</v>
      </c>
      <c r="M128" s="369">
        <f t="shared" si="1"/>
        <v>0.25</v>
      </c>
      <c r="N128" s="368">
        <f t="shared" ref="N128" si="14">IF(I128&gt;0,1,0)</f>
        <v>0</v>
      </c>
      <c r="O128" s="368">
        <f t="shared" ref="O128" si="15">IF(J128&gt;0,1,0)</f>
        <v>0</v>
      </c>
      <c r="S128" s="322"/>
      <c r="T128" s="322"/>
      <c r="U128" s="322"/>
      <c r="V128" s="322"/>
      <c r="W128" s="773"/>
      <c r="X128" s="768"/>
      <c r="Y128" s="768"/>
      <c r="Z128" s="768"/>
      <c r="AA128" s="768"/>
      <c r="AB128" s="768"/>
      <c r="AC128" s="768"/>
      <c r="AD128" s="768"/>
      <c r="AE128" s="768"/>
      <c r="AF128" s="768"/>
      <c r="AG128" s="768"/>
      <c r="AH128" s="768"/>
      <c r="AI128" s="768"/>
      <c r="AJ128" s="768"/>
      <c r="AK128" s="768"/>
      <c r="AL128" s="768"/>
      <c r="AM128" s="768"/>
      <c r="AN128" s="768"/>
      <c r="AO128" s="768"/>
      <c r="AP128" s="768"/>
      <c r="AQ128" s="768"/>
      <c r="AR128" s="768"/>
      <c r="AS128" s="768"/>
      <c r="AT128" s="768"/>
      <c r="AU128" s="768"/>
      <c r="AV128" s="768"/>
      <c r="AW128" s="768"/>
      <c r="AX128" s="768"/>
      <c r="AY128" s="768"/>
      <c r="AZ128" s="768"/>
      <c r="BA128" s="768"/>
      <c r="BB128" s="768"/>
      <c r="BC128" s="768"/>
      <c r="BD128" s="768"/>
      <c r="BE128" s="768"/>
      <c r="BF128" s="768"/>
      <c r="BG128" s="768"/>
      <c r="BH128" s="768"/>
      <c r="BI128" s="768"/>
      <c r="BJ128" s="768"/>
      <c r="BK128" s="768"/>
      <c r="BL128" s="768"/>
      <c r="BM128" s="768"/>
      <c r="BN128" s="768"/>
      <c r="BO128" s="768"/>
      <c r="BP128" s="768"/>
    </row>
    <row r="129" spans="1:68" ht="15" outlineLevel="1" x14ac:dyDescent="0.25">
      <c r="A129" s="5"/>
      <c r="B129" s="6"/>
      <c r="C129" s="17"/>
      <c r="D129" s="17"/>
      <c r="E129" s="17"/>
      <c r="F129" s="26"/>
      <c r="G129" s="8" t="s">
        <v>81</v>
      </c>
      <c r="H129" s="368">
        <v>250</v>
      </c>
      <c r="I129" s="368">
        <v>0</v>
      </c>
      <c r="J129" s="368">
        <v>0</v>
      </c>
      <c r="L129" s="8" t="str">
        <f t="shared" si="0"/>
        <v>z</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1088</v>
      </c>
      <c r="H130" s="368">
        <v>250</v>
      </c>
      <c r="I130" s="368">
        <v>0</v>
      </c>
      <c r="J130" s="368">
        <v>0</v>
      </c>
      <c r="L130" s="765" t="str">
        <f t="shared" ref="L130" si="16">G130</f>
        <v>zd</v>
      </c>
      <c r="M130" s="369">
        <f t="shared" si="1"/>
        <v>0.25</v>
      </c>
      <c r="N130" s="368">
        <f t="shared" ref="N130" si="17">IF(I130&gt;0,1,0)</f>
        <v>0</v>
      </c>
      <c r="O130" s="368">
        <f t="shared" ref="O130" si="18">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27" t="s">
        <v>79</v>
      </c>
      <c r="H131" s="368">
        <v>250</v>
      </c>
      <c r="I131" s="368">
        <v>60</v>
      </c>
      <c r="J131" s="368">
        <v>120</v>
      </c>
      <c r="K131" s="27"/>
      <c r="L131" s="8" t="str">
        <f t="shared" si="0"/>
        <v>a</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27" t="s">
        <v>80</v>
      </c>
      <c r="H132" s="368">
        <v>250</v>
      </c>
      <c r="I132" s="368">
        <v>60</v>
      </c>
      <c r="J132" s="368">
        <v>170</v>
      </c>
      <c r="K132" s="27"/>
      <c r="L132" s="8" t="str">
        <f t="shared" si="0"/>
        <v>ar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398</v>
      </c>
      <c r="H133" s="368">
        <v>250</v>
      </c>
      <c r="I133" s="368">
        <v>60</v>
      </c>
      <c r="J133" s="368">
        <v>120</v>
      </c>
      <c r="K133" s="27"/>
      <c r="L133" s="8" t="str">
        <f t="shared" si="0"/>
        <v>m</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399</v>
      </c>
      <c r="H134" s="368">
        <v>250</v>
      </c>
      <c r="I134" s="368">
        <v>60</v>
      </c>
      <c r="J134" s="368">
        <v>120</v>
      </c>
      <c r="L134" s="8" t="str">
        <f t="shared" si="0"/>
        <v>j</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8" t="s">
        <v>259</v>
      </c>
      <c r="H135" s="368">
        <v>250</v>
      </c>
      <c r="I135" s="368">
        <v>60</v>
      </c>
      <c r="J135" s="368">
        <v>170</v>
      </c>
      <c r="L135" s="8" t="str">
        <f t="shared" si="0"/>
        <v>jr</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400</v>
      </c>
      <c r="H136" s="368">
        <v>250</v>
      </c>
      <c r="I136" s="368">
        <v>60</v>
      </c>
      <c r="J136" s="368">
        <v>120</v>
      </c>
      <c r="K136" s="27"/>
      <c r="L136" s="8" t="str">
        <f t="shared" si="0"/>
        <v>s</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85</v>
      </c>
      <c r="H137" s="368">
        <v>250</v>
      </c>
      <c r="I137" s="368">
        <v>60</v>
      </c>
      <c r="J137" s="368">
        <v>170</v>
      </c>
      <c r="K137" s="27"/>
      <c r="L137" s="8" t="str">
        <f t="shared" si="0"/>
        <v>sr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401</v>
      </c>
      <c r="H138" s="368">
        <v>250</v>
      </c>
      <c r="I138" s="368">
        <v>60</v>
      </c>
      <c r="J138" s="368">
        <v>120</v>
      </c>
      <c r="K138" s="27"/>
      <c r="L138" s="8" t="str">
        <f t="shared" si="0"/>
        <v>t</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258</v>
      </c>
      <c r="H139" s="368">
        <v>250</v>
      </c>
      <c r="I139" s="368">
        <v>60</v>
      </c>
      <c r="J139" s="368">
        <v>170</v>
      </c>
      <c r="K139" s="27"/>
      <c r="L139" s="8" t="str">
        <f t="shared" si="0"/>
        <v>tr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402</v>
      </c>
      <c r="H140" s="368">
        <v>250</v>
      </c>
      <c r="I140" s="368">
        <v>60</v>
      </c>
      <c r="J140" s="368">
        <v>120</v>
      </c>
      <c r="K140" s="27"/>
      <c r="L140" s="8" t="str">
        <f t="shared" si="0"/>
        <v>u</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6" t="s">
        <v>256</v>
      </c>
      <c r="H141" s="368">
        <v>250</v>
      </c>
      <c r="I141" s="368">
        <v>60</v>
      </c>
      <c r="J141" s="368">
        <v>170</v>
      </c>
      <c r="K141" s="26"/>
      <c r="L141" s="8" t="str">
        <f t="shared" si="0"/>
        <v>ur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6" t="s">
        <v>403</v>
      </c>
      <c r="H142" s="368">
        <v>250</v>
      </c>
      <c r="I142" s="368">
        <v>60</v>
      </c>
      <c r="J142" s="368">
        <v>120</v>
      </c>
      <c r="K142" s="26"/>
      <c r="L142" s="8" t="str">
        <f t="shared" si="0"/>
        <v>x</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8" t="s">
        <v>257</v>
      </c>
      <c r="H143" s="368">
        <v>250</v>
      </c>
      <c r="I143" s="368">
        <v>60</v>
      </c>
      <c r="J143" s="368">
        <v>170</v>
      </c>
      <c r="L143" s="8" t="str">
        <f t="shared" si="0"/>
        <v>xr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H144" s="312"/>
      <c r="I144" s="313"/>
      <c r="J144" s="313"/>
      <c r="K144" s="35"/>
      <c r="P144" s="35"/>
      <c r="Q144" s="35"/>
      <c r="R144" s="35"/>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2" customHeight="1" outlineLevel="1" x14ac:dyDescent="0.25">
      <c r="A145" s="5"/>
      <c r="B145" s="6"/>
      <c r="C145" s="17"/>
      <c r="D145" s="17"/>
      <c r="E145" s="17"/>
      <c r="F145" s="33"/>
      <c r="G145" s="33"/>
      <c r="H145" s="33"/>
      <c r="I145" s="33"/>
      <c r="J145" s="33"/>
      <c r="K145" s="35"/>
      <c r="L145" s="35"/>
      <c r="M145" s="35"/>
      <c r="N145" s="35"/>
      <c r="O145" s="35"/>
      <c r="P145" s="35"/>
      <c r="Q145" s="35"/>
      <c r="R145" s="35"/>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17"/>
      <c r="D146" s="17"/>
      <c r="E146" s="17"/>
      <c r="F146" s="33"/>
      <c r="G146" s="34"/>
      <c r="H146" s="58"/>
      <c r="I146" s="58"/>
      <c r="J146" s="58"/>
      <c r="K146" s="35"/>
      <c r="L146" s="35"/>
      <c r="M146" s="35"/>
      <c r="N146" s="35"/>
      <c r="O146" s="35"/>
      <c r="P146" s="35"/>
      <c r="Q146" s="35"/>
      <c r="R146" s="35"/>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5.0999999999999996" customHeight="1" outlineLevel="1" x14ac:dyDescent="0.25">
      <c r="A147" s="5"/>
      <c r="B147" s="6"/>
      <c r="C147" s="17"/>
      <c r="D147" s="17"/>
      <c r="E147" s="17"/>
      <c r="F147" s="36"/>
      <c r="G147" s="37"/>
      <c r="H147" s="37"/>
      <c r="I147" s="38"/>
      <c r="J147" s="38"/>
      <c r="K147" s="38"/>
      <c r="L147" s="38"/>
      <c r="M147" s="38"/>
      <c r="N147" s="38"/>
      <c r="O147" s="38"/>
      <c r="P147" s="38"/>
      <c r="Q147" s="38"/>
      <c r="R147" s="38"/>
      <c r="S147" s="38"/>
      <c r="T147" s="38"/>
      <c r="U147" s="38"/>
      <c r="V147" s="30"/>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24.95" customHeight="1" outlineLevel="1" x14ac:dyDescent="0.25">
      <c r="A148" s="5"/>
      <c r="B148" s="6"/>
      <c r="C148" s="39"/>
      <c r="D148" s="39"/>
      <c r="E148" s="39"/>
      <c r="F148" s="39"/>
      <c r="G148" s="40" t="str">
        <f>G106</f>
        <v>Fixed Inputs</v>
      </c>
      <c r="H148" s="39"/>
      <c r="I148" s="39"/>
      <c r="J148" s="39"/>
      <c r="K148" s="39"/>
      <c r="L148" s="39"/>
      <c r="M148" s="39"/>
      <c r="N148" s="39"/>
      <c r="O148" s="39"/>
      <c r="P148" s="39"/>
      <c r="Q148" s="39"/>
      <c r="R148" s="39"/>
      <c r="S148" s="39"/>
      <c r="T148" s="39"/>
      <c r="U148" s="39"/>
      <c r="V148" s="39"/>
      <c r="W148" s="41" t="s">
        <v>24</v>
      </c>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6"/>
      <c r="D149" s="6"/>
      <c r="E149" s="6"/>
      <c r="F149" s="7"/>
      <c r="G149" s="7"/>
      <c r="H149" s="7"/>
      <c r="I149" s="7"/>
      <c r="J149" s="7"/>
      <c r="K149" s="7"/>
      <c r="L149" s="7"/>
      <c r="M149" s="7"/>
      <c r="N149" s="7"/>
      <c r="O149" s="7"/>
      <c r="P149" s="7"/>
      <c r="Q149" s="7"/>
      <c r="R149" s="7"/>
      <c r="S149" s="7"/>
      <c r="T149" s="7"/>
      <c r="U149" s="7"/>
      <c r="V149" s="7"/>
      <c r="W149" s="7"/>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c r="BQ149" s="7"/>
      <c r="BR149" s="7"/>
      <c r="BS149" s="7"/>
      <c r="BT149" s="7"/>
      <c r="BU149" s="7"/>
      <c r="BV149" s="7"/>
      <c r="BW149" s="7"/>
      <c r="BX149" s="7"/>
      <c r="BY149" s="7"/>
      <c r="BZ149" s="7"/>
      <c r="CA149" s="7"/>
      <c r="CB149" s="7"/>
      <c r="CC149" s="7"/>
      <c r="CD149" s="7"/>
      <c r="CE149" s="7"/>
      <c r="CF149" s="7"/>
    </row>
    <row r="150" spans="1:84" ht="12" customHeight="1" outlineLevel="1" x14ac:dyDescent="0.25">
      <c r="A150" s="5"/>
      <c r="B150" s="6"/>
      <c r="C150" s="6"/>
      <c r="D150" s="6"/>
      <c r="E150" s="6"/>
      <c r="F150" s="6"/>
      <c r="G150" s="6"/>
      <c r="H150" s="7"/>
      <c r="I150" s="7"/>
      <c r="J150" s="7"/>
      <c r="K150" s="7"/>
      <c r="L150" s="7"/>
      <c r="M150" s="7"/>
      <c r="N150" s="240"/>
      <c r="O150" s="240"/>
      <c r="P150" s="240"/>
      <c r="Q150" s="7"/>
      <c r="R150" s="7"/>
      <c r="S150" s="7"/>
      <c r="T150" s="7"/>
      <c r="U150" s="7"/>
      <c r="V150" s="7"/>
      <c r="W150" s="7"/>
      <c r="X150" s="6"/>
      <c r="Y150" s="6"/>
      <c r="Z150" s="6"/>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5.0999999999999996" customHeight="1" outlineLevel="1" thickBot="1" x14ac:dyDescent="0.3">
      <c r="A151" s="5"/>
      <c r="B151" s="6"/>
      <c r="C151" s="6"/>
      <c r="D151" s="6"/>
      <c r="E151" s="6"/>
      <c r="F151" s="6"/>
      <c r="G151" s="6"/>
      <c r="H151" s="7"/>
      <c r="I151" s="7"/>
      <c r="J151" s="7"/>
      <c r="K151" s="7"/>
      <c r="L151" s="7"/>
      <c r="M151" s="7"/>
      <c r="N151" s="240"/>
      <c r="O151" s="240"/>
      <c r="P151" s="240"/>
      <c r="Q151" s="7"/>
      <c r="R151" s="7"/>
      <c r="S151" s="7"/>
      <c r="T151" s="7"/>
      <c r="U151" s="7"/>
      <c r="V151" s="7"/>
      <c r="W151" s="7"/>
      <c r="X151" s="6"/>
      <c r="Y151" s="6"/>
      <c r="Z151" s="6"/>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5.0999999999999996" customHeight="1" outlineLevel="1" x14ac:dyDescent="0.25">
      <c r="A152" s="5"/>
      <c r="B152" s="6"/>
      <c r="C152" s="9" t="s">
        <v>0</v>
      </c>
      <c r="D152" s="9"/>
      <c r="E152" s="9"/>
      <c r="F152" s="9"/>
      <c r="G152" s="9"/>
      <c r="H152" s="9"/>
      <c r="I152" s="9"/>
      <c r="J152" s="9"/>
      <c r="K152" s="10"/>
      <c r="L152" s="10"/>
      <c r="M152" s="10"/>
      <c r="N152" s="242"/>
      <c r="O152" s="242"/>
      <c r="P152" s="242"/>
      <c r="Q152" s="10"/>
      <c r="R152" s="10"/>
      <c r="S152" s="10"/>
      <c r="T152" s="10"/>
      <c r="U152" s="10"/>
      <c r="V152" s="10"/>
      <c r="W152" s="11"/>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2"/>
      <c r="D153" s="12"/>
      <c r="E153" s="12" t="s">
        <v>1</v>
      </c>
      <c r="F153" s="13"/>
      <c r="G153" s="14" t="s">
        <v>300</v>
      </c>
      <c r="H153" s="13"/>
      <c r="I153" s="13"/>
      <c r="J153" s="13"/>
      <c r="K153" s="13"/>
      <c r="L153" s="13"/>
      <c r="M153" s="13"/>
      <c r="N153" s="245"/>
      <c r="O153" s="245"/>
      <c r="P153" s="245"/>
      <c r="Q153" s="13"/>
      <c r="R153" s="13"/>
      <c r="S153" s="15"/>
      <c r="T153" s="13"/>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2"/>
      <c r="D154" s="12"/>
      <c r="E154" s="17"/>
      <c r="F154" s="13"/>
      <c r="G154" s="18"/>
      <c r="H154" s="13"/>
      <c r="I154" s="13"/>
      <c r="J154" s="13"/>
      <c r="K154" s="13"/>
      <c r="L154" s="13"/>
      <c r="M154" s="13"/>
      <c r="N154" s="245"/>
      <c r="O154" s="245"/>
      <c r="P154" s="245"/>
      <c r="Q154" s="13"/>
      <c r="R154" s="13"/>
      <c r="S154" s="15"/>
      <c r="T154" s="19"/>
      <c r="U154" s="15"/>
      <c r="V154" s="15"/>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2"/>
      <c r="E155" s="17"/>
      <c r="F155" s="13"/>
      <c r="G155" s="13" t="s">
        <v>2</v>
      </c>
      <c r="H155" s="13"/>
      <c r="I155" s="13" t="s">
        <v>294</v>
      </c>
      <c r="J155" s="13"/>
      <c r="K155" s="13"/>
      <c r="L155" s="13"/>
      <c r="M155" s="13"/>
      <c r="N155" s="245"/>
      <c r="O155" s="245"/>
      <c r="P155" s="245"/>
      <c r="Q155" s="13"/>
      <c r="R155" s="13"/>
      <c r="S155" s="15"/>
      <c r="T155" s="19"/>
      <c r="U155" s="15"/>
      <c r="V155" s="15"/>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20">
        <v>0</v>
      </c>
      <c r="D156" s="12"/>
      <c r="E156" s="17"/>
      <c r="F156" s="13"/>
      <c r="G156" s="21"/>
      <c r="H156" s="13"/>
      <c r="I156" s="13"/>
      <c r="J156" s="13"/>
      <c r="K156" s="13"/>
      <c r="L156" s="13"/>
      <c r="M156" s="13"/>
      <c r="N156" s="245"/>
      <c r="O156" s="245"/>
      <c r="P156" s="245"/>
      <c r="Q156" s="13"/>
      <c r="R156" s="13"/>
      <c r="S156" s="15"/>
      <c r="T156" s="19"/>
      <c r="U156" s="15"/>
      <c r="V156" s="15"/>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c r="I157" s="17"/>
      <c r="J157" s="233"/>
      <c r="K157" s="233"/>
      <c r="L157" s="233"/>
      <c r="M157" s="233"/>
      <c r="N157" s="819"/>
      <c r="O157" s="819"/>
      <c r="P157" s="819"/>
      <c r="Q157" s="233"/>
      <c r="R157" s="233"/>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7"/>
      <c r="D158" s="17"/>
      <c r="E158" s="17"/>
      <c r="F158" s="17"/>
      <c r="G158" s="17"/>
      <c r="H158" s="17"/>
      <c r="I158" s="17"/>
      <c r="J158" s="17"/>
      <c r="K158" s="17"/>
      <c r="L158" s="233"/>
      <c r="M158" s="233"/>
      <c r="N158" s="819"/>
      <c r="O158" s="819"/>
      <c r="P158" s="819"/>
      <c r="Q158" s="233"/>
      <c r="R158" s="233"/>
      <c r="S158" s="233"/>
      <c r="T158" s="233"/>
      <c r="U158" s="233"/>
      <c r="V158" s="233"/>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7"/>
      <c r="E159" s="17"/>
      <c r="F159" s="17"/>
      <c r="G159" s="17"/>
      <c r="H159" s="17"/>
      <c r="I159" s="23"/>
      <c r="J159" s="23"/>
      <c r="K159" s="23"/>
      <c r="L159" s="23"/>
      <c r="M159" s="23"/>
      <c r="N159" s="255"/>
      <c r="O159" s="255"/>
      <c r="P159" s="255"/>
      <c r="Q159" s="23"/>
      <c r="R159" s="24"/>
      <c r="S159" s="233"/>
      <c r="T159" s="233"/>
      <c r="U159" s="233"/>
      <c r="V159" s="233"/>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7"/>
      <c r="E160" s="17"/>
      <c r="F160" s="17"/>
      <c r="G160" s="17"/>
      <c r="H160" s="17" t="s">
        <v>67</v>
      </c>
      <c r="I160" s="249" t="s">
        <v>459</v>
      </c>
      <c r="J160" s="255" t="s">
        <v>446</v>
      </c>
      <c r="K160" s="255" t="s">
        <v>63</v>
      </c>
      <c r="L160" s="255" t="s">
        <v>64</v>
      </c>
      <c r="M160" s="255" t="s">
        <v>65</v>
      </c>
      <c r="N160" s="255" t="s">
        <v>66</v>
      </c>
      <c r="O160" s="255" t="s">
        <v>1003</v>
      </c>
      <c r="P160" s="255" t="s">
        <v>1004</v>
      </c>
      <c r="Q160" s="255" t="s">
        <v>1005</v>
      </c>
      <c r="R160" s="24"/>
      <c r="S160" s="233"/>
      <c r="T160" s="233"/>
      <c r="U160" s="233"/>
      <c r="V160" s="233"/>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5" outlineLevel="1" x14ac:dyDescent="0.25">
      <c r="A161" s="5"/>
      <c r="B161" s="6"/>
      <c r="C161" s="17"/>
      <c r="D161" s="17"/>
      <c r="E161" s="17"/>
      <c r="F161" s="26"/>
      <c r="G161" s="27" t="s">
        <v>39</v>
      </c>
      <c r="H161" s="27" t="s">
        <v>69</v>
      </c>
      <c r="I161" s="258" t="s">
        <v>79</v>
      </c>
      <c r="J161" s="370">
        <v>120</v>
      </c>
      <c r="K161" s="370">
        <v>120</v>
      </c>
      <c r="L161" s="370">
        <v>120</v>
      </c>
      <c r="M161" s="370">
        <v>120</v>
      </c>
      <c r="N161" s="370">
        <v>120</v>
      </c>
      <c r="O161" s="370">
        <v>0</v>
      </c>
      <c r="P161" s="370">
        <v>0</v>
      </c>
      <c r="Q161" s="370">
        <v>0</v>
      </c>
      <c r="R161" s="62"/>
      <c r="S161" s="62"/>
      <c r="T161" s="62"/>
      <c r="U161" s="62"/>
      <c r="V161" s="60"/>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258" t="s">
        <v>80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398</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75" t="s">
        <v>399</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75" t="s">
        <v>259</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400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85</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401</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258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402</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7" t="s">
        <v>256</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7" t="s">
        <v>403</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75" t="s">
        <v>257</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ht="15" outlineLevel="1" x14ac:dyDescent="0.25">
      <c r="A174" s="5"/>
      <c r="B174" s="6"/>
      <c r="C174" s="17"/>
      <c r="D174" s="17"/>
      <c r="E174" s="17"/>
      <c r="F174" s="26"/>
      <c r="G174" s="27"/>
      <c r="H174" s="235"/>
      <c r="I174" s="236"/>
      <c r="J174" s="237"/>
      <c r="K174" s="237"/>
      <c r="L174" s="237"/>
      <c r="M174" s="237"/>
      <c r="N174" s="65"/>
      <c r="O174" s="65"/>
      <c r="P174" s="65"/>
      <c r="Q174" s="65"/>
      <c r="R174" s="62"/>
      <c r="S174" s="62"/>
      <c r="T174" s="62"/>
      <c r="U174" s="62"/>
      <c r="V174" s="60"/>
      <c r="W174" s="16"/>
      <c r="X174" s="7"/>
      <c r="Y174" s="7"/>
      <c r="Z174" s="7"/>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ht="15" outlineLevel="1" x14ac:dyDescent="0.25">
      <c r="A175" s="5"/>
      <c r="B175" s="6"/>
      <c r="C175" s="17"/>
      <c r="D175" s="17"/>
      <c r="E175" s="17"/>
      <c r="F175" s="26"/>
      <c r="G175" s="27"/>
      <c r="H175" s="235" t="s">
        <v>67</v>
      </c>
      <c r="I175" s="235" t="s">
        <v>459</v>
      </c>
      <c r="J175" s="228" t="s">
        <v>446</v>
      </c>
      <c r="K175" s="228" t="s">
        <v>63</v>
      </c>
      <c r="L175" s="228" t="s">
        <v>64</v>
      </c>
      <c r="M175" s="228" t="s">
        <v>65</v>
      </c>
      <c r="N175" s="228" t="s">
        <v>66</v>
      </c>
      <c r="O175" s="228" t="s">
        <v>1003</v>
      </c>
      <c r="P175" s="228" t="s">
        <v>1004</v>
      </c>
      <c r="Q175" s="228" t="s">
        <v>1005</v>
      </c>
      <c r="R175" s="62"/>
      <c r="S175" s="62"/>
      <c r="T175" s="62"/>
      <c r="U175" s="62"/>
      <c r="V175" s="60"/>
      <c r="W175" s="16"/>
      <c r="X175" s="7"/>
      <c r="Y175" s="7"/>
      <c r="Z175" s="7"/>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ht="15" outlineLevel="1" x14ac:dyDescent="0.25">
      <c r="A176" s="5"/>
      <c r="B176" s="6"/>
      <c r="C176" s="17"/>
      <c r="D176" s="17"/>
      <c r="E176" s="17"/>
      <c r="F176" s="26"/>
      <c r="G176" s="27" t="s">
        <v>301</v>
      </c>
      <c r="H176" s="258" t="s">
        <v>69</v>
      </c>
      <c r="I176" s="258" t="s">
        <v>79</v>
      </c>
      <c r="J176" s="340">
        <v>1</v>
      </c>
      <c r="K176" s="340">
        <v>1</v>
      </c>
      <c r="L176" s="340">
        <v>1</v>
      </c>
      <c r="M176" s="340">
        <v>1</v>
      </c>
      <c r="N176" s="340">
        <v>1</v>
      </c>
      <c r="O176" s="340">
        <v>0</v>
      </c>
      <c r="P176" s="340">
        <v>0</v>
      </c>
      <c r="Q176" s="340">
        <v>0</v>
      </c>
      <c r="R176" s="62"/>
      <c r="S176" s="62"/>
      <c r="T176" s="62"/>
      <c r="U176" s="62"/>
      <c r="V176" s="60"/>
      <c r="W176" s="16"/>
      <c r="X176" s="7"/>
      <c r="Y176" s="7"/>
      <c r="Z176" s="7"/>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258" t="s">
        <v>80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398</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75" t="s">
        <v>399</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75" t="s">
        <v>259</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400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85</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8" t="s">
        <v>401</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8" t="s">
        <v>258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258" t="s">
        <v>402</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s="75" customFormat="1" ht="15" outlineLevel="1" x14ac:dyDescent="0.25">
      <c r="A186" s="238"/>
      <c r="B186" s="239"/>
      <c r="C186" s="249"/>
      <c r="D186" s="249"/>
      <c r="E186" s="249"/>
      <c r="F186" s="257"/>
      <c r="G186" s="258"/>
      <c r="H186" s="258" t="s">
        <v>69</v>
      </c>
      <c r="I186" s="257" t="s">
        <v>256</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s="75" customFormat="1" ht="15" outlineLevel="1" x14ac:dyDescent="0.25">
      <c r="A187" s="238"/>
      <c r="B187" s="239"/>
      <c r="C187" s="249"/>
      <c r="D187" s="249"/>
      <c r="E187" s="249"/>
      <c r="F187" s="257"/>
      <c r="G187" s="258"/>
      <c r="H187" s="258" t="s">
        <v>69</v>
      </c>
      <c r="I187" s="257" t="s">
        <v>403</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s="75" customFormat="1" ht="15" outlineLevel="1" x14ac:dyDescent="0.25">
      <c r="A188" s="238"/>
      <c r="B188" s="239"/>
      <c r="C188" s="249"/>
      <c r="D188" s="249"/>
      <c r="E188" s="249"/>
      <c r="F188" s="257"/>
      <c r="G188" s="258"/>
      <c r="H188" s="258" t="s">
        <v>69</v>
      </c>
      <c r="I188" s="75" t="s">
        <v>257</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17"/>
      <c r="D189" s="17"/>
      <c r="E189" s="17"/>
      <c r="F189" s="33"/>
      <c r="G189" s="34"/>
      <c r="H189" s="34"/>
      <c r="I189" s="64"/>
      <c r="J189" s="63"/>
      <c r="K189" s="63"/>
      <c r="L189" s="63"/>
      <c r="M189" s="63"/>
      <c r="N189" s="63"/>
      <c r="O189" s="63"/>
      <c r="P189" s="63"/>
      <c r="Q189" s="63"/>
      <c r="R189" s="59"/>
      <c r="S189" s="59"/>
      <c r="T189" s="59"/>
      <c r="U189" s="59"/>
      <c r="V189" s="60"/>
      <c r="W189" s="16"/>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84" ht="5.0999999999999996" customHeight="1" outlineLevel="1" x14ac:dyDescent="0.25">
      <c r="A190" s="5"/>
      <c r="B190" s="6"/>
      <c r="C190" s="17"/>
      <c r="D190" s="17"/>
      <c r="E190" s="17"/>
      <c r="F190" s="36"/>
      <c r="G190" s="37"/>
      <c r="H190" s="37"/>
      <c r="I190" s="37"/>
      <c r="J190" s="38"/>
      <c r="K190" s="38"/>
      <c r="L190" s="38"/>
      <c r="M190" s="38"/>
      <c r="N190" s="268"/>
      <c r="O190" s="268"/>
      <c r="P190" s="268"/>
      <c r="Q190" s="38"/>
      <c r="R190" s="38"/>
      <c r="S190" s="38"/>
      <c r="T190" s="38"/>
      <c r="U190" s="38"/>
      <c r="V190" s="30"/>
      <c r="W190" s="16"/>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84" ht="24.95" customHeight="1" outlineLevel="1" x14ac:dyDescent="0.25">
      <c r="A191" s="5"/>
      <c r="B191" s="6"/>
      <c r="C191" s="39"/>
      <c r="D191" s="39"/>
      <c r="E191" s="39"/>
      <c r="F191" s="39"/>
      <c r="G191" s="40" t="str">
        <f>G153</f>
        <v>Non Arable Pasture Inputs</v>
      </c>
      <c r="H191" s="39"/>
      <c r="I191" s="39"/>
      <c r="J191" s="39"/>
      <c r="K191" s="39"/>
      <c r="L191" s="39"/>
      <c r="M191" s="39"/>
      <c r="N191" s="269"/>
      <c r="O191" s="269"/>
      <c r="P191" s="269"/>
      <c r="Q191" s="39"/>
      <c r="R191" s="39"/>
      <c r="S191" s="39"/>
      <c r="T191" s="39"/>
      <c r="U191" s="39"/>
      <c r="V191" s="39"/>
      <c r="W191" s="41" t="s">
        <v>24</v>
      </c>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84" ht="12" customHeight="1" outlineLevel="1" x14ac:dyDescent="0.25">
      <c r="A192" s="5"/>
      <c r="B192" s="6"/>
      <c r="C192" s="6"/>
      <c r="D192" s="6"/>
      <c r="E192" s="6"/>
      <c r="F192" s="7"/>
      <c r="G192" s="7"/>
      <c r="H192" s="7"/>
      <c r="I192" s="7"/>
      <c r="J192" s="7"/>
      <c r="K192" s="7"/>
      <c r="L192" s="7"/>
      <c r="M192" s="7"/>
      <c r="N192" s="240"/>
      <c r="O192" s="240"/>
      <c r="P192" s="240"/>
      <c r="Q192" s="7"/>
      <c r="R192" s="7"/>
      <c r="S192" s="7"/>
      <c r="T192" s="7"/>
      <c r="U192" s="7"/>
      <c r="V192" s="7"/>
      <c r="W192" s="7"/>
      <c r="X192" s="7"/>
      <c r="Y192" s="7"/>
      <c r="Z192" s="7"/>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7"/>
      <c r="BR192" s="7"/>
      <c r="BS192" s="7"/>
      <c r="BT192" s="7"/>
      <c r="BU192" s="7"/>
      <c r="BV192" s="7"/>
      <c r="BW192" s="7"/>
      <c r="BX192" s="7"/>
      <c r="BY192" s="7"/>
      <c r="BZ192" s="7"/>
      <c r="CA192" s="7"/>
      <c r="CB192" s="7"/>
      <c r="CC192" s="7"/>
      <c r="CD192" s="7"/>
      <c r="CE192" s="7"/>
      <c r="CF192" s="7"/>
    </row>
    <row r="193" spans="1:73" ht="12" customHeight="1" outlineLevel="1" x14ac:dyDescent="0.25">
      <c r="A193" s="5"/>
      <c r="B193" s="6"/>
      <c r="C193" s="6"/>
      <c r="D193" s="6"/>
      <c r="E193" s="6"/>
      <c r="F193" s="6"/>
      <c r="G193" s="6"/>
      <c r="H193" s="7"/>
      <c r="I193" s="7"/>
      <c r="J193" s="7"/>
      <c r="K193" s="7"/>
      <c r="L193" s="7"/>
      <c r="M193" s="7"/>
      <c r="N193" s="7"/>
      <c r="O193" s="7"/>
      <c r="P193" s="7"/>
      <c r="Q193" s="7"/>
      <c r="R193" s="7"/>
      <c r="S193" s="7"/>
      <c r="T193" s="7"/>
      <c r="U193" s="7"/>
      <c r="V193" s="7"/>
      <c r="W193" s="7"/>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c r="BQ193" s="7"/>
      <c r="BR193" s="7"/>
      <c r="BS193" s="6"/>
      <c r="BT193" s="6"/>
      <c r="BU193" s="6"/>
    </row>
    <row r="194" spans="1:73" ht="5.0999999999999996" customHeight="1" outlineLevel="1" thickBot="1" x14ac:dyDescent="0.3">
      <c r="A194" s="5"/>
      <c r="B194" s="6"/>
      <c r="C194" s="6"/>
      <c r="D194" s="6"/>
      <c r="E194" s="6"/>
      <c r="F194" s="6"/>
      <c r="G194" s="6"/>
      <c r="H194" s="7"/>
      <c r="I194" s="7"/>
      <c r="J194" s="7"/>
      <c r="K194" s="7"/>
      <c r="L194" s="7"/>
      <c r="M194" s="7"/>
      <c r="N194" s="7"/>
      <c r="O194" s="7"/>
      <c r="P194" s="7"/>
      <c r="Q194" s="7"/>
      <c r="R194" s="7"/>
      <c r="S194" s="7"/>
      <c r="T194" s="7"/>
      <c r="U194" s="7"/>
      <c r="V194" s="7"/>
      <c r="W194" s="7"/>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c r="BQ194" s="7"/>
      <c r="BR194" s="7"/>
      <c r="BS194" s="6"/>
      <c r="BT194" s="6"/>
      <c r="BU194" s="6"/>
    </row>
    <row r="195" spans="1:73" ht="5.0999999999999996" customHeight="1" outlineLevel="1" x14ac:dyDescent="0.25">
      <c r="A195" s="5"/>
      <c r="B195" s="6"/>
      <c r="C195" s="9" t="s">
        <v>0</v>
      </c>
      <c r="D195" s="9"/>
      <c r="E195" s="9"/>
      <c r="F195" s="9"/>
      <c r="G195" s="9"/>
      <c r="H195" s="9"/>
      <c r="I195" s="9"/>
      <c r="J195" s="9"/>
      <c r="K195" s="10"/>
      <c r="L195" s="10"/>
      <c r="M195" s="10"/>
      <c r="N195" s="10"/>
      <c r="O195" s="10"/>
      <c r="P195" s="10"/>
      <c r="Q195" s="10"/>
      <c r="R195" s="10"/>
      <c r="S195" s="10"/>
      <c r="T195" s="10"/>
      <c r="U195" s="10"/>
      <c r="V195" s="10"/>
      <c r="W195" s="10"/>
      <c r="X195" s="10"/>
      <c r="Y195" s="10"/>
      <c r="Z195" s="10"/>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c r="BQ195" s="10"/>
      <c r="BR195" s="11"/>
      <c r="BS195" s="7"/>
      <c r="BT195" s="7"/>
      <c r="BU195" s="7"/>
    </row>
    <row r="196" spans="1:73" ht="12" customHeight="1" outlineLevel="1" x14ac:dyDescent="0.25">
      <c r="A196" s="5"/>
      <c r="B196" s="6"/>
      <c r="C196" s="12"/>
      <c r="D196" s="12"/>
      <c r="E196" s="12" t="s">
        <v>1</v>
      </c>
      <c r="F196" s="13"/>
      <c r="G196" s="14" t="s">
        <v>386</v>
      </c>
      <c r="H196" s="13"/>
      <c r="I196" s="13"/>
      <c r="J196" s="13"/>
      <c r="K196" s="13"/>
      <c r="L196" s="13" t="s">
        <v>419</v>
      </c>
      <c r="M196" s="13"/>
      <c r="N196" s="13"/>
      <c r="O196" s="13"/>
      <c r="P196" s="13"/>
      <c r="Q196" s="13"/>
      <c r="R196" s="13"/>
      <c r="S196" s="15"/>
      <c r="T196" s="13"/>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ht="12" customHeight="1" outlineLevel="1" x14ac:dyDescent="0.25">
      <c r="A197" s="5"/>
      <c r="B197" s="6"/>
      <c r="C197" s="12"/>
      <c r="D197" s="12"/>
      <c r="E197" s="17"/>
      <c r="F197" s="13"/>
      <c r="G197" s="18"/>
      <c r="H197" s="13"/>
      <c r="I197" s="327" t="s">
        <v>387</v>
      </c>
      <c r="J197" s="373" t="b">
        <v>1</v>
      </c>
      <c r="K197" s="13"/>
      <c r="L197" s="33" t="s">
        <v>23</v>
      </c>
      <c r="M197" s="13"/>
      <c r="N197" s="13"/>
      <c r="O197" s="13"/>
      <c r="P197" s="13"/>
      <c r="Q197" s="13"/>
      <c r="R197" s="13"/>
      <c r="S197" s="15"/>
      <c r="T197" s="19"/>
      <c r="U197" s="15"/>
      <c r="V197" s="15"/>
      <c r="W197" s="15"/>
      <c r="X197" s="15"/>
      <c r="Y197" s="15"/>
      <c r="Z197" s="15"/>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15"/>
      <c r="BR197" s="16"/>
      <c r="BS197" s="7"/>
      <c r="BT197" s="7"/>
      <c r="BU197" s="7"/>
    </row>
    <row r="198" spans="1:73" ht="12" customHeight="1" outlineLevel="1" x14ac:dyDescent="0.25">
      <c r="A198" s="5"/>
      <c r="B198" s="6"/>
      <c r="C198" s="17"/>
      <c r="D198" s="12"/>
      <c r="E198" s="17"/>
      <c r="F198" s="13"/>
      <c r="G198" s="13"/>
      <c r="H198" s="13"/>
      <c r="I198" s="13"/>
      <c r="J198" s="13"/>
      <c r="K198" s="13"/>
      <c r="L198" s="33" t="s">
        <v>417</v>
      </c>
      <c r="M198" s="13"/>
      <c r="N198" s="13"/>
      <c r="O198" s="13"/>
      <c r="P198" s="13"/>
      <c r="Q198" s="13"/>
      <c r="R198" s="13"/>
      <c r="S198" s="15"/>
      <c r="T198" s="19"/>
      <c r="U198" s="15"/>
      <c r="V198" s="15"/>
      <c r="W198" s="15"/>
      <c r="X198" s="15"/>
      <c r="Y198" s="15"/>
      <c r="Z198" s="15"/>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15"/>
      <c r="BR198" s="16"/>
      <c r="BS198" s="7"/>
      <c r="BT198" s="7"/>
      <c r="BU198" s="7"/>
    </row>
    <row r="199" spans="1:73" ht="12" customHeight="1" outlineLevel="1" x14ac:dyDescent="0.25">
      <c r="A199" s="5"/>
      <c r="B199" s="6"/>
      <c r="C199" s="20">
        <v>0</v>
      </c>
      <c r="D199" s="12"/>
      <c r="E199" s="17"/>
      <c r="F199" s="13"/>
      <c r="G199" s="21"/>
      <c r="H199" s="13"/>
      <c r="I199" s="13"/>
      <c r="J199" s="13"/>
      <c r="K199" s="13"/>
      <c r="L199" s="33" t="s">
        <v>418</v>
      </c>
      <c r="M199" s="13"/>
      <c r="N199" s="13"/>
      <c r="O199" s="13"/>
      <c r="P199" s="13"/>
      <c r="Q199" s="13"/>
      <c r="R199" s="13"/>
      <c r="S199" s="15"/>
      <c r="T199" s="19"/>
      <c r="U199" s="15"/>
      <c r="V199" s="15"/>
      <c r="W199" s="15"/>
      <c r="X199" s="15"/>
      <c r="Y199" s="15"/>
      <c r="Z199" s="15"/>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15"/>
      <c r="BR199" s="16"/>
      <c r="BS199" s="7"/>
      <c r="BT199" s="7"/>
      <c r="BU199" s="7"/>
    </row>
    <row r="200" spans="1:73" s="75" customFormat="1" ht="12" customHeight="1" outlineLevel="1" x14ac:dyDescent="0.25">
      <c r="A200" s="238"/>
      <c r="B200" s="239"/>
      <c r="C200" s="252"/>
      <c r="D200" s="244"/>
      <c r="E200" s="249"/>
      <c r="F200" s="245"/>
      <c r="G200" s="253"/>
      <c r="H200" s="245"/>
      <c r="I200" s="245"/>
      <c r="J200" s="245"/>
      <c r="K200" s="245"/>
      <c r="L200" s="265" t="s">
        <v>927</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929</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s="75" customFormat="1" ht="12" customHeight="1" outlineLevel="1" x14ac:dyDescent="0.25">
      <c r="A202" s="238"/>
      <c r="B202" s="239"/>
      <c r="C202" s="252"/>
      <c r="D202" s="244"/>
      <c r="E202" s="249"/>
      <c r="F202" s="245"/>
      <c r="G202" s="253"/>
      <c r="H202" s="245"/>
      <c r="I202" s="245"/>
      <c r="J202" s="245"/>
      <c r="K202" s="245"/>
      <c r="L202" s="265" t="s">
        <v>1008</v>
      </c>
      <c r="M202" s="245"/>
      <c r="N202" s="245"/>
      <c r="O202" s="245"/>
      <c r="P202" s="245"/>
      <c r="Q202" s="245"/>
      <c r="R202" s="245"/>
      <c r="S202" s="247"/>
      <c r="T202" s="250"/>
      <c r="U202" s="247"/>
      <c r="V202" s="247"/>
      <c r="W202" s="247"/>
      <c r="X202" s="247"/>
      <c r="Y202" s="247"/>
      <c r="Z202" s="247"/>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247"/>
      <c r="BR202" s="248"/>
      <c r="BS202" s="240"/>
      <c r="BT202" s="240"/>
      <c r="BU202" s="240"/>
    </row>
    <row r="203" spans="1:73" s="75" customFormat="1" ht="12" customHeight="1" outlineLevel="1" x14ac:dyDescent="0.25">
      <c r="A203" s="238"/>
      <c r="B203" s="239"/>
      <c r="C203" s="252"/>
      <c r="D203" s="244"/>
      <c r="E203" s="249"/>
      <c r="F203" s="245"/>
      <c r="G203" s="253"/>
      <c r="H203" s="245"/>
      <c r="I203" s="245"/>
      <c r="J203" s="245"/>
      <c r="K203" s="245"/>
      <c r="L203" s="265" t="s">
        <v>1009</v>
      </c>
      <c r="M203" s="245"/>
      <c r="N203" s="245"/>
      <c r="O203" s="245"/>
      <c r="P203" s="245"/>
      <c r="Q203" s="245"/>
      <c r="R203" s="245"/>
      <c r="S203" s="247"/>
      <c r="T203" s="250"/>
      <c r="U203" s="247"/>
      <c r="V203" s="247"/>
      <c r="W203" s="247"/>
      <c r="X203" s="247"/>
      <c r="Y203" s="247"/>
      <c r="Z203" s="247"/>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247"/>
      <c r="BR203" s="248"/>
      <c r="BS203" s="240"/>
      <c r="BT203" s="240"/>
      <c r="BU203" s="240"/>
    </row>
    <row r="204" spans="1:73" s="75" customFormat="1" ht="12" customHeight="1" outlineLevel="1" x14ac:dyDescent="0.25">
      <c r="A204" s="238"/>
      <c r="B204" s="239"/>
      <c r="C204" s="252"/>
      <c r="D204" s="244"/>
      <c r="E204" s="249"/>
      <c r="F204" s="245"/>
      <c r="G204" s="253"/>
      <c r="H204" s="245"/>
      <c r="I204" s="245"/>
      <c r="J204" s="245"/>
      <c r="K204" s="245"/>
      <c r="L204" s="265" t="s">
        <v>1010</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73" ht="12" customHeight="1" outlineLevel="1" x14ac:dyDescent="0.25">
      <c r="A205" s="5"/>
      <c r="B205" s="6"/>
      <c r="C205" s="17"/>
      <c r="D205" s="17"/>
      <c r="E205" s="17"/>
      <c r="F205" s="17"/>
      <c r="G205" s="17"/>
      <c r="H205" s="17"/>
      <c r="I205" s="325"/>
      <c r="J205" s="325"/>
      <c r="K205" s="325"/>
      <c r="L205" s="325"/>
      <c r="M205" s="325"/>
      <c r="N205" s="328" t="s">
        <v>397</v>
      </c>
      <c r="O205" s="325"/>
      <c r="P205" s="325"/>
      <c r="Q205" s="325"/>
      <c r="R205" s="325"/>
      <c r="S205" s="325"/>
      <c r="T205" s="325"/>
      <c r="U205" s="325"/>
      <c r="V205" s="325"/>
      <c r="W205" s="325"/>
      <c r="X205" s="325"/>
      <c r="Y205" s="325"/>
      <c r="Z205" s="325"/>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325"/>
      <c r="BR205" s="16"/>
      <c r="BS205" s="7"/>
      <c r="BT205" s="7"/>
      <c r="BU205" s="7"/>
    </row>
    <row r="206" spans="1:73" ht="12" customHeight="1" outlineLevel="1" x14ac:dyDescent="0.25">
      <c r="A206" s="5"/>
      <c r="B206" s="6"/>
      <c r="C206" s="17"/>
      <c r="D206" s="17"/>
      <c r="E206" s="17"/>
      <c r="F206" s="17"/>
      <c r="G206" s="17"/>
      <c r="H206" s="17"/>
      <c r="I206" s="17" t="s">
        <v>294</v>
      </c>
      <c r="J206" s="17"/>
      <c r="K206" s="17"/>
      <c r="L206" s="325"/>
      <c r="M206" s="325"/>
      <c r="N206" s="325"/>
      <c r="O206" s="325"/>
      <c r="P206" s="325"/>
      <c r="Q206" s="325"/>
      <c r="R206" s="325"/>
      <c r="S206" s="325"/>
      <c r="T206" s="325"/>
      <c r="U206" s="325"/>
      <c r="V206" s="325"/>
      <c r="W206" s="325"/>
      <c r="X206" s="325"/>
      <c r="Y206" s="325"/>
      <c r="Z206" s="325"/>
      <c r="AA206" s="687"/>
      <c r="AB206" s="687"/>
      <c r="AC206" s="687"/>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c r="BI206" s="687"/>
      <c r="BJ206" s="687"/>
      <c r="BK206" s="687"/>
      <c r="BL206" s="687"/>
      <c r="BM206" s="687"/>
      <c r="BN206" s="687"/>
      <c r="BO206" s="687"/>
      <c r="BP206" s="687"/>
      <c r="BQ206" s="325"/>
      <c r="BR206" s="16"/>
      <c r="BS206" s="7"/>
      <c r="BT206" s="7"/>
      <c r="BU206" s="7"/>
    </row>
    <row r="207" spans="1:73" ht="12" customHeight="1" outlineLevel="1" x14ac:dyDescent="0.25">
      <c r="A207" s="5"/>
      <c r="B207" s="6"/>
      <c r="C207" s="17"/>
      <c r="D207" s="17"/>
      <c r="E207" s="17"/>
      <c r="F207" s="17"/>
      <c r="G207" s="17"/>
      <c r="H207" s="17"/>
      <c r="I207" s="17"/>
      <c r="J207" s="17"/>
      <c r="K207" s="17"/>
      <c r="L207" s="17"/>
      <c r="M207" s="325"/>
      <c r="N207" s="687"/>
      <c r="O207" s="687"/>
      <c r="P207" s="687"/>
      <c r="Q207" s="687"/>
      <c r="R207" s="687"/>
      <c r="S207" s="687"/>
      <c r="T207" s="687"/>
      <c r="U207" s="687"/>
      <c r="V207" s="687"/>
      <c r="W207" s="687"/>
      <c r="X207" s="687"/>
      <c r="Y207" s="687"/>
      <c r="Z207" s="687"/>
      <c r="AA207" s="687"/>
      <c r="AB207" s="687"/>
      <c r="AC207" s="687"/>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c r="BI207" s="687"/>
      <c r="BJ207" s="687"/>
      <c r="BK207" s="687"/>
      <c r="BL207" s="687"/>
      <c r="BM207" s="687"/>
      <c r="BN207" s="687"/>
      <c r="BO207" s="687"/>
      <c r="BP207" s="687"/>
      <c r="BQ207" s="687"/>
      <c r="BR207" s="16"/>
      <c r="BS207" s="7"/>
      <c r="BT207" s="7"/>
      <c r="BU207" s="7"/>
    </row>
    <row r="208" spans="1:73" ht="12" customHeight="1" outlineLevel="1" x14ac:dyDescent="0.25">
      <c r="A208" s="5"/>
      <c r="B208" s="6"/>
      <c r="C208" s="17"/>
      <c r="D208" s="17"/>
      <c r="E208" s="17"/>
      <c r="F208" s="17"/>
      <c r="G208" s="249"/>
      <c r="H208" s="23" t="s">
        <v>393</v>
      </c>
      <c r="I208" s="23" t="s">
        <v>392</v>
      </c>
      <c r="J208" s="23" t="s">
        <v>390</v>
      </c>
      <c r="K208" s="23" t="s">
        <v>391</v>
      </c>
      <c r="L208" s="23" t="s">
        <v>389</v>
      </c>
      <c r="M208" s="23" t="s">
        <v>388</v>
      </c>
      <c r="N208" s="687" t="s">
        <v>928</v>
      </c>
      <c r="O208" s="687"/>
      <c r="P208" s="687"/>
      <c r="Q208" s="687"/>
      <c r="R208" s="687"/>
      <c r="S208" s="687"/>
      <c r="T208" s="687"/>
      <c r="U208" s="687"/>
      <c r="V208" s="687"/>
      <c r="W208" s="687"/>
      <c r="X208" s="687"/>
      <c r="Y208" s="687"/>
      <c r="Z208" s="687"/>
      <c r="AA208" s="687"/>
      <c r="AB208" s="687"/>
      <c r="AC208" s="687"/>
      <c r="AD208" s="687"/>
      <c r="AE208" s="687"/>
      <c r="AF208" s="687"/>
      <c r="AG208" s="687"/>
      <c r="AH208" s="687"/>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c r="BI208" s="687"/>
      <c r="BJ208" s="687"/>
      <c r="BK208" s="687"/>
      <c r="BL208" s="687"/>
      <c r="BM208" s="687"/>
      <c r="BN208" s="687"/>
      <c r="BO208" s="687"/>
      <c r="BP208" s="687"/>
      <c r="BQ208" s="687"/>
      <c r="BR208" s="16"/>
      <c r="BS208" s="7"/>
      <c r="BT208" s="7"/>
      <c r="BU208" s="7"/>
    </row>
    <row r="209" spans="1:73" ht="15" outlineLevel="1" x14ac:dyDescent="0.25">
      <c r="A209" s="5"/>
      <c r="B209" s="6"/>
      <c r="C209" s="17"/>
      <c r="D209" s="17"/>
      <c r="E209" s="17"/>
      <c r="F209" s="26"/>
      <c r="G209" s="8" t="str">
        <f t="shared" ref="G209:G241" si="19">_xlfn.CONCAT(H209:M209)</f>
        <v>AAAAAa</v>
      </c>
      <c r="H209" s="371" t="s">
        <v>23</v>
      </c>
      <c r="I209" s="371" t="s">
        <v>23</v>
      </c>
      <c r="J209" s="371" t="s">
        <v>23</v>
      </c>
      <c r="K209" s="371" t="s">
        <v>23</v>
      </c>
      <c r="L209" s="371" t="s">
        <v>23</v>
      </c>
      <c r="M209" s="372" t="s">
        <v>79</v>
      </c>
      <c r="N209" s="8" t="b">
        <f>AND(COUNTIF(G210:$G$241,G209))</f>
        <v>0</v>
      </c>
      <c r="BR209" s="16"/>
      <c r="BS209" s="7"/>
      <c r="BT209" s="7"/>
      <c r="BU209" s="7"/>
    </row>
    <row r="210" spans="1:73" ht="15" outlineLevel="1" x14ac:dyDescent="0.25">
      <c r="A210" s="5"/>
      <c r="B210" s="6"/>
      <c r="C210" s="17"/>
      <c r="D210" s="17"/>
      <c r="E210" s="17"/>
      <c r="F210" s="26"/>
      <c r="G210" s="75" t="str">
        <f t="shared" si="19"/>
        <v>YAEAE1a</v>
      </c>
      <c r="H210" s="371" t="s">
        <v>414</v>
      </c>
      <c r="I210" s="371" t="s">
        <v>23</v>
      </c>
      <c r="J210" s="371" t="s">
        <v>87</v>
      </c>
      <c r="K210" s="371" t="s">
        <v>23</v>
      </c>
      <c r="L210" s="371" t="s">
        <v>1083</v>
      </c>
      <c r="M210" s="372" t="s">
        <v>79</v>
      </c>
      <c r="N210" s="75" t="b">
        <f>AND(COUNTIF(G211:$G$241,G210))</f>
        <v>0</v>
      </c>
      <c r="O210" s="780" t="s">
        <v>417</v>
      </c>
      <c r="BR210" s="16"/>
      <c r="BS210" s="7"/>
      <c r="BT210" s="7"/>
      <c r="BU210" s="7"/>
    </row>
    <row r="211" spans="1:73" ht="15" outlineLevel="1" x14ac:dyDescent="0.25">
      <c r="A211" s="5"/>
      <c r="B211" s="6"/>
      <c r="C211" s="17"/>
      <c r="D211" s="17"/>
      <c r="E211" s="17"/>
      <c r="F211" s="26"/>
      <c r="G211" s="75" t="str">
        <f t="shared" si="19"/>
        <v>AYAEAb</v>
      </c>
      <c r="H211" s="371" t="s">
        <v>23</v>
      </c>
      <c r="I211" s="371" t="s">
        <v>414</v>
      </c>
      <c r="J211" s="371" t="s">
        <v>23</v>
      </c>
      <c r="K211" s="371" t="s">
        <v>87</v>
      </c>
      <c r="L211" s="371" t="s">
        <v>23</v>
      </c>
      <c r="M211" s="372" t="s">
        <v>76</v>
      </c>
      <c r="N211" s="75" t="b">
        <f>AND(COUNTIF(G215:$G$241,G211))</f>
        <v>0</v>
      </c>
      <c r="O211" s="780" t="s">
        <v>417</v>
      </c>
      <c r="BR211" s="16"/>
      <c r="BS211" s="7"/>
      <c r="BT211" s="7"/>
      <c r="BU211" s="7"/>
    </row>
    <row r="212" spans="1:73" s="765" customFormat="1" ht="15" outlineLevel="1" x14ac:dyDescent="0.25">
      <c r="A212" s="769"/>
      <c r="B212" s="766"/>
      <c r="C212" s="778"/>
      <c r="D212" s="778"/>
      <c r="E212" s="778"/>
      <c r="F212" s="782"/>
      <c r="G212" s="765" t="str">
        <f t="shared" ref="G212" si="20">_xlfn.CONCAT(H212:M212)</f>
        <v>AYAEAbd</v>
      </c>
      <c r="H212" s="371" t="s">
        <v>23</v>
      </c>
      <c r="I212" s="371" t="s">
        <v>414</v>
      </c>
      <c r="J212" s="371" t="s">
        <v>23</v>
      </c>
      <c r="K212" s="371" t="s">
        <v>87</v>
      </c>
      <c r="L212" s="371" t="s">
        <v>23</v>
      </c>
      <c r="M212" s="372" t="s">
        <v>1086</v>
      </c>
      <c r="N212" s="765" t="b">
        <f>AND(COUNTIF(G216:$G$241,G212))</f>
        <v>0</v>
      </c>
      <c r="O212" s="780" t="s">
        <v>1090</v>
      </c>
      <c r="BR212" s="773"/>
      <c r="BS212" s="768"/>
      <c r="BT212" s="768"/>
      <c r="BU212" s="768"/>
    </row>
    <row r="213" spans="1:73" s="765" customFormat="1" ht="15" outlineLevel="1" x14ac:dyDescent="0.25">
      <c r="A213" s="769"/>
      <c r="B213" s="766"/>
      <c r="C213" s="778"/>
      <c r="D213" s="778"/>
      <c r="E213" s="778"/>
      <c r="F213" s="782"/>
      <c r="G213" s="765" t="str">
        <f t="shared" ref="G213:G214" si="21">_xlfn.CONCAT(H213:M213)</f>
        <v>YAEAOFa</v>
      </c>
      <c r="H213" s="371" t="s">
        <v>414</v>
      </c>
      <c r="I213" s="371" t="s">
        <v>23</v>
      </c>
      <c r="J213" s="371" t="s">
        <v>87</v>
      </c>
      <c r="K213" s="371" t="s">
        <v>23</v>
      </c>
      <c r="L213" s="371" t="s">
        <v>175</v>
      </c>
      <c r="M213" s="372" t="s">
        <v>79</v>
      </c>
      <c r="N213" s="765" t="b">
        <f>AND(COUNTIF(G214:$G$241,G213))</f>
        <v>0</v>
      </c>
      <c r="O213" s="780" t="s">
        <v>1082</v>
      </c>
      <c r="BR213" s="773"/>
      <c r="BS213" s="768"/>
      <c r="BT213" s="768"/>
      <c r="BU213" s="768"/>
    </row>
    <row r="214" spans="1:73" s="765" customFormat="1" ht="15" outlineLevel="1" x14ac:dyDescent="0.25">
      <c r="A214" s="769"/>
      <c r="B214" s="766"/>
      <c r="C214" s="778"/>
      <c r="D214" s="778"/>
      <c r="E214" s="778"/>
      <c r="F214" s="782"/>
      <c r="G214" s="765" t="str">
        <f t="shared" si="21"/>
        <v>AYAEAof</v>
      </c>
      <c r="H214" s="371" t="s">
        <v>23</v>
      </c>
      <c r="I214" s="371" t="s">
        <v>414</v>
      </c>
      <c r="J214" s="371" t="s">
        <v>23</v>
      </c>
      <c r="K214" s="371" t="s">
        <v>87</v>
      </c>
      <c r="L214" s="371" t="s">
        <v>23</v>
      </c>
      <c r="M214" s="372" t="s">
        <v>250</v>
      </c>
      <c r="N214" s="765" t="b">
        <f>AND(COUNTIF(G217:$G$241,G214))</f>
        <v>0</v>
      </c>
      <c r="O214" s="780" t="s">
        <v>1082</v>
      </c>
      <c r="BR214" s="773"/>
      <c r="BS214" s="768"/>
      <c r="BT214" s="768"/>
      <c r="BU214" s="768"/>
    </row>
    <row r="215" spans="1:73" ht="15" outlineLevel="1" x14ac:dyDescent="0.25">
      <c r="A215" s="5"/>
      <c r="B215" s="6"/>
      <c r="C215" s="17"/>
      <c r="D215" s="17"/>
      <c r="E215" s="17"/>
      <c r="F215" s="26"/>
      <c r="G215" s="75" t="str">
        <f t="shared" si="19"/>
        <v>YYNENb</v>
      </c>
      <c r="H215" s="371" t="s">
        <v>414</v>
      </c>
      <c r="I215" s="371" t="s">
        <v>414</v>
      </c>
      <c r="J215" s="371" t="s">
        <v>86</v>
      </c>
      <c r="K215" s="371" t="s">
        <v>87</v>
      </c>
      <c r="L215" s="371" t="s">
        <v>86</v>
      </c>
      <c r="M215" s="372" t="s">
        <v>76</v>
      </c>
      <c r="N215" s="75" t="b">
        <f>AND(COUNTIF(G216:$G$241,G215))</f>
        <v>0</v>
      </c>
      <c r="BR215" s="16"/>
      <c r="BS215" s="7"/>
      <c r="BT215" s="7"/>
      <c r="BU215" s="7"/>
    </row>
    <row r="216" spans="1:73" ht="15" outlineLevel="1" x14ac:dyDescent="0.25">
      <c r="A216" s="5"/>
      <c r="B216" s="6"/>
      <c r="C216" s="17"/>
      <c r="D216" s="17"/>
      <c r="E216" s="17"/>
      <c r="F216" s="26"/>
      <c r="G216" s="75" t="str">
        <f t="shared" si="19"/>
        <v>YYENE1z</v>
      </c>
      <c r="H216" s="371" t="s">
        <v>414</v>
      </c>
      <c r="I216" s="371" t="s">
        <v>414</v>
      </c>
      <c r="J216" s="371" t="s">
        <v>87</v>
      </c>
      <c r="K216" s="371" t="s">
        <v>86</v>
      </c>
      <c r="L216" s="371" t="s">
        <v>1083</v>
      </c>
      <c r="M216" s="371" t="s">
        <v>81</v>
      </c>
      <c r="N216" s="75" t="b">
        <f>AND(COUNTIF(G217:$G$241,G216))</f>
        <v>0</v>
      </c>
      <c r="BR216" s="16"/>
      <c r="BS216" s="7"/>
      <c r="BT216" s="7"/>
      <c r="BU216" s="7"/>
    </row>
    <row r="217" spans="1:73" s="75" customFormat="1" ht="15" outlineLevel="1" x14ac:dyDescent="0.25">
      <c r="A217" s="238"/>
      <c r="B217" s="239"/>
      <c r="C217" s="249"/>
      <c r="D217" s="249"/>
      <c r="E217" s="249"/>
      <c r="F217" s="257"/>
      <c r="G217" s="75" t="str">
        <f t="shared" si="19"/>
        <v>YYENE1r</v>
      </c>
      <c r="H217" s="371" t="s">
        <v>414</v>
      </c>
      <c r="I217" s="371" t="s">
        <v>414</v>
      </c>
      <c r="J217" s="371" t="s">
        <v>87</v>
      </c>
      <c r="K217" s="371" t="s">
        <v>86</v>
      </c>
      <c r="L217" s="371" t="s">
        <v>1083</v>
      </c>
      <c r="M217" s="371" t="s">
        <v>72</v>
      </c>
      <c r="N217" s="75" t="b">
        <f>AND(COUNTIF(G218:$G$241,G217))</f>
        <v>0</v>
      </c>
      <c r="BR217" s="248"/>
      <c r="BS217" s="240"/>
      <c r="BT217" s="240"/>
      <c r="BU217" s="240"/>
    </row>
    <row r="218" spans="1:73" s="75" customFormat="1" ht="15" outlineLevel="1" x14ac:dyDescent="0.25">
      <c r="A218" s="238"/>
      <c r="B218" s="239"/>
      <c r="C218" s="249"/>
      <c r="D218" s="249"/>
      <c r="E218" s="249"/>
      <c r="F218" s="257"/>
      <c r="G218" s="75" t="str">
        <f t="shared" si="19"/>
        <v>YYNEE1r</v>
      </c>
      <c r="H218" s="371" t="s">
        <v>414</v>
      </c>
      <c r="I218" s="371" t="s">
        <v>414</v>
      </c>
      <c r="J218" s="371" t="s">
        <v>86</v>
      </c>
      <c r="K218" s="371" t="s">
        <v>87</v>
      </c>
      <c r="L218" s="371" t="s">
        <v>1083</v>
      </c>
      <c r="M218" s="371" t="s">
        <v>72</v>
      </c>
      <c r="N218" s="75" t="b">
        <f>AND(COUNTIF(G219:$G$241,G218))</f>
        <v>0</v>
      </c>
      <c r="BR218" s="248"/>
      <c r="BS218" s="240"/>
      <c r="BT218" s="240"/>
      <c r="BU218" s="240"/>
    </row>
    <row r="219" spans="1:73" s="75" customFormat="1" ht="15" outlineLevel="1" x14ac:dyDescent="0.25">
      <c r="A219" s="238"/>
      <c r="B219" s="239"/>
      <c r="C219" s="249"/>
      <c r="D219" s="249"/>
      <c r="E219" s="249"/>
      <c r="F219" s="257"/>
      <c r="G219" s="75" t="str">
        <f t="shared" si="19"/>
        <v>YYEENw</v>
      </c>
      <c r="H219" s="371" t="s">
        <v>414</v>
      </c>
      <c r="I219" s="371" t="s">
        <v>414</v>
      </c>
      <c r="J219" s="371" t="s">
        <v>87</v>
      </c>
      <c r="K219" s="371" t="s">
        <v>87</v>
      </c>
      <c r="L219" s="371" t="s">
        <v>86</v>
      </c>
      <c r="M219" s="371" t="s">
        <v>73</v>
      </c>
      <c r="N219" s="75" t="b">
        <f>AND(COUNTIF(G220:$G$241,G219))</f>
        <v>0</v>
      </c>
      <c r="BR219" s="248"/>
      <c r="BS219" s="240"/>
      <c r="BT219" s="240"/>
      <c r="BU219" s="240"/>
    </row>
    <row r="220" spans="1:73" s="75" customFormat="1" ht="15" outlineLevel="1" x14ac:dyDescent="0.25">
      <c r="A220" s="238"/>
      <c r="B220" s="239"/>
      <c r="C220" s="249"/>
      <c r="D220" s="249"/>
      <c r="E220" s="249"/>
      <c r="F220" s="257"/>
      <c r="G220" s="75" t="str">
        <f t="shared" si="19"/>
        <v>YYENE1b</v>
      </c>
      <c r="H220" s="371" t="s">
        <v>414</v>
      </c>
      <c r="I220" s="371" t="s">
        <v>414</v>
      </c>
      <c r="J220" s="371" t="s">
        <v>87</v>
      </c>
      <c r="K220" s="371" t="s">
        <v>86</v>
      </c>
      <c r="L220" s="371" t="s">
        <v>1083</v>
      </c>
      <c r="M220" s="371" t="s">
        <v>76</v>
      </c>
      <c r="N220" s="75" t="b">
        <f>AND(COUNTIF(G221:$G$241,G220))</f>
        <v>0</v>
      </c>
      <c r="BR220" s="248"/>
      <c r="BS220" s="240"/>
      <c r="BT220" s="240"/>
      <c r="BU220" s="240"/>
    </row>
    <row r="221" spans="1:73" s="75" customFormat="1" ht="15" outlineLevel="1" x14ac:dyDescent="0.25">
      <c r="A221" s="238"/>
      <c r="B221" s="239"/>
      <c r="C221" s="249"/>
      <c r="D221" s="249"/>
      <c r="E221" s="249"/>
      <c r="F221" s="257"/>
      <c r="G221" s="75" t="str">
        <f t="shared" si="19"/>
        <v>AAAAAz</v>
      </c>
      <c r="H221" s="371" t="s">
        <v>23</v>
      </c>
      <c r="I221" s="371" t="s">
        <v>23</v>
      </c>
      <c r="J221" s="371" t="s">
        <v>23</v>
      </c>
      <c r="K221" s="371" t="s">
        <v>23</v>
      </c>
      <c r="L221" s="371" t="s">
        <v>23</v>
      </c>
      <c r="M221" s="371" t="s">
        <v>81</v>
      </c>
      <c r="N221" s="75" t="b">
        <f>AND(COUNTIF(G222:$G$241,G221))</f>
        <v>0</v>
      </c>
      <c r="BR221" s="248"/>
      <c r="BS221" s="240"/>
      <c r="BT221" s="240"/>
      <c r="BU221" s="240"/>
    </row>
    <row r="222" spans="1:73" s="75" customFormat="1" ht="15" outlineLevel="1" x14ac:dyDescent="0.25">
      <c r="A222" s="238"/>
      <c r="B222" s="239"/>
      <c r="C222" s="249"/>
      <c r="D222" s="249"/>
      <c r="E222" s="249"/>
      <c r="F222" s="257"/>
      <c r="G222" s="75" t="str">
        <f t="shared" si="19"/>
        <v>AAAANw</v>
      </c>
      <c r="H222" s="371" t="s">
        <v>23</v>
      </c>
      <c r="I222" s="371" t="s">
        <v>23</v>
      </c>
      <c r="J222" s="371" t="s">
        <v>23</v>
      </c>
      <c r="K222" s="371" t="s">
        <v>23</v>
      </c>
      <c r="L222" s="371" t="s">
        <v>86</v>
      </c>
      <c r="M222" s="371" t="s">
        <v>73</v>
      </c>
      <c r="N222" s="75" t="b">
        <f>AND(COUNTIF(G223:$G$241,G222))</f>
        <v>0</v>
      </c>
      <c r="BR222" s="248"/>
      <c r="BS222" s="240"/>
      <c r="BT222" s="240"/>
      <c r="BU222" s="240"/>
    </row>
    <row r="223" spans="1:73" s="75" customFormat="1" ht="15" outlineLevel="1" x14ac:dyDescent="0.25">
      <c r="A223" s="238"/>
      <c r="B223" s="239"/>
      <c r="C223" s="249"/>
      <c r="D223" s="249"/>
      <c r="E223" s="249"/>
      <c r="F223" s="257"/>
      <c r="G223" s="75" t="str">
        <f t="shared" si="19"/>
        <v>AAANE1b</v>
      </c>
      <c r="H223" s="371" t="s">
        <v>23</v>
      </c>
      <c r="I223" s="371" t="s">
        <v>23</v>
      </c>
      <c r="J223" s="371" t="s">
        <v>23</v>
      </c>
      <c r="K223" s="371" t="s">
        <v>86</v>
      </c>
      <c r="L223" s="371" t="s">
        <v>1083</v>
      </c>
      <c r="M223" s="371" t="s">
        <v>76</v>
      </c>
      <c r="N223" s="75" t="b">
        <f>AND(COUNTIF(G224:$G$241,G223))</f>
        <v>0</v>
      </c>
      <c r="BR223" s="248"/>
      <c r="BS223" s="240"/>
      <c r="BT223" s="240"/>
      <c r="BU223" s="240"/>
    </row>
    <row r="224" spans="1:73" s="75" customFormat="1" ht="15" outlineLevel="1" x14ac:dyDescent="0.25">
      <c r="A224" s="238"/>
      <c r="B224" s="239"/>
      <c r="C224" s="249"/>
      <c r="D224" s="249"/>
      <c r="E224" s="249"/>
      <c r="F224" s="257"/>
      <c r="G224" s="75" t="str">
        <f t="shared" si="19"/>
        <v>AANEE1a</v>
      </c>
      <c r="H224" s="371" t="s">
        <v>23</v>
      </c>
      <c r="I224" s="371" t="s">
        <v>23</v>
      </c>
      <c r="J224" s="371" t="s">
        <v>86</v>
      </c>
      <c r="K224" s="371" t="s">
        <v>87</v>
      </c>
      <c r="L224" s="371" t="s">
        <v>1083</v>
      </c>
      <c r="M224" s="371" t="s">
        <v>79</v>
      </c>
      <c r="N224" s="75" t="b">
        <f>AND(COUNTIF(G225:$G$241,G224))</f>
        <v>0</v>
      </c>
      <c r="BR224" s="248"/>
      <c r="BS224" s="240"/>
      <c r="BT224" s="240"/>
      <c r="BU224" s="240"/>
    </row>
    <row r="225" spans="1:73" s="75" customFormat="1" ht="15" outlineLevel="1" x14ac:dyDescent="0.25">
      <c r="A225" s="238"/>
      <c r="B225" s="239"/>
      <c r="C225" s="249"/>
      <c r="D225" s="249"/>
      <c r="E225" s="249"/>
      <c r="F225" s="257"/>
      <c r="G225" s="75" t="str">
        <f t="shared" si="19"/>
        <v>AYEEAa</v>
      </c>
      <c r="H225" s="371" t="s">
        <v>23</v>
      </c>
      <c r="I225" s="371" t="s">
        <v>414</v>
      </c>
      <c r="J225" s="371" t="s">
        <v>87</v>
      </c>
      <c r="K225" s="371" t="s">
        <v>87</v>
      </c>
      <c r="L225" s="371" t="s">
        <v>23</v>
      </c>
      <c r="M225" s="371" t="s">
        <v>79</v>
      </c>
      <c r="N225" s="75" t="b">
        <f>AND(COUNTIF(G226:$G$241,G225))</f>
        <v>0</v>
      </c>
      <c r="BR225" s="248"/>
      <c r="BS225" s="240"/>
      <c r="BT225" s="240"/>
      <c r="BU225" s="240"/>
    </row>
    <row r="226" spans="1:73" s="75" customFormat="1" ht="15" outlineLevel="1" x14ac:dyDescent="0.25">
      <c r="A226" s="238"/>
      <c r="B226" s="239"/>
      <c r="C226" s="249"/>
      <c r="D226" s="249"/>
      <c r="E226" s="249"/>
      <c r="F226" s="257"/>
      <c r="G226" s="75" t="str">
        <f t="shared" si="19"/>
        <v>YYEAAa</v>
      </c>
      <c r="H226" s="371" t="s">
        <v>414</v>
      </c>
      <c r="I226" s="371" t="s">
        <v>414</v>
      </c>
      <c r="J226" s="371" t="s">
        <v>87</v>
      </c>
      <c r="K226" s="371" t="s">
        <v>23</v>
      </c>
      <c r="L226" s="371" t="s">
        <v>23</v>
      </c>
      <c r="M226" s="371" t="s">
        <v>79</v>
      </c>
      <c r="N226" s="75" t="b">
        <f>AND(COUNTIF(G227:$G$241,G226))</f>
        <v>0</v>
      </c>
      <c r="BR226" s="248"/>
      <c r="BS226" s="240"/>
      <c r="BT226" s="240"/>
      <c r="BU226" s="240"/>
    </row>
    <row r="227" spans="1:73" s="75" customFormat="1" ht="15" outlineLevel="1" x14ac:dyDescent="0.25">
      <c r="A227" s="238"/>
      <c r="B227" s="239"/>
      <c r="C227" s="249"/>
      <c r="D227" s="249"/>
      <c r="E227" s="249"/>
      <c r="F227" s="257"/>
      <c r="G227" s="75" t="str">
        <f t="shared" si="19"/>
        <v>YYAAAa</v>
      </c>
      <c r="H227" s="371" t="s">
        <v>414</v>
      </c>
      <c r="I227" s="371" t="s">
        <v>414</v>
      </c>
      <c r="J227" s="371" t="s">
        <v>23</v>
      </c>
      <c r="K227" s="371" t="s">
        <v>23</v>
      </c>
      <c r="L227" s="371" t="s">
        <v>23</v>
      </c>
      <c r="M227" s="371" t="s">
        <v>79</v>
      </c>
      <c r="N227" s="75" t="b">
        <f>AND(COUNTIF(G228:$G$241,G227))</f>
        <v>0</v>
      </c>
      <c r="BR227" s="248"/>
      <c r="BS227" s="240"/>
      <c r="BT227" s="240"/>
      <c r="BU227" s="240"/>
    </row>
    <row r="228" spans="1:73" s="75" customFormat="1" ht="15" outlineLevel="1" x14ac:dyDescent="0.25">
      <c r="A228" s="238"/>
      <c r="B228" s="239"/>
      <c r="C228" s="249"/>
      <c r="D228" s="249"/>
      <c r="E228" s="249"/>
      <c r="F228" s="257"/>
      <c r="G228" s="75" t="str">
        <f t="shared" si="19"/>
        <v>YAAAAa</v>
      </c>
      <c r="H228" s="371" t="s">
        <v>414</v>
      </c>
      <c r="I228" s="371" t="s">
        <v>23</v>
      </c>
      <c r="J228" s="371" t="s">
        <v>23</v>
      </c>
      <c r="K228" s="371" t="s">
        <v>23</v>
      </c>
      <c r="L228" s="371" t="s">
        <v>23</v>
      </c>
      <c r="M228" s="371" t="s">
        <v>79</v>
      </c>
      <c r="N228" s="75" t="b">
        <f>AND(COUNTIF(G229:$G$241,G228))</f>
        <v>0</v>
      </c>
      <c r="BR228" s="248"/>
      <c r="BS228" s="240"/>
      <c r="BT228" s="240"/>
      <c r="BU228" s="240"/>
    </row>
    <row r="229" spans="1:73" s="75" customFormat="1" ht="15" outlineLevel="1" x14ac:dyDescent="0.25">
      <c r="A229" s="238"/>
      <c r="B229" s="239"/>
      <c r="C229" s="249"/>
      <c r="D229" s="249"/>
      <c r="E229" s="249"/>
      <c r="F229" s="257"/>
      <c r="G229" s="75" t="str">
        <f t="shared" si="19"/>
        <v>YYENE1l</v>
      </c>
      <c r="H229" s="371" t="s">
        <v>414</v>
      </c>
      <c r="I229" s="371" t="s">
        <v>414</v>
      </c>
      <c r="J229" s="371" t="s">
        <v>87</v>
      </c>
      <c r="K229" s="371" t="s">
        <v>86</v>
      </c>
      <c r="L229" s="371" t="s">
        <v>1083</v>
      </c>
      <c r="M229" s="371" t="s">
        <v>77</v>
      </c>
      <c r="N229" s="75" t="b">
        <f>AND(COUNTIF(G230:$G$241,G229))</f>
        <v>0</v>
      </c>
      <c r="O229" s="265" t="s">
        <v>1008</v>
      </c>
      <c r="BR229" s="248"/>
      <c r="BS229" s="240"/>
      <c r="BT229" s="240"/>
      <c r="BU229" s="240"/>
    </row>
    <row r="230" spans="1:73" s="75" customFormat="1" ht="15" outlineLevel="1" x14ac:dyDescent="0.25">
      <c r="A230" s="238"/>
      <c r="B230" s="239"/>
      <c r="C230" s="249"/>
      <c r="D230" s="249"/>
      <c r="E230" s="249"/>
      <c r="F230" s="257"/>
      <c r="G230" s="75" t="str">
        <f t="shared" si="19"/>
        <v>YYPENw</v>
      </c>
      <c r="H230" s="371" t="s">
        <v>414</v>
      </c>
      <c r="I230" s="371" t="s">
        <v>414</v>
      </c>
      <c r="J230" s="371" t="s">
        <v>88</v>
      </c>
      <c r="K230" s="371" t="s">
        <v>87</v>
      </c>
      <c r="L230" s="371" t="s">
        <v>86</v>
      </c>
      <c r="M230" s="371" t="s">
        <v>73</v>
      </c>
      <c r="N230" s="75" t="b">
        <f>AND(COUNTIF(G231:$G$241,G230))</f>
        <v>0</v>
      </c>
      <c r="O230" s="265" t="s">
        <v>1008</v>
      </c>
      <c r="BR230" s="248"/>
      <c r="BS230" s="240"/>
      <c r="BT230" s="240"/>
      <c r="BU230" s="240"/>
    </row>
    <row r="231" spans="1:73" s="75" customFormat="1" ht="15" outlineLevel="1" x14ac:dyDescent="0.25">
      <c r="A231" s="238"/>
      <c r="B231" s="239"/>
      <c r="C231" s="249"/>
      <c r="D231" s="249"/>
      <c r="E231" s="249"/>
      <c r="F231" s="257"/>
      <c r="G231" s="75" t="str">
        <f t="shared" si="19"/>
        <v>YYEPE1z</v>
      </c>
      <c r="H231" s="371" t="s">
        <v>414</v>
      </c>
      <c r="I231" s="371" t="s">
        <v>414</v>
      </c>
      <c r="J231" s="371" t="s">
        <v>87</v>
      </c>
      <c r="K231" s="371" t="s">
        <v>88</v>
      </c>
      <c r="L231" s="371" t="s">
        <v>1083</v>
      </c>
      <c r="M231" s="371" t="s">
        <v>81</v>
      </c>
      <c r="N231" s="75" t="b">
        <f>AND(COUNTIF(G233:$G$241,G231))</f>
        <v>0</v>
      </c>
      <c r="O231" s="265" t="s">
        <v>1008</v>
      </c>
      <c r="BR231" s="248"/>
      <c r="BS231" s="240"/>
      <c r="BT231" s="240"/>
      <c r="BU231" s="240"/>
    </row>
    <row r="232" spans="1:73" s="75" customFormat="1" ht="15" outlineLevel="1" x14ac:dyDescent="0.25">
      <c r="A232" s="238"/>
      <c r="B232" s="239"/>
      <c r="C232" s="249"/>
      <c r="D232" s="249"/>
      <c r="E232" s="249"/>
      <c r="F232" s="257"/>
      <c r="G232" s="75" t="str">
        <f t="shared" si="19"/>
        <v>YYNEPw</v>
      </c>
      <c r="H232" s="371" t="s">
        <v>414</v>
      </c>
      <c r="I232" s="371" t="s">
        <v>414</v>
      </c>
      <c r="J232" s="371" t="s">
        <v>86</v>
      </c>
      <c r="K232" s="371" t="s">
        <v>87</v>
      </c>
      <c r="L232" s="371" t="s">
        <v>88</v>
      </c>
      <c r="M232" s="371" t="s">
        <v>73</v>
      </c>
      <c r="N232" s="75" t="b">
        <f>AND(COUNTIF(G234:$G$241,G232))</f>
        <v>0</v>
      </c>
      <c r="O232" s="265" t="s">
        <v>1008</v>
      </c>
      <c r="BR232" s="248"/>
      <c r="BS232" s="240"/>
      <c r="BT232" s="240"/>
      <c r="BU232" s="240"/>
    </row>
    <row r="233" spans="1:73" s="75" customFormat="1" ht="15" outlineLevel="1" x14ac:dyDescent="0.25">
      <c r="A233" s="238"/>
      <c r="B233" s="239"/>
      <c r="C233" s="249"/>
      <c r="D233" s="249"/>
      <c r="E233" s="249"/>
      <c r="F233" s="257"/>
      <c r="G233" s="75" t="str">
        <f t="shared" si="19"/>
        <v>AYAAAw</v>
      </c>
      <c r="H233" s="371" t="s">
        <v>23</v>
      </c>
      <c r="I233" s="371" t="s">
        <v>414</v>
      </c>
      <c r="J233" s="371" t="s">
        <v>23</v>
      </c>
      <c r="K233" s="371" t="s">
        <v>23</v>
      </c>
      <c r="L233" s="371" t="s">
        <v>23</v>
      </c>
      <c r="M233" s="371" t="s">
        <v>73</v>
      </c>
      <c r="N233" s="75" t="b">
        <f>AND(COUNTIF(G234:$G$241,G233))</f>
        <v>0</v>
      </c>
      <c r="O233" s="265" t="s">
        <v>1009</v>
      </c>
      <c r="BR233" s="248"/>
      <c r="BS233" s="240"/>
      <c r="BT233" s="240"/>
      <c r="BU233" s="240"/>
    </row>
    <row r="234" spans="1:73" s="75" customFormat="1" ht="15" outlineLevel="1" x14ac:dyDescent="0.25">
      <c r="A234" s="238"/>
      <c r="B234" s="239"/>
      <c r="C234" s="249"/>
      <c r="D234" s="249"/>
      <c r="E234" s="249"/>
      <c r="F234" s="257"/>
      <c r="G234" s="75" t="str">
        <f t="shared" si="19"/>
        <v>AAEAAa</v>
      </c>
      <c r="H234" s="371" t="s">
        <v>23</v>
      </c>
      <c r="I234" s="371" t="s">
        <v>23</v>
      </c>
      <c r="J234" s="371" t="s">
        <v>87</v>
      </c>
      <c r="K234" s="371" t="s">
        <v>23</v>
      </c>
      <c r="L234" s="371" t="s">
        <v>23</v>
      </c>
      <c r="M234" s="371" t="s">
        <v>79</v>
      </c>
      <c r="N234" s="75" t="b">
        <f>AND(COUNTIF(G235:$G$241,G234))</f>
        <v>0</v>
      </c>
      <c r="O234" s="265" t="s">
        <v>1009</v>
      </c>
      <c r="BR234" s="248"/>
      <c r="BS234" s="240"/>
      <c r="BT234" s="240"/>
      <c r="BU234" s="240"/>
    </row>
    <row r="235" spans="1:73" s="75" customFormat="1" ht="15" outlineLevel="1" x14ac:dyDescent="0.25">
      <c r="A235" s="238"/>
      <c r="B235" s="239"/>
      <c r="C235" s="249"/>
      <c r="D235" s="249"/>
      <c r="E235" s="249"/>
      <c r="F235" s="257"/>
      <c r="G235" s="75" t="str">
        <f t="shared" si="19"/>
        <v>AAAEAa</v>
      </c>
      <c r="H235" s="371" t="s">
        <v>23</v>
      </c>
      <c r="I235" s="371" t="s">
        <v>23</v>
      </c>
      <c r="J235" s="371" t="s">
        <v>23</v>
      </c>
      <c r="K235" s="371" t="s">
        <v>87</v>
      </c>
      <c r="L235" s="371" t="s">
        <v>23</v>
      </c>
      <c r="M235" s="371" t="s">
        <v>79</v>
      </c>
      <c r="N235" s="75" t="b">
        <f>AND(COUNTIF(G241:$G$241,G235))</f>
        <v>0</v>
      </c>
      <c r="O235" s="265" t="s">
        <v>1009</v>
      </c>
      <c r="BR235" s="248"/>
      <c r="BS235" s="240"/>
      <c r="BT235" s="240"/>
      <c r="BU235" s="240"/>
    </row>
    <row r="236" spans="1:73" s="75" customFormat="1" ht="15" outlineLevel="1" x14ac:dyDescent="0.25">
      <c r="A236" s="238"/>
      <c r="B236" s="239"/>
      <c r="C236" s="249"/>
      <c r="D236" s="249"/>
      <c r="E236" s="249"/>
      <c r="F236" s="257"/>
      <c r="G236" s="75" t="str">
        <f t="shared" si="19"/>
        <v>YAAAE1a</v>
      </c>
      <c r="H236" s="371" t="s">
        <v>414</v>
      </c>
      <c r="I236" s="371" t="s">
        <v>23</v>
      </c>
      <c r="J236" s="371" t="s">
        <v>23</v>
      </c>
      <c r="K236" s="371" t="s">
        <v>23</v>
      </c>
      <c r="L236" s="371" t="s">
        <v>1083</v>
      </c>
      <c r="M236" s="371" t="s">
        <v>79</v>
      </c>
      <c r="N236" s="75" t="b">
        <f>AND(COUNTIF(G$241:$G242,G236))</f>
        <v>0</v>
      </c>
      <c r="O236" s="265" t="s">
        <v>1009</v>
      </c>
      <c r="BR236" s="248"/>
      <c r="BS236" s="240"/>
      <c r="BT236" s="240"/>
      <c r="BU236" s="240"/>
    </row>
    <row r="237" spans="1:73" s="75" customFormat="1" ht="15" outlineLevel="1" x14ac:dyDescent="0.25">
      <c r="A237" s="238"/>
      <c r="B237" s="239"/>
      <c r="C237" s="249"/>
      <c r="D237" s="249"/>
      <c r="E237" s="249"/>
      <c r="F237" s="257"/>
      <c r="G237" s="75" t="str">
        <f t="shared" si="19"/>
        <v>YAAANw</v>
      </c>
      <c r="H237" s="371" t="s">
        <v>414</v>
      </c>
      <c r="I237" s="371" t="s">
        <v>23</v>
      </c>
      <c r="J237" s="371" t="s">
        <v>23</v>
      </c>
      <c r="K237" s="371" t="s">
        <v>23</v>
      </c>
      <c r="L237" s="371" t="s">
        <v>86</v>
      </c>
      <c r="M237" s="371" t="s">
        <v>73</v>
      </c>
      <c r="N237" s="75" t="b">
        <f>AND(COUNTIF(G$241:$G243,G237))</f>
        <v>0</v>
      </c>
      <c r="O237" s="265" t="s">
        <v>1010</v>
      </c>
      <c r="BR237" s="248"/>
      <c r="BS237" s="240"/>
      <c r="BT237" s="240"/>
      <c r="BU237" s="240"/>
    </row>
    <row r="238" spans="1:73" s="75" customFormat="1" ht="15" outlineLevel="1" x14ac:dyDescent="0.25">
      <c r="A238" s="238"/>
      <c r="B238" s="239"/>
      <c r="C238" s="249"/>
      <c r="D238" s="249"/>
      <c r="E238" s="249"/>
      <c r="F238" s="257"/>
      <c r="G238" s="75" t="str">
        <f t="shared" si="19"/>
        <v>AYAAAz</v>
      </c>
      <c r="H238" s="371" t="s">
        <v>23</v>
      </c>
      <c r="I238" s="371" t="s">
        <v>414</v>
      </c>
      <c r="J238" s="371" t="s">
        <v>23</v>
      </c>
      <c r="K238" s="371" t="s">
        <v>23</v>
      </c>
      <c r="L238" s="371" t="s">
        <v>23</v>
      </c>
      <c r="M238" s="371" t="s">
        <v>81</v>
      </c>
      <c r="N238" s="75" t="b">
        <f>AND(COUNTIF(G$241:$G244,G238))</f>
        <v>0</v>
      </c>
      <c r="O238" s="265" t="s">
        <v>1010</v>
      </c>
      <c r="BR238" s="248"/>
      <c r="BS238" s="240"/>
      <c r="BT238" s="240"/>
      <c r="BU238" s="240"/>
    </row>
    <row r="239" spans="1:73" s="75" customFormat="1" ht="15" outlineLevel="1" x14ac:dyDescent="0.25">
      <c r="A239" s="238"/>
      <c r="B239" s="239"/>
      <c r="C239" s="249"/>
      <c r="D239" s="249"/>
      <c r="E239" s="249"/>
      <c r="F239" s="257"/>
      <c r="G239" s="75" t="str">
        <f t="shared" si="19"/>
        <v>AYEAAa</v>
      </c>
      <c r="H239" s="371" t="s">
        <v>23</v>
      </c>
      <c r="I239" s="371" t="s">
        <v>414</v>
      </c>
      <c r="J239" s="371" t="s">
        <v>87</v>
      </c>
      <c r="K239" s="371" t="s">
        <v>23</v>
      </c>
      <c r="L239" s="371" t="s">
        <v>23</v>
      </c>
      <c r="M239" s="371" t="s">
        <v>79</v>
      </c>
      <c r="N239" s="75" t="b">
        <f>AND(COUNTIF(G$241:$G245,G239))</f>
        <v>0</v>
      </c>
      <c r="O239" s="265" t="s">
        <v>1010</v>
      </c>
      <c r="BR239" s="248"/>
      <c r="BS239" s="240"/>
      <c r="BT239" s="240"/>
      <c r="BU239" s="240"/>
    </row>
    <row r="240" spans="1:73" s="75" customFormat="1" ht="15" outlineLevel="1" x14ac:dyDescent="0.25">
      <c r="A240" s="238"/>
      <c r="B240" s="239"/>
      <c r="C240" s="249"/>
      <c r="D240" s="249"/>
      <c r="E240" s="249"/>
      <c r="F240" s="257"/>
      <c r="G240" s="75" t="str">
        <f t="shared" si="19"/>
        <v>AANEAa</v>
      </c>
      <c r="H240" s="371" t="s">
        <v>23</v>
      </c>
      <c r="I240" s="371" t="s">
        <v>23</v>
      </c>
      <c r="J240" s="371" t="s">
        <v>86</v>
      </c>
      <c r="K240" s="371" t="s">
        <v>87</v>
      </c>
      <c r="L240" s="371" t="s">
        <v>23</v>
      </c>
      <c r="M240" s="371" t="s">
        <v>79</v>
      </c>
      <c r="N240" s="75" t="b">
        <f>AND(COUNTIF(G$241:$G246,G240))</f>
        <v>0</v>
      </c>
      <c r="O240" s="265" t="s">
        <v>1010</v>
      </c>
      <c r="BR240" s="248"/>
      <c r="BS240" s="240"/>
      <c r="BT240" s="240"/>
      <c r="BU240" s="240"/>
    </row>
    <row r="241" spans="1:73" s="75" customFormat="1" ht="15" outlineLevel="1" x14ac:dyDescent="0.25">
      <c r="A241" s="238"/>
      <c r="B241" s="239"/>
      <c r="C241" s="249"/>
      <c r="D241" s="249"/>
      <c r="E241" s="249"/>
      <c r="F241" s="257"/>
      <c r="G241" s="75" t="str">
        <f t="shared" si="19"/>
        <v>AAANE1a</v>
      </c>
      <c r="H241" s="371" t="s">
        <v>23</v>
      </c>
      <c r="I241" s="371" t="s">
        <v>23</v>
      </c>
      <c r="J241" s="371" t="s">
        <v>23</v>
      </c>
      <c r="K241" s="371" t="s">
        <v>86</v>
      </c>
      <c r="L241" s="371" t="s">
        <v>1083</v>
      </c>
      <c r="M241" s="371" t="s">
        <v>79</v>
      </c>
      <c r="N241" s="75" t="b">
        <v>0</v>
      </c>
      <c r="O241" s="265" t="s">
        <v>1010</v>
      </c>
      <c r="BR241" s="248"/>
      <c r="BS241" s="240"/>
      <c r="BT241" s="240"/>
      <c r="BU241" s="240"/>
    </row>
    <row r="242" spans="1:73" s="75" customFormat="1" ht="15" customHeight="1" outlineLevel="1" x14ac:dyDescent="0.3">
      <c r="A242" s="238"/>
      <c r="B242" s="239"/>
      <c r="C242" s="249"/>
      <c r="D242" s="249"/>
      <c r="E242" s="249"/>
      <c r="F242" s="257"/>
      <c r="N242" s="733" t="str">
        <f>IF(OR(N209:N241),"Error","")</f>
        <v/>
      </c>
      <c r="BR242" s="248"/>
      <c r="BS242" s="240"/>
      <c r="BT242" s="240"/>
      <c r="BU242" s="240"/>
    </row>
    <row r="243" spans="1:73" s="75" customFormat="1" ht="15" outlineLevel="1" x14ac:dyDescent="0.25">
      <c r="A243" s="238"/>
      <c r="B243" s="239"/>
      <c r="C243" s="249"/>
      <c r="D243" s="249"/>
      <c r="E243" s="249"/>
      <c r="F243" s="257"/>
      <c r="BR243" s="248"/>
      <c r="BS243" s="240"/>
      <c r="BT243" s="240"/>
      <c r="BU243" s="240"/>
    </row>
    <row r="244" spans="1:73" ht="15" outlineLevel="1" x14ac:dyDescent="0.25">
      <c r="A244" s="5"/>
      <c r="B244" s="6"/>
      <c r="C244" s="17"/>
      <c r="D244" s="17"/>
      <c r="E244" s="17"/>
      <c r="F244" s="26"/>
      <c r="G244" s="708" t="s">
        <v>910</v>
      </c>
      <c r="I244" s="26"/>
      <c r="J244" s="26"/>
      <c r="K244" s="257"/>
      <c r="L244" s="257"/>
      <c r="M244" s="257"/>
      <c r="N244" s="257"/>
      <c r="O244" s="313"/>
      <c r="P244" s="313"/>
      <c r="Q244" s="313"/>
      <c r="R244" s="313"/>
      <c r="S244" s="313"/>
      <c r="T244" s="313"/>
      <c r="U244" s="313"/>
      <c r="V244" s="313"/>
      <c r="W244" s="313"/>
      <c r="X244" s="313"/>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16"/>
      <c r="BS244" s="7"/>
      <c r="BT244" s="7"/>
      <c r="BU244" s="7"/>
    </row>
    <row r="245" spans="1:73" s="75" customFormat="1" ht="15" outlineLevel="1" x14ac:dyDescent="0.25">
      <c r="A245" s="238"/>
      <c r="B245" s="239"/>
      <c r="C245" s="249"/>
      <c r="D245" s="249"/>
      <c r="E245" s="249"/>
      <c r="F245" s="257"/>
      <c r="G245" s="257" t="s">
        <v>914</v>
      </c>
      <c r="H245" s="75" t="s">
        <v>933</v>
      </c>
      <c r="I245" s="75" t="s">
        <v>460</v>
      </c>
      <c r="J245" s="75" t="s">
        <v>899</v>
      </c>
      <c r="K245" s="75" t="s">
        <v>900</v>
      </c>
      <c r="L245" s="75" t="s">
        <v>901</v>
      </c>
      <c r="M245" s="75" t="s">
        <v>902</v>
      </c>
      <c r="N245" s="75" t="s">
        <v>903</v>
      </c>
      <c r="O245" s="75" t="s">
        <v>904</v>
      </c>
      <c r="P245" s="75" t="s">
        <v>905</v>
      </c>
      <c r="Q245" s="75" t="s">
        <v>906</v>
      </c>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_xlfn.CONCAT(H209:M209)</f>
        <v>AAAAAa</v>
      </c>
      <c r="H246" s="368">
        <v>0</v>
      </c>
      <c r="I246" s="368">
        <v>0</v>
      </c>
      <c r="J246" s="368">
        <v>0</v>
      </c>
      <c r="K246" s="368">
        <v>0</v>
      </c>
      <c r="L246" s="368">
        <v>0</v>
      </c>
      <c r="M246" s="368">
        <v>0</v>
      </c>
      <c r="N246" s="368">
        <v>0</v>
      </c>
      <c r="O246" s="368">
        <v>0</v>
      </c>
      <c r="P246" s="368">
        <v>0</v>
      </c>
      <c r="Q246" s="368">
        <v>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782" t="str">
        <f t="shared" ref="G247:G278" si="22">_xlfn.CONCAT(H210:M210)</f>
        <v>YAEAE1a</v>
      </c>
      <c r="H247" s="368">
        <v>0</v>
      </c>
      <c r="I247" s="368">
        <v>0</v>
      </c>
      <c r="J247" s="368">
        <v>0</v>
      </c>
      <c r="K247" s="368">
        <v>0</v>
      </c>
      <c r="L247" s="368">
        <v>0</v>
      </c>
      <c r="M247" s="368">
        <v>0</v>
      </c>
      <c r="N247" s="368">
        <v>0</v>
      </c>
      <c r="O247" s="368">
        <v>0</v>
      </c>
      <c r="P247" s="368">
        <v>0</v>
      </c>
      <c r="Q247" s="368">
        <v>0</v>
      </c>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782" t="str">
        <f t="shared" si="22"/>
        <v>AYAEAb</v>
      </c>
      <c r="H248" s="368">
        <v>4000</v>
      </c>
      <c r="I248" s="368">
        <v>4000</v>
      </c>
      <c r="J248" s="368">
        <v>4000</v>
      </c>
      <c r="K248" s="368">
        <v>4000</v>
      </c>
      <c r="L248" s="368">
        <v>4000</v>
      </c>
      <c r="M248" s="368">
        <v>4000</v>
      </c>
      <c r="N248" s="368">
        <v>4000</v>
      </c>
      <c r="O248" s="368">
        <v>4000</v>
      </c>
      <c r="P248" s="368">
        <v>4000</v>
      </c>
      <c r="Q248" s="368">
        <v>4000</v>
      </c>
      <c r="R248" s="313"/>
      <c r="S248" s="313"/>
      <c r="T248" s="313"/>
      <c r="U248" s="313"/>
      <c r="V248" s="313"/>
      <c r="W248" s="313"/>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65" customFormat="1" ht="15" outlineLevel="1" x14ac:dyDescent="0.25">
      <c r="A249" s="769"/>
      <c r="B249" s="766"/>
      <c r="C249" s="778"/>
      <c r="D249" s="778"/>
      <c r="E249" s="778"/>
      <c r="F249" s="782"/>
      <c r="G249" s="782" t="str">
        <f t="shared" si="22"/>
        <v>AYAEAbd</v>
      </c>
      <c r="H249" s="368">
        <f>H248-200</f>
        <v>3800</v>
      </c>
      <c r="I249" s="368">
        <f t="shared" ref="I249:Q249" si="23">I248-200</f>
        <v>3800</v>
      </c>
      <c r="J249" s="368">
        <f t="shared" si="23"/>
        <v>3800</v>
      </c>
      <c r="K249" s="368">
        <f t="shared" si="23"/>
        <v>3800</v>
      </c>
      <c r="L249" s="368">
        <f t="shared" si="23"/>
        <v>3800</v>
      </c>
      <c r="M249" s="368">
        <f t="shared" si="23"/>
        <v>3800</v>
      </c>
      <c r="N249" s="368">
        <f t="shared" si="23"/>
        <v>3800</v>
      </c>
      <c r="O249" s="368">
        <f t="shared" si="23"/>
        <v>3800</v>
      </c>
      <c r="P249" s="368">
        <f t="shared" si="23"/>
        <v>3800</v>
      </c>
      <c r="Q249" s="368">
        <f t="shared" si="23"/>
        <v>3800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773"/>
      <c r="BS249" s="768"/>
      <c r="BT249" s="768"/>
      <c r="BU249" s="768"/>
    </row>
    <row r="250" spans="1:73" s="765" customFormat="1" ht="15" outlineLevel="1" x14ac:dyDescent="0.25">
      <c r="A250" s="769"/>
      <c r="B250" s="766"/>
      <c r="C250" s="778"/>
      <c r="D250" s="778"/>
      <c r="E250" s="778"/>
      <c r="F250" s="782"/>
      <c r="G250" s="782" t="str">
        <f t="shared" si="22"/>
        <v>YAEAOFa</v>
      </c>
      <c r="H250" s="368">
        <v>0</v>
      </c>
      <c r="I250" s="368">
        <v>0</v>
      </c>
      <c r="J250" s="368">
        <v>0</v>
      </c>
      <c r="K250" s="368">
        <v>0</v>
      </c>
      <c r="L250" s="368">
        <v>0</v>
      </c>
      <c r="M250" s="368">
        <v>0</v>
      </c>
      <c r="N250" s="368">
        <v>0</v>
      </c>
      <c r="O250" s="368">
        <v>0</v>
      </c>
      <c r="P250" s="368">
        <v>0</v>
      </c>
      <c r="Q250" s="368">
        <v>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773"/>
      <c r="BS250" s="768"/>
      <c r="BT250" s="768"/>
      <c r="BU250" s="768"/>
    </row>
    <row r="251" spans="1:73" s="765" customFormat="1" ht="15" outlineLevel="1" x14ac:dyDescent="0.25">
      <c r="A251" s="769"/>
      <c r="B251" s="766"/>
      <c r="C251" s="778"/>
      <c r="D251" s="778"/>
      <c r="E251" s="778"/>
      <c r="F251" s="782"/>
      <c r="G251" s="782" t="str">
        <f t="shared" si="22"/>
        <v>AYAEAof</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773"/>
      <c r="BS251" s="768"/>
      <c r="BT251" s="768"/>
      <c r="BU251" s="768"/>
    </row>
    <row r="252" spans="1:73" s="75" customFormat="1" ht="15" outlineLevel="1" x14ac:dyDescent="0.25">
      <c r="A252" s="238"/>
      <c r="B252" s="239"/>
      <c r="C252" s="249"/>
      <c r="D252" s="249"/>
      <c r="E252" s="249"/>
      <c r="F252" s="257"/>
      <c r="G252" s="782" t="str">
        <f t="shared" si="22"/>
        <v>YYNENb</v>
      </c>
      <c r="H252" s="368">
        <v>4000</v>
      </c>
      <c r="I252" s="368">
        <v>4000</v>
      </c>
      <c r="J252" s="368">
        <v>4000</v>
      </c>
      <c r="K252" s="368">
        <v>4000</v>
      </c>
      <c r="L252" s="368">
        <v>4000</v>
      </c>
      <c r="M252" s="368">
        <v>4000</v>
      </c>
      <c r="N252" s="368">
        <v>4000</v>
      </c>
      <c r="O252" s="368">
        <v>4000</v>
      </c>
      <c r="P252" s="368">
        <v>4000</v>
      </c>
      <c r="Q252" s="368">
        <v>4000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YYENE1z</v>
      </c>
      <c r="H253" s="368">
        <v>1800</v>
      </c>
      <c r="I253" s="368">
        <v>1800</v>
      </c>
      <c r="J253" s="368">
        <v>1800</v>
      </c>
      <c r="K253" s="368">
        <v>1800</v>
      </c>
      <c r="L253" s="368">
        <v>1800</v>
      </c>
      <c r="M253" s="368">
        <v>1800</v>
      </c>
      <c r="N253" s="368">
        <v>1800</v>
      </c>
      <c r="O253" s="368">
        <v>1800</v>
      </c>
      <c r="P253" s="368">
        <v>1800</v>
      </c>
      <c r="Q253" s="368">
        <v>1800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si="22"/>
        <v>YYENE1r</v>
      </c>
      <c r="H254" s="368">
        <v>2000</v>
      </c>
      <c r="I254" s="368">
        <v>2000</v>
      </c>
      <c r="J254" s="368">
        <v>2000</v>
      </c>
      <c r="K254" s="368">
        <v>2000</v>
      </c>
      <c r="L254" s="368">
        <v>2000</v>
      </c>
      <c r="M254" s="368">
        <v>2000</v>
      </c>
      <c r="N254" s="368">
        <v>2000</v>
      </c>
      <c r="O254" s="368">
        <v>2000</v>
      </c>
      <c r="P254" s="368">
        <v>2000</v>
      </c>
      <c r="Q254" s="368">
        <v>2000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YYNEE1r</v>
      </c>
      <c r="H255" s="368">
        <v>2000</v>
      </c>
      <c r="I255" s="368">
        <v>2000</v>
      </c>
      <c r="J255" s="368">
        <v>2000</v>
      </c>
      <c r="K255" s="368">
        <v>2000</v>
      </c>
      <c r="L255" s="368">
        <v>2000</v>
      </c>
      <c r="M255" s="368">
        <v>2000</v>
      </c>
      <c r="N255" s="368">
        <v>2000</v>
      </c>
      <c r="O255" s="368">
        <v>2000</v>
      </c>
      <c r="P255" s="368">
        <v>2000</v>
      </c>
      <c r="Q255" s="368">
        <v>2000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782" t="str">
        <f t="shared" si="22"/>
        <v>YYEENw</v>
      </c>
      <c r="H256" s="368">
        <v>3800</v>
      </c>
      <c r="I256" s="368">
        <v>3800</v>
      </c>
      <c r="J256" s="368">
        <v>3800</v>
      </c>
      <c r="K256" s="368">
        <v>3800</v>
      </c>
      <c r="L256" s="368">
        <v>3800</v>
      </c>
      <c r="M256" s="368">
        <v>3800</v>
      </c>
      <c r="N256" s="368">
        <v>3800</v>
      </c>
      <c r="O256" s="368">
        <v>3800</v>
      </c>
      <c r="P256" s="368">
        <v>3800</v>
      </c>
      <c r="Q256" s="368">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AAAAAz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AAAANw</v>
      </c>
      <c r="H259" s="368">
        <v>3800</v>
      </c>
      <c r="I259" s="368">
        <v>3800</v>
      </c>
      <c r="J259" s="368">
        <v>3800</v>
      </c>
      <c r="K259" s="368">
        <v>3800</v>
      </c>
      <c r="L259" s="368">
        <v>3800</v>
      </c>
      <c r="M259" s="368">
        <v>3800</v>
      </c>
      <c r="N259" s="368">
        <v>3800</v>
      </c>
      <c r="O259" s="368">
        <v>3800</v>
      </c>
      <c r="P259" s="368">
        <v>3800</v>
      </c>
      <c r="Q259" s="368">
        <v>3800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AAANE1b</v>
      </c>
      <c r="H260" s="368">
        <v>4000</v>
      </c>
      <c r="I260" s="368">
        <v>4000</v>
      </c>
      <c r="J260" s="368">
        <v>4000</v>
      </c>
      <c r="K260" s="368">
        <v>4000</v>
      </c>
      <c r="L260" s="368">
        <v>4000</v>
      </c>
      <c r="M260" s="368">
        <v>4000</v>
      </c>
      <c r="N260" s="368">
        <v>4000</v>
      </c>
      <c r="O260" s="368">
        <v>4000</v>
      </c>
      <c r="P260" s="368">
        <v>4000</v>
      </c>
      <c r="Q260" s="368">
        <v>4000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AANEE1a</v>
      </c>
      <c r="H261" s="368">
        <v>0</v>
      </c>
      <c r="I261" s="368">
        <v>0</v>
      </c>
      <c r="J261" s="368">
        <v>0</v>
      </c>
      <c r="K261" s="368">
        <v>0</v>
      </c>
      <c r="L261" s="368">
        <v>0</v>
      </c>
      <c r="M261" s="368">
        <v>0</v>
      </c>
      <c r="N261" s="368">
        <v>0</v>
      </c>
      <c r="O261" s="368">
        <v>0</v>
      </c>
      <c r="P261" s="368">
        <v>0</v>
      </c>
      <c r="Q261" s="368">
        <v>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AYEEAa</v>
      </c>
      <c r="H262" s="368">
        <v>0</v>
      </c>
      <c r="I262" s="368">
        <v>0</v>
      </c>
      <c r="J262" s="368">
        <v>0</v>
      </c>
      <c r="K262" s="368">
        <v>0</v>
      </c>
      <c r="L262" s="368">
        <v>0</v>
      </c>
      <c r="M262" s="368">
        <v>0</v>
      </c>
      <c r="N262" s="368">
        <v>0</v>
      </c>
      <c r="O262" s="368">
        <v>0</v>
      </c>
      <c r="P262" s="368">
        <v>0</v>
      </c>
      <c r="Q262" s="368">
        <v>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YYEAAa</v>
      </c>
      <c r="H263" s="368">
        <v>0</v>
      </c>
      <c r="I263" s="368">
        <v>0</v>
      </c>
      <c r="J263" s="368">
        <v>0</v>
      </c>
      <c r="K263" s="368">
        <v>0</v>
      </c>
      <c r="L263" s="368">
        <v>0</v>
      </c>
      <c r="M263" s="368">
        <v>0</v>
      </c>
      <c r="N263" s="368">
        <v>0</v>
      </c>
      <c r="O263" s="368">
        <v>0</v>
      </c>
      <c r="P263" s="368">
        <v>0</v>
      </c>
      <c r="Q263" s="368">
        <v>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YYAAAa</v>
      </c>
      <c r="H264" s="368">
        <v>0</v>
      </c>
      <c r="I264" s="368">
        <v>0</v>
      </c>
      <c r="J264" s="368">
        <v>0</v>
      </c>
      <c r="K264" s="368">
        <v>0</v>
      </c>
      <c r="L264" s="368">
        <v>0</v>
      </c>
      <c r="M264" s="368">
        <v>0</v>
      </c>
      <c r="N264" s="368">
        <v>0</v>
      </c>
      <c r="O264" s="368">
        <v>0</v>
      </c>
      <c r="P264" s="368">
        <v>0</v>
      </c>
      <c r="Q264" s="368">
        <v>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YAAAAa</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YYENE1l</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YYPENw</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YYEPE1z</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YYNEPw</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AYAAAw</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AAEAAa</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AAAEAa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YAAAE1a</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YAAANw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AYEAAa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AANEAa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AAANE1a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257"/>
      <c r="I279" s="257"/>
      <c r="J279" s="257"/>
      <c r="K279" s="257"/>
      <c r="N279" s="707"/>
      <c r="O279" s="313"/>
      <c r="P279" s="313"/>
      <c r="Q279" s="313"/>
      <c r="R279" s="313"/>
      <c r="S279" s="313"/>
      <c r="T279" s="313"/>
      <c r="U279" s="313"/>
      <c r="V279" s="313"/>
      <c r="W279" s="313"/>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257"/>
      <c r="I280" s="257"/>
      <c r="J280" s="257"/>
      <c r="K280" s="257"/>
      <c r="N280" s="707"/>
      <c r="O280" s="313"/>
      <c r="P280" s="313"/>
      <c r="Q280" s="313"/>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08" t="s">
        <v>909</v>
      </c>
      <c r="I281" s="257"/>
      <c r="J281" s="257"/>
      <c r="K281" s="257"/>
      <c r="N281" s="707"/>
      <c r="O281" s="313"/>
      <c r="P281" s="313"/>
      <c r="Q281" s="313"/>
      <c r="R281" s="313"/>
      <c r="S281" s="313"/>
      <c r="T281" s="313"/>
      <c r="U281" s="313"/>
      <c r="V281" s="313"/>
      <c r="W281" s="313"/>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257" t="s">
        <v>914</v>
      </c>
      <c r="H282" s="75" t="s">
        <v>933</v>
      </c>
      <c r="I282" s="75" t="s">
        <v>933</v>
      </c>
      <c r="J282" s="75" t="s">
        <v>933</v>
      </c>
      <c r="K282" s="75" t="s">
        <v>933</v>
      </c>
      <c r="L282" s="75" t="s">
        <v>933</v>
      </c>
      <c r="M282" s="75" t="s">
        <v>933</v>
      </c>
      <c r="N282" s="75" t="s">
        <v>460</v>
      </c>
      <c r="O282" s="75" t="s">
        <v>460</v>
      </c>
      <c r="P282" s="75" t="s">
        <v>460</v>
      </c>
      <c r="Q282" s="75" t="s">
        <v>460</v>
      </c>
      <c r="R282" s="75" t="s">
        <v>460</v>
      </c>
      <c r="S282" s="75" t="s">
        <v>460</v>
      </c>
      <c r="T282" s="75" t="s">
        <v>899</v>
      </c>
      <c r="U282" s="75" t="s">
        <v>899</v>
      </c>
      <c r="V282" s="75" t="s">
        <v>899</v>
      </c>
      <c r="W282" s="75" t="s">
        <v>899</v>
      </c>
      <c r="X282" s="75" t="s">
        <v>899</v>
      </c>
      <c r="Y282" s="75" t="s">
        <v>899</v>
      </c>
      <c r="Z282" s="75" t="s">
        <v>900</v>
      </c>
      <c r="AA282" s="75" t="s">
        <v>900</v>
      </c>
      <c r="AB282" s="75" t="s">
        <v>900</v>
      </c>
      <c r="AC282" s="75" t="s">
        <v>900</v>
      </c>
      <c r="AD282" s="75" t="s">
        <v>900</v>
      </c>
      <c r="AE282" s="75" t="s">
        <v>900</v>
      </c>
      <c r="AF282" s="75" t="s">
        <v>901</v>
      </c>
      <c r="AG282" s="75" t="s">
        <v>901</v>
      </c>
      <c r="AH282" s="75" t="s">
        <v>901</v>
      </c>
      <c r="AI282" s="75" t="s">
        <v>901</v>
      </c>
      <c r="AJ282" s="75" t="s">
        <v>901</v>
      </c>
      <c r="AK282" s="75" t="s">
        <v>901</v>
      </c>
      <c r="AL282" s="75" t="s">
        <v>902</v>
      </c>
      <c r="AM282" s="75" t="s">
        <v>902</v>
      </c>
      <c r="AN282" s="75" t="s">
        <v>902</v>
      </c>
      <c r="AO282" s="75" t="s">
        <v>902</v>
      </c>
      <c r="AP282" s="75" t="s">
        <v>902</v>
      </c>
      <c r="AQ282" s="75" t="s">
        <v>902</v>
      </c>
      <c r="AR282" s="75" t="s">
        <v>903</v>
      </c>
      <c r="AS282" s="75" t="s">
        <v>903</v>
      </c>
      <c r="AT282" s="75" t="s">
        <v>903</v>
      </c>
      <c r="AU282" s="75" t="s">
        <v>903</v>
      </c>
      <c r="AV282" s="75" t="s">
        <v>903</v>
      </c>
      <c r="AW282" s="75" t="s">
        <v>903</v>
      </c>
      <c r="AX282" s="75" t="s">
        <v>904</v>
      </c>
      <c r="AY282" s="75" t="s">
        <v>904</v>
      </c>
      <c r="AZ282" s="75" t="s">
        <v>904</v>
      </c>
      <c r="BA282" s="75" t="s">
        <v>904</v>
      </c>
      <c r="BB282" s="75" t="s">
        <v>904</v>
      </c>
      <c r="BC282" s="75" t="s">
        <v>904</v>
      </c>
      <c r="BD282" s="75" t="s">
        <v>905</v>
      </c>
      <c r="BE282" s="75" t="s">
        <v>905</v>
      </c>
      <c r="BF282" s="75" t="s">
        <v>905</v>
      </c>
      <c r="BG282" s="75" t="s">
        <v>905</v>
      </c>
      <c r="BH282" s="75" t="s">
        <v>905</v>
      </c>
      <c r="BI282" s="75" t="s">
        <v>905</v>
      </c>
      <c r="BJ282" s="75" t="s">
        <v>906</v>
      </c>
      <c r="BK282" s="75" t="s">
        <v>906</v>
      </c>
      <c r="BL282" s="75" t="s">
        <v>906</v>
      </c>
      <c r="BM282" s="75" t="s">
        <v>906</v>
      </c>
      <c r="BN282" s="75" t="s">
        <v>906</v>
      </c>
      <c r="BO282" s="75" t="s">
        <v>906</v>
      </c>
      <c r="BP282" s="320"/>
      <c r="BQ282" s="320"/>
      <c r="BR282" s="248"/>
      <c r="BS282" s="240"/>
      <c r="BT282" s="240"/>
      <c r="BU282" s="240"/>
    </row>
    <row r="283" spans="1:73" s="75" customFormat="1" ht="15" outlineLevel="1" x14ac:dyDescent="0.25">
      <c r="A283" s="238"/>
      <c r="B283" s="239"/>
      <c r="C283" s="249"/>
      <c r="D283" s="249"/>
      <c r="E283" s="249"/>
      <c r="F283" s="257"/>
      <c r="G283" s="257" t="s">
        <v>913</v>
      </c>
      <c r="H283" s="75" t="s">
        <v>383</v>
      </c>
      <c r="I283" s="75" t="s">
        <v>384</v>
      </c>
      <c r="J283" s="75" t="s">
        <v>385</v>
      </c>
      <c r="K283" s="75" t="s">
        <v>375</v>
      </c>
      <c r="L283" s="75" t="s">
        <v>376</v>
      </c>
      <c r="M283" s="75" t="s">
        <v>377</v>
      </c>
      <c r="N283" s="75" t="s">
        <v>383</v>
      </c>
      <c r="O283" s="75" t="s">
        <v>384</v>
      </c>
      <c r="P283" s="75" t="s">
        <v>385</v>
      </c>
      <c r="Q283" s="75" t="s">
        <v>375</v>
      </c>
      <c r="R283" s="75" t="s">
        <v>376</v>
      </c>
      <c r="S283" s="75" t="s">
        <v>377</v>
      </c>
      <c r="T283" s="75" t="s">
        <v>383</v>
      </c>
      <c r="U283" s="75" t="s">
        <v>384</v>
      </c>
      <c r="V283" s="75" t="s">
        <v>385</v>
      </c>
      <c r="W283" s="75" t="s">
        <v>375</v>
      </c>
      <c r="X283" s="75" t="s">
        <v>376</v>
      </c>
      <c r="Y283" s="75" t="s">
        <v>377</v>
      </c>
      <c r="Z283" s="75" t="s">
        <v>383</v>
      </c>
      <c r="AA283" s="75" t="s">
        <v>384</v>
      </c>
      <c r="AB283" s="75" t="s">
        <v>385</v>
      </c>
      <c r="AC283" s="75" t="s">
        <v>375</v>
      </c>
      <c r="AD283" s="75" t="s">
        <v>376</v>
      </c>
      <c r="AE283" s="75" t="s">
        <v>377</v>
      </c>
      <c r="AF283" s="75" t="s">
        <v>383</v>
      </c>
      <c r="AG283" s="75" t="s">
        <v>384</v>
      </c>
      <c r="AH283" s="75" t="s">
        <v>385</v>
      </c>
      <c r="AI283" s="75" t="s">
        <v>375</v>
      </c>
      <c r="AJ283" s="75" t="s">
        <v>376</v>
      </c>
      <c r="AK283" s="75" t="s">
        <v>377</v>
      </c>
      <c r="AL283" s="75" t="s">
        <v>383</v>
      </c>
      <c r="AM283" s="75" t="s">
        <v>384</v>
      </c>
      <c r="AN283" s="75" t="s">
        <v>385</v>
      </c>
      <c r="AO283" s="75" t="s">
        <v>375</v>
      </c>
      <c r="AP283" s="75" t="s">
        <v>376</v>
      </c>
      <c r="AQ283" s="75" t="s">
        <v>377</v>
      </c>
      <c r="AR283" s="75" t="s">
        <v>383</v>
      </c>
      <c r="AS283" s="75" t="s">
        <v>384</v>
      </c>
      <c r="AT283" s="75" t="s">
        <v>385</v>
      </c>
      <c r="AU283" s="75" t="s">
        <v>375</v>
      </c>
      <c r="AV283" s="75" t="s">
        <v>376</v>
      </c>
      <c r="AW283" s="75" t="s">
        <v>377</v>
      </c>
      <c r="AX283" s="75" t="s">
        <v>383</v>
      </c>
      <c r="AY283" s="75" t="s">
        <v>384</v>
      </c>
      <c r="AZ283" s="75" t="s">
        <v>385</v>
      </c>
      <c r="BA283" s="75" t="s">
        <v>375</v>
      </c>
      <c r="BB283" s="75" t="s">
        <v>376</v>
      </c>
      <c r="BC283" s="75" t="s">
        <v>377</v>
      </c>
      <c r="BD283" s="75" t="s">
        <v>383</v>
      </c>
      <c r="BE283" s="75" t="s">
        <v>384</v>
      </c>
      <c r="BF283" s="75" t="s">
        <v>385</v>
      </c>
      <c r="BG283" s="75" t="s">
        <v>375</v>
      </c>
      <c r="BH283" s="75" t="s">
        <v>376</v>
      </c>
      <c r="BI283" s="75" t="s">
        <v>377</v>
      </c>
      <c r="BJ283" s="75" t="s">
        <v>383</v>
      </c>
      <c r="BK283" s="75" t="s">
        <v>384</v>
      </c>
      <c r="BL283" s="75" t="s">
        <v>385</v>
      </c>
      <c r="BM283" s="75" t="s">
        <v>375</v>
      </c>
      <c r="BN283" s="75" t="s">
        <v>376</v>
      </c>
      <c r="BO283" s="75" t="s">
        <v>377</v>
      </c>
      <c r="BP283" s="320"/>
      <c r="BQ283" s="320"/>
      <c r="BR283" s="248"/>
      <c r="BS283" s="240"/>
      <c r="BT283" s="240"/>
      <c r="BU283" s="240"/>
    </row>
    <row r="284" spans="1:73" s="75" customFormat="1" ht="15" outlineLevel="1" x14ac:dyDescent="0.25">
      <c r="A284" s="238"/>
      <c r="B284" s="239"/>
      <c r="C284" s="249"/>
      <c r="D284" s="249"/>
      <c r="E284" s="249"/>
      <c r="F284" s="257"/>
      <c r="G284" s="257" t="str">
        <f>_xlfn.CONCAT(H209:M209)</f>
        <v>AAAAAa</v>
      </c>
      <c r="H284" s="368">
        <v>0</v>
      </c>
      <c r="I284" s="368">
        <v>0</v>
      </c>
      <c r="J284" s="368">
        <v>0</v>
      </c>
      <c r="K284" s="368">
        <v>0</v>
      </c>
      <c r="L284" s="368">
        <v>0</v>
      </c>
      <c r="M284" s="368">
        <v>0</v>
      </c>
      <c r="N284" s="368">
        <v>0</v>
      </c>
      <c r="O284" s="368">
        <v>0</v>
      </c>
      <c r="P284" s="368">
        <v>0</v>
      </c>
      <c r="Q284" s="368">
        <v>0</v>
      </c>
      <c r="R284" s="368">
        <v>0</v>
      </c>
      <c r="S284" s="368">
        <v>0</v>
      </c>
      <c r="T284" s="368">
        <v>0</v>
      </c>
      <c r="U284" s="368">
        <v>0</v>
      </c>
      <c r="V284" s="368">
        <v>0</v>
      </c>
      <c r="W284" s="368">
        <v>0</v>
      </c>
      <c r="X284" s="368">
        <v>0</v>
      </c>
      <c r="Y284" s="368">
        <v>0</v>
      </c>
      <c r="Z284" s="368">
        <v>0</v>
      </c>
      <c r="AA284" s="368">
        <v>0</v>
      </c>
      <c r="AB284" s="368">
        <v>0</v>
      </c>
      <c r="AC284" s="368">
        <v>0</v>
      </c>
      <c r="AD284" s="368">
        <v>0</v>
      </c>
      <c r="AE284" s="368">
        <v>0</v>
      </c>
      <c r="AF284" s="368">
        <v>0</v>
      </c>
      <c r="AG284" s="368">
        <v>0</v>
      </c>
      <c r="AH284" s="368">
        <v>0</v>
      </c>
      <c r="AI284" s="368">
        <v>0</v>
      </c>
      <c r="AJ284" s="368">
        <v>0</v>
      </c>
      <c r="AK284" s="368">
        <v>0</v>
      </c>
      <c r="AL284" s="368">
        <v>0</v>
      </c>
      <c r="AM284" s="368">
        <v>0</v>
      </c>
      <c r="AN284" s="368">
        <v>0</v>
      </c>
      <c r="AO284" s="368">
        <v>0</v>
      </c>
      <c r="AP284" s="368">
        <v>0</v>
      </c>
      <c r="AQ284" s="368">
        <v>0</v>
      </c>
      <c r="AR284" s="368">
        <v>0</v>
      </c>
      <c r="AS284" s="368">
        <v>0</v>
      </c>
      <c r="AT284" s="368">
        <v>0</v>
      </c>
      <c r="AU284" s="368">
        <v>0</v>
      </c>
      <c r="AV284" s="368">
        <v>0</v>
      </c>
      <c r="AW284" s="368">
        <v>0</v>
      </c>
      <c r="AX284" s="368">
        <v>0</v>
      </c>
      <c r="AY284" s="368">
        <v>0</v>
      </c>
      <c r="AZ284" s="368">
        <v>0</v>
      </c>
      <c r="BA284" s="368">
        <v>0</v>
      </c>
      <c r="BB284" s="368">
        <v>0</v>
      </c>
      <c r="BC284" s="368">
        <v>0</v>
      </c>
      <c r="BD284" s="368">
        <v>0</v>
      </c>
      <c r="BE284" s="368">
        <v>0</v>
      </c>
      <c r="BF284" s="368">
        <v>0</v>
      </c>
      <c r="BG284" s="368">
        <v>0</v>
      </c>
      <c r="BH284" s="368">
        <v>0</v>
      </c>
      <c r="BI284" s="368">
        <v>0</v>
      </c>
      <c r="BJ284" s="368">
        <v>0</v>
      </c>
      <c r="BK284" s="368">
        <v>0</v>
      </c>
      <c r="BL284" s="368">
        <v>0</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_xlfn.CONCAT(H210:M210)</f>
        <v>YAEAE1a</v>
      </c>
      <c r="H285" s="368">
        <v>0</v>
      </c>
      <c r="I285" s="368">
        <v>0</v>
      </c>
      <c r="J285" s="368">
        <v>0</v>
      </c>
      <c r="K285" s="368">
        <v>0</v>
      </c>
      <c r="L285" s="368">
        <v>0</v>
      </c>
      <c r="M285" s="368">
        <v>0</v>
      </c>
      <c r="N285" s="368">
        <v>0</v>
      </c>
      <c r="O285" s="368">
        <v>0</v>
      </c>
      <c r="P285" s="368">
        <v>0</v>
      </c>
      <c r="Q285" s="368">
        <v>0</v>
      </c>
      <c r="R285" s="368">
        <v>0</v>
      </c>
      <c r="S285" s="368">
        <v>0</v>
      </c>
      <c r="T285" s="368">
        <v>0</v>
      </c>
      <c r="U285" s="368">
        <v>0</v>
      </c>
      <c r="V285" s="368">
        <v>0</v>
      </c>
      <c r="W285" s="368">
        <v>0</v>
      </c>
      <c r="X285" s="368">
        <v>0</v>
      </c>
      <c r="Y285" s="368">
        <v>0</v>
      </c>
      <c r="Z285" s="368">
        <v>0</v>
      </c>
      <c r="AA285" s="368">
        <v>0</v>
      </c>
      <c r="AB285" s="368">
        <v>0</v>
      </c>
      <c r="AC285" s="368">
        <v>0</v>
      </c>
      <c r="AD285" s="368">
        <v>0</v>
      </c>
      <c r="AE285" s="368">
        <v>0</v>
      </c>
      <c r="AF285" s="368">
        <v>0</v>
      </c>
      <c r="AG285" s="368">
        <v>0</v>
      </c>
      <c r="AH285" s="368">
        <v>0</v>
      </c>
      <c r="AI285" s="368">
        <v>0</v>
      </c>
      <c r="AJ285" s="368">
        <v>0</v>
      </c>
      <c r="AK285" s="368">
        <v>0</v>
      </c>
      <c r="AL285" s="368">
        <v>0</v>
      </c>
      <c r="AM285" s="368">
        <v>0</v>
      </c>
      <c r="AN285" s="368">
        <v>0</v>
      </c>
      <c r="AO285" s="368">
        <v>0</v>
      </c>
      <c r="AP285" s="368">
        <v>0</v>
      </c>
      <c r="AQ285" s="368">
        <v>0</v>
      </c>
      <c r="AR285" s="368">
        <v>0</v>
      </c>
      <c r="AS285" s="368">
        <v>0</v>
      </c>
      <c r="AT285" s="368">
        <v>0</v>
      </c>
      <c r="AU285" s="368">
        <v>0</v>
      </c>
      <c r="AV285" s="368">
        <v>0</v>
      </c>
      <c r="AW285" s="368">
        <v>0</v>
      </c>
      <c r="AX285" s="368">
        <v>0</v>
      </c>
      <c r="AY285" s="368">
        <v>0</v>
      </c>
      <c r="AZ285" s="368">
        <v>0</v>
      </c>
      <c r="BA285" s="368">
        <v>0</v>
      </c>
      <c r="BB285" s="368">
        <v>0</v>
      </c>
      <c r="BC285" s="368">
        <v>0</v>
      </c>
      <c r="BD285" s="368">
        <v>0</v>
      </c>
      <c r="BE285" s="368">
        <v>0</v>
      </c>
      <c r="BF285" s="368">
        <v>0</v>
      </c>
      <c r="BG285" s="368">
        <v>0</v>
      </c>
      <c r="BH285" s="368">
        <v>0</v>
      </c>
      <c r="BI285" s="368">
        <v>0</v>
      </c>
      <c r="BJ285" s="368">
        <v>0</v>
      </c>
      <c r="BK285" s="368">
        <v>0</v>
      </c>
      <c r="BL285" s="368">
        <v>0</v>
      </c>
      <c r="BM285" s="368">
        <v>0</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_xlfn.CONCAT(H211:M211)</f>
        <v>AYAEAb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65" customFormat="1" ht="15" outlineLevel="1" x14ac:dyDescent="0.25">
      <c r="A287" s="769"/>
      <c r="B287" s="766"/>
      <c r="C287" s="778"/>
      <c r="D287" s="778"/>
      <c r="E287" s="778"/>
      <c r="F287" s="782"/>
      <c r="G287" s="782" t="str">
        <f>_xlfn.CONCAT(H212:M212)</f>
        <v>AYAEAbd</v>
      </c>
      <c r="H287" s="368">
        <v>1</v>
      </c>
      <c r="I287" s="368">
        <v>1</v>
      </c>
      <c r="J287" s="368">
        <v>1</v>
      </c>
      <c r="K287" s="368">
        <v>1</v>
      </c>
      <c r="L287" s="368">
        <v>0</v>
      </c>
      <c r="M287" s="368">
        <v>0</v>
      </c>
      <c r="N287" s="368">
        <v>1</v>
      </c>
      <c r="O287" s="368">
        <v>1</v>
      </c>
      <c r="P287" s="368">
        <v>1</v>
      </c>
      <c r="Q287" s="368">
        <v>1</v>
      </c>
      <c r="R287" s="368">
        <v>0</v>
      </c>
      <c r="S287" s="368">
        <v>0</v>
      </c>
      <c r="T287" s="368">
        <v>1</v>
      </c>
      <c r="U287" s="368">
        <v>1</v>
      </c>
      <c r="V287" s="368">
        <v>1</v>
      </c>
      <c r="W287" s="368">
        <v>1</v>
      </c>
      <c r="X287" s="368">
        <v>0</v>
      </c>
      <c r="Y287" s="368">
        <v>0</v>
      </c>
      <c r="Z287" s="368">
        <v>1</v>
      </c>
      <c r="AA287" s="368">
        <v>1</v>
      </c>
      <c r="AB287" s="368">
        <v>1</v>
      </c>
      <c r="AC287" s="368">
        <v>1</v>
      </c>
      <c r="AD287" s="368">
        <v>0</v>
      </c>
      <c r="AE287" s="368">
        <v>0</v>
      </c>
      <c r="AF287" s="368">
        <v>1</v>
      </c>
      <c r="AG287" s="368">
        <v>1</v>
      </c>
      <c r="AH287" s="368">
        <v>1</v>
      </c>
      <c r="AI287" s="368">
        <v>1</v>
      </c>
      <c r="AJ287" s="368">
        <v>0</v>
      </c>
      <c r="AK287" s="368">
        <v>0</v>
      </c>
      <c r="AL287" s="368">
        <v>1</v>
      </c>
      <c r="AM287" s="368">
        <v>1</v>
      </c>
      <c r="AN287" s="368">
        <v>1</v>
      </c>
      <c r="AO287" s="368">
        <v>1</v>
      </c>
      <c r="AP287" s="368">
        <v>0</v>
      </c>
      <c r="AQ287" s="368">
        <v>0</v>
      </c>
      <c r="AR287" s="368">
        <v>1</v>
      </c>
      <c r="AS287" s="368">
        <v>1</v>
      </c>
      <c r="AT287" s="368">
        <v>1</v>
      </c>
      <c r="AU287" s="368">
        <v>1</v>
      </c>
      <c r="AV287" s="368">
        <v>0</v>
      </c>
      <c r="AW287" s="368">
        <v>0</v>
      </c>
      <c r="AX287" s="368">
        <v>1</v>
      </c>
      <c r="AY287" s="368">
        <v>1</v>
      </c>
      <c r="AZ287" s="368">
        <v>1</v>
      </c>
      <c r="BA287" s="368">
        <v>1</v>
      </c>
      <c r="BB287" s="368">
        <v>0</v>
      </c>
      <c r="BC287" s="368">
        <v>0</v>
      </c>
      <c r="BD287" s="368">
        <v>1</v>
      </c>
      <c r="BE287" s="368">
        <v>1</v>
      </c>
      <c r="BF287" s="368">
        <v>1</v>
      </c>
      <c r="BG287" s="368">
        <v>1</v>
      </c>
      <c r="BH287" s="368">
        <v>0</v>
      </c>
      <c r="BI287" s="368">
        <v>0</v>
      </c>
      <c r="BJ287" s="368">
        <v>1</v>
      </c>
      <c r="BK287" s="368">
        <v>1</v>
      </c>
      <c r="BL287" s="368">
        <v>1</v>
      </c>
      <c r="BM287" s="368">
        <v>1</v>
      </c>
      <c r="BN287" s="368">
        <v>0</v>
      </c>
      <c r="BO287" s="368">
        <v>0</v>
      </c>
      <c r="BP287" s="320"/>
      <c r="BQ287" s="320"/>
      <c r="BR287" s="773"/>
      <c r="BS287" s="768"/>
      <c r="BT287" s="768"/>
      <c r="BU287" s="768"/>
    </row>
    <row r="288" spans="1:73" s="765" customFormat="1" ht="15" outlineLevel="1" x14ac:dyDescent="0.25">
      <c r="A288" s="769"/>
      <c r="B288" s="766"/>
      <c r="C288" s="778"/>
      <c r="D288" s="778"/>
      <c r="E288" s="778"/>
      <c r="F288" s="782"/>
      <c r="G288" s="782" t="str">
        <f>_xlfn.CONCAT(H213:M213)</f>
        <v>YAEAOFa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773"/>
      <c r="BS288" s="768"/>
      <c r="BT288" s="768"/>
      <c r="BU288" s="768"/>
    </row>
    <row r="289" spans="1:73" s="765" customFormat="1" ht="15" outlineLevel="1" x14ac:dyDescent="0.25">
      <c r="A289" s="769"/>
      <c r="B289" s="766"/>
      <c r="C289" s="778"/>
      <c r="D289" s="778"/>
      <c r="E289" s="778"/>
      <c r="F289" s="782"/>
      <c r="G289" s="782" t="str">
        <f>_xlfn.CONCAT(H214:M214)</f>
        <v>AYAEAof</v>
      </c>
      <c r="H289" s="368">
        <v>1</v>
      </c>
      <c r="I289" s="368">
        <v>1</v>
      </c>
      <c r="J289" s="368">
        <v>1</v>
      </c>
      <c r="K289" s="368">
        <v>1</v>
      </c>
      <c r="L289" s="368">
        <v>0</v>
      </c>
      <c r="M289" s="368">
        <v>0</v>
      </c>
      <c r="N289" s="368">
        <v>1</v>
      </c>
      <c r="O289" s="368">
        <v>1</v>
      </c>
      <c r="P289" s="368">
        <v>1</v>
      </c>
      <c r="Q289" s="368">
        <v>1</v>
      </c>
      <c r="R289" s="368">
        <v>0</v>
      </c>
      <c r="S289" s="368">
        <v>0</v>
      </c>
      <c r="T289" s="368">
        <v>1</v>
      </c>
      <c r="U289" s="368">
        <v>1</v>
      </c>
      <c r="V289" s="368">
        <v>1</v>
      </c>
      <c r="W289" s="368">
        <v>1</v>
      </c>
      <c r="X289" s="368">
        <v>0</v>
      </c>
      <c r="Y289" s="368">
        <v>0</v>
      </c>
      <c r="Z289" s="368">
        <v>1</v>
      </c>
      <c r="AA289" s="368">
        <v>1</v>
      </c>
      <c r="AB289" s="368">
        <v>1</v>
      </c>
      <c r="AC289" s="368">
        <v>1</v>
      </c>
      <c r="AD289" s="368">
        <v>0</v>
      </c>
      <c r="AE289" s="368">
        <v>0</v>
      </c>
      <c r="AF289" s="368">
        <v>1</v>
      </c>
      <c r="AG289" s="368">
        <v>1</v>
      </c>
      <c r="AH289" s="368">
        <v>1</v>
      </c>
      <c r="AI289" s="368">
        <v>1</v>
      </c>
      <c r="AJ289" s="368">
        <v>0</v>
      </c>
      <c r="AK289" s="368">
        <v>0</v>
      </c>
      <c r="AL289" s="368">
        <v>1</v>
      </c>
      <c r="AM289" s="368">
        <v>1</v>
      </c>
      <c r="AN289" s="368">
        <v>1</v>
      </c>
      <c r="AO289" s="368">
        <v>1</v>
      </c>
      <c r="AP289" s="368">
        <v>0</v>
      </c>
      <c r="AQ289" s="368">
        <v>0</v>
      </c>
      <c r="AR289" s="368">
        <v>1</v>
      </c>
      <c r="AS289" s="368">
        <v>1</v>
      </c>
      <c r="AT289" s="368">
        <v>1</v>
      </c>
      <c r="AU289" s="368">
        <v>1</v>
      </c>
      <c r="AV289" s="368">
        <v>0</v>
      </c>
      <c r="AW289" s="368">
        <v>0</v>
      </c>
      <c r="AX289" s="368">
        <v>1</v>
      </c>
      <c r="AY289" s="368">
        <v>1</v>
      </c>
      <c r="AZ289" s="368">
        <v>1</v>
      </c>
      <c r="BA289" s="368">
        <v>1</v>
      </c>
      <c r="BB289" s="368">
        <v>0</v>
      </c>
      <c r="BC289" s="368">
        <v>0</v>
      </c>
      <c r="BD289" s="368">
        <v>1</v>
      </c>
      <c r="BE289" s="368">
        <v>1</v>
      </c>
      <c r="BF289" s="368">
        <v>1</v>
      </c>
      <c r="BG289" s="368">
        <v>1</v>
      </c>
      <c r="BH289" s="368">
        <v>0</v>
      </c>
      <c r="BI289" s="368">
        <v>0</v>
      </c>
      <c r="BJ289" s="368">
        <v>1</v>
      </c>
      <c r="BK289" s="368">
        <v>1</v>
      </c>
      <c r="BL289" s="368">
        <v>1</v>
      </c>
      <c r="BM289" s="368">
        <v>1</v>
      </c>
      <c r="BN289" s="368">
        <v>0</v>
      </c>
      <c r="BO289" s="368">
        <v>0</v>
      </c>
      <c r="BP289" s="320"/>
      <c r="BQ289" s="320"/>
      <c r="BR289" s="773"/>
      <c r="BS289" s="768"/>
      <c r="BT289" s="768"/>
      <c r="BU289" s="768"/>
    </row>
    <row r="290" spans="1:73" s="75" customFormat="1" ht="15" outlineLevel="1" x14ac:dyDescent="0.25">
      <c r="A290" s="238"/>
      <c r="B290" s="239"/>
      <c r="C290" s="249"/>
      <c r="D290" s="249"/>
      <c r="E290" s="249"/>
      <c r="F290" s="257"/>
      <c r="G290" s="257" t="str">
        <f>_xlfn.CONCAT(H215:M215)</f>
        <v>YYNENb</v>
      </c>
      <c r="H290" s="368">
        <v>1</v>
      </c>
      <c r="I290" s="368">
        <v>1</v>
      </c>
      <c r="J290" s="368">
        <v>2</v>
      </c>
      <c r="K290" s="368">
        <v>2</v>
      </c>
      <c r="L290" s="368">
        <v>0</v>
      </c>
      <c r="M290" s="368">
        <v>0</v>
      </c>
      <c r="N290" s="368">
        <v>1</v>
      </c>
      <c r="O290" s="368">
        <v>1</v>
      </c>
      <c r="P290" s="368">
        <v>2</v>
      </c>
      <c r="Q290" s="368">
        <v>2</v>
      </c>
      <c r="R290" s="368">
        <v>0</v>
      </c>
      <c r="S290" s="368">
        <v>0</v>
      </c>
      <c r="T290" s="368">
        <v>1</v>
      </c>
      <c r="U290" s="368">
        <v>1</v>
      </c>
      <c r="V290" s="368">
        <v>2</v>
      </c>
      <c r="W290" s="368">
        <v>2</v>
      </c>
      <c r="X290" s="368">
        <v>0</v>
      </c>
      <c r="Y290" s="368">
        <v>0</v>
      </c>
      <c r="Z290" s="368">
        <v>1</v>
      </c>
      <c r="AA290" s="368">
        <v>1</v>
      </c>
      <c r="AB290" s="368">
        <v>2</v>
      </c>
      <c r="AC290" s="368">
        <v>2</v>
      </c>
      <c r="AD290" s="368">
        <v>0</v>
      </c>
      <c r="AE290" s="368">
        <v>0</v>
      </c>
      <c r="AF290" s="368">
        <v>1</v>
      </c>
      <c r="AG290" s="368">
        <v>1</v>
      </c>
      <c r="AH290" s="368">
        <v>2</v>
      </c>
      <c r="AI290" s="368">
        <v>2</v>
      </c>
      <c r="AJ290" s="368">
        <v>0</v>
      </c>
      <c r="AK290" s="368">
        <v>0</v>
      </c>
      <c r="AL290" s="368">
        <v>1</v>
      </c>
      <c r="AM290" s="368">
        <v>1</v>
      </c>
      <c r="AN290" s="368">
        <v>2</v>
      </c>
      <c r="AO290" s="368">
        <v>2</v>
      </c>
      <c r="AP290" s="368">
        <v>0</v>
      </c>
      <c r="AQ290" s="368">
        <v>0</v>
      </c>
      <c r="AR290" s="368">
        <v>1</v>
      </c>
      <c r="AS290" s="368">
        <v>1</v>
      </c>
      <c r="AT290" s="368">
        <v>2</v>
      </c>
      <c r="AU290" s="368">
        <v>2</v>
      </c>
      <c r="AV290" s="368">
        <v>0</v>
      </c>
      <c r="AW290" s="368">
        <v>0</v>
      </c>
      <c r="AX290" s="368">
        <v>1</v>
      </c>
      <c r="AY290" s="368">
        <v>1</v>
      </c>
      <c r="AZ290" s="368">
        <v>2</v>
      </c>
      <c r="BA290" s="368">
        <v>2</v>
      </c>
      <c r="BB290" s="368">
        <v>0</v>
      </c>
      <c r="BC290" s="368">
        <v>0</v>
      </c>
      <c r="BD290" s="368">
        <v>1</v>
      </c>
      <c r="BE290" s="368">
        <v>1</v>
      </c>
      <c r="BF290" s="368">
        <v>2</v>
      </c>
      <c r="BG290" s="368">
        <v>2</v>
      </c>
      <c r="BH290" s="368">
        <v>0</v>
      </c>
      <c r="BI290" s="368">
        <v>0</v>
      </c>
      <c r="BJ290" s="368">
        <v>1</v>
      </c>
      <c r="BK290" s="368">
        <v>1</v>
      </c>
      <c r="BL290" s="368">
        <v>2</v>
      </c>
      <c r="BM290" s="368">
        <v>2</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_xlfn.CONCAT(H216:M216)</f>
        <v>YYENE1z</v>
      </c>
      <c r="H291" s="368">
        <v>1</v>
      </c>
      <c r="I291" s="368">
        <v>1</v>
      </c>
      <c r="J291" s="368">
        <v>2</v>
      </c>
      <c r="K291" s="368">
        <v>0</v>
      </c>
      <c r="L291" s="368">
        <v>1</v>
      </c>
      <c r="M291" s="368">
        <v>0</v>
      </c>
      <c r="N291" s="368">
        <v>1</v>
      </c>
      <c r="O291" s="368">
        <v>1</v>
      </c>
      <c r="P291" s="368">
        <v>2</v>
      </c>
      <c r="Q291" s="368">
        <v>0</v>
      </c>
      <c r="R291" s="368">
        <v>1</v>
      </c>
      <c r="S291" s="368">
        <v>0</v>
      </c>
      <c r="T291" s="368">
        <v>1</v>
      </c>
      <c r="U291" s="368">
        <v>1</v>
      </c>
      <c r="V291" s="368">
        <v>2</v>
      </c>
      <c r="W291" s="368">
        <v>0</v>
      </c>
      <c r="X291" s="368">
        <v>1</v>
      </c>
      <c r="Y291" s="368">
        <v>0</v>
      </c>
      <c r="Z291" s="368">
        <v>1</v>
      </c>
      <c r="AA291" s="368">
        <v>1</v>
      </c>
      <c r="AB291" s="368">
        <v>2</v>
      </c>
      <c r="AC291" s="368">
        <v>0</v>
      </c>
      <c r="AD291" s="368">
        <v>1</v>
      </c>
      <c r="AE291" s="368">
        <v>0</v>
      </c>
      <c r="AF291" s="368">
        <v>1</v>
      </c>
      <c r="AG291" s="368">
        <v>1</v>
      </c>
      <c r="AH291" s="368">
        <v>2</v>
      </c>
      <c r="AI291" s="368">
        <v>0</v>
      </c>
      <c r="AJ291" s="368">
        <v>1</v>
      </c>
      <c r="AK291" s="368">
        <v>0</v>
      </c>
      <c r="AL291" s="368">
        <v>1</v>
      </c>
      <c r="AM291" s="368">
        <v>1</v>
      </c>
      <c r="AN291" s="368">
        <v>2</v>
      </c>
      <c r="AO291" s="368">
        <v>0</v>
      </c>
      <c r="AP291" s="368">
        <v>1</v>
      </c>
      <c r="AQ291" s="368">
        <v>0</v>
      </c>
      <c r="AR291" s="368">
        <v>1</v>
      </c>
      <c r="AS291" s="368">
        <v>1</v>
      </c>
      <c r="AT291" s="368">
        <v>2</v>
      </c>
      <c r="AU291" s="368">
        <v>0</v>
      </c>
      <c r="AV291" s="368">
        <v>1</v>
      </c>
      <c r="AW291" s="368">
        <v>0</v>
      </c>
      <c r="AX291" s="368">
        <v>1</v>
      </c>
      <c r="AY291" s="368">
        <v>1</v>
      </c>
      <c r="AZ291" s="368">
        <v>2</v>
      </c>
      <c r="BA291" s="368">
        <v>0</v>
      </c>
      <c r="BB291" s="368">
        <v>1</v>
      </c>
      <c r="BC291" s="368">
        <v>0</v>
      </c>
      <c r="BD291" s="368">
        <v>1</v>
      </c>
      <c r="BE291" s="368">
        <v>1</v>
      </c>
      <c r="BF291" s="368">
        <v>2</v>
      </c>
      <c r="BG291" s="368">
        <v>0</v>
      </c>
      <c r="BH291" s="368">
        <v>1</v>
      </c>
      <c r="BI291" s="368">
        <v>0</v>
      </c>
      <c r="BJ291" s="368">
        <v>1</v>
      </c>
      <c r="BK291" s="368">
        <v>1</v>
      </c>
      <c r="BL291" s="368">
        <v>2</v>
      </c>
      <c r="BM291" s="368">
        <v>0</v>
      </c>
      <c r="BN291" s="368">
        <v>1</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_xlfn.CONCAT(H217:M217)</f>
        <v>YYENE1r</v>
      </c>
      <c r="H292" s="368">
        <v>1</v>
      </c>
      <c r="I292" s="368">
        <v>1</v>
      </c>
      <c r="J292" s="368">
        <v>3</v>
      </c>
      <c r="K292" s="368">
        <v>0</v>
      </c>
      <c r="L292" s="368">
        <v>1</v>
      </c>
      <c r="M292" s="368">
        <v>0</v>
      </c>
      <c r="N292" s="368">
        <v>1</v>
      </c>
      <c r="O292" s="368">
        <v>1</v>
      </c>
      <c r="P292" s="368">
        <v>3</v>
      </c>
      <c r="Q292" s="368">
        <v>0</v>
      </c>
      <c r="R292" s="368">
        <v>1</v>
      </c>
      <c r="S292" s="368">
        <v>0</v>
      </c>
      <c r="T292" s="368">
        <v>1</v>
      </c>
      <c r="U292" s="368">
        <v>1</v>
      </c>
      <c r="V292" s="368">
        <v>3</v>
      </c>
      <c r="W292" s="368">
        <v>0</v>
      </c>
      <c r="X292" s="368">
        <v>1</v>
      </c>
      <c r="Y292" s="368">
        <v>0</v>
      </c>
      <c r="Z292" s="368">
        <v>1</v>
      </c>
      <c r="AA292" s="368">
        <v>1</v>
      </c>
      <c r="AB292" s="368">
        <v>3</v>
      </c>
      <c r="AC292" s="368">
        <v>0</v>
      </c>
      <c r="AD292" s="368">
        <v>1</v>
      </c>
      <c r="AE292" s="368">
        <v>0</v>
      </c>
      <c r="AF292" s="368">
        <v>1</v>
      </c>
      <c r="AG292" s="368">
        <v>1</v>
      </c>
      <c r="AH292" s="368">
        <v>3</v>
      </c>
      <c r="AI292" s="368">
        <v>0</v>
      </c>
      <c r="AJ292" s="368">
        <v>1</v>
      </c>
      <c r="AK292" s="368">
        <v>0</v>
      </c>
      <c r="AL292" s="368">
        <v>1</v>
      </c>
      <c r="AM292" s="368">
        <v>1</v>
      </c>
      <c r="AN292" s="368">
        <v>3</v>
      </c>
      <c r="AO292" s="368">
        <v>0</v>
      </c>
      <c r="AP292" s="368">
        <v>1</v>
      </c>
      <c r="AQ292" s="368">
        <v>0</v>
      </c>
      <c r="AR292" s="368">
        <v>1</v>
      </c>
      <c r="AS292" s="368">
        <v>1</v>
      </c>
      <c r="AT292" s="368">
        <v>3</v>
      </c>
      <c r="AU292" s="368">
        <v>0</v>
      </c>
      <c r="AV292" s="368">
        <v>1</v>
      </c>
      <c r="AW292" s="368">
        <v>0</v>
      </c>
      <c r="AX292" s="368">
        <v>1</v>
      </c>
      <c r="AY292" s="368">
        <v>1</v>
      </c>
      <c r="AZ292" s="368">
        <v>3</v>
      </c>
      <c r="BA292" s="368">
        <v>0</v>
      </c>
      <c r="BB292" s="368">
        <v>1</v>
      </c>
      <c r="BC292" s="368">
        <v>0</v>
      </c>
      <c r="BD292" s="368">
        <v>1</v>
      </c>
      <c r="BE292" s="368">
        <v>1</v>
      </c>
      <c r="BF292" s="368">
        <v>3</v>
      </c>
      <c r="BG292" s="368">
        <v>0</v>
      </c>
      <c r="BH292" s="368">
        <v>1</v>
      </c>
      <c r="BI292" s="368">
        <v>0</v>
      </c>
      <c r="BJ292" s="368">
        <v>1</v>
      </c>
      <c r="BK292" s="368">
        <v>1</v>
      </c>
      <c r="BL292" s="368">
        <v>3</v>
      </c>
      <c r="BM292" s="368">
        <v>0</v>
      </c>
      <c r="BN292" s="368">
        <v>1</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_xlfn.CONCAT(H218:M218)</f>
        <v>YYNEE1r</v>
      </c>
      <c r="H293" s="368">
        <v>1</v>
      </c>
      <c r="I293" s="368">
        <v>1</v>
      </c>
      <c r="J293" s="368">
        <v>3</v>
      </c>
      <c r="K293" s="368">
        <v>0</v>
      </c>
      <c r="L293" s="368">
        <v>1</v>
      </c>
      <c r="M293" s="368">
        <v>0</v>
      </c>
      <c r="N293" s="368">
        <v>1</v>
      </c>
      <c r="O293" s="368">
        <v>1</v>
      </c>
      <c r="P293" s="368">
        <v>3</v>
      </c>
      <c r="Q293" s="368">
        <v>0</v>
      </c>
      <c r="R293" s="368">
        <v>1</v>
      </c>
      <c r="S293" s="368">
        <v>0</v>
      </c>
      <c r="T293" s="368">
        <v>1</v>
      </c>
      <c r="U293" s="368">
        <v>1</v>
      </c>
      <c r="V293" s="368">
        <v>3</v>
      </c>
      <c r="W293" s="368">
        <v>0</v>
      </c>
      <c r="X293" s="368">
        <v>1</v>
      </c>
      <c r="Y293" s="368">
        <v>0</v>
      </c>
      <c r="Z293" s="368">
        <v>1</v>
      </c>
      <c r="AA293" s="368">
        <v>1</v>
      </c>
      <c r="AB293" s="368">
        <v>3</v>
      </c>
      <c r="AC293" s="368">
        <v>0</v>
      </c>
      <c r="AD293" s="368">
        <v>1</v>
      </c>
      <c r="AE293" s="368">
        <v>0</v>
      </c>
      <c r="AF293" s="368">
        <v>1</v>
      </c>
      <c r="AG293" s="368">
        <v>1</v>
      </c>
      <c r="AH293" s="368">
        <v>3</v>
      </c>
      <c r="AI293" s="368">
        <v>0</v>
      </c>
      <c r="AJ293" s="368">
        <v>1</v>
      </c>
      <c r="AK293" s="368">
        <v>0</v>
      </c>
      <c r="AL293" s="368">
        <v>1</v>
      </c>
      <c r="AM293" s="368">
        <v>1</v>
      </c>
      <c r="AN293" s="368">
        <v>3</v>
      </c>
      <c r="AO293" s="368">
        <v>0</v>
      </c>
      <c r="AP293" s="368">
        <v>1</v>
      </c>
      <c r="AQ293" s="368">
        <v>0</v>
      </c>
      <c r="AR293" s="368">
        <v>1</v>
      </c>
      <c r="AS293" s="368">
        <v>1</v>
      </c>
      <c r="AT293" s="368">
        <v>3</v>
      </c>
      <c r="AU293" s="368">
        <v>0</v>
      </c>
      <c r="AV293" s="368">
        <v>1</v>
      </c>
      <c r="AW293" s="368">
        <v>0</v>
      </c>
      <c r="AX293" s="368">
        <v>1</v>
      </c>
      <c r="AY293" s="368">
        <v>1</v>
      </c>
      <c r="AZ293" s="368">
        <v>3</v>
      </c>
      <c r="BA293" s="368">
        <v>0</v>
      </c>
      <c r="BB293" s="368">
        <v>1</v>
      </c>
      <c r="BC293" s="368">
        <v>0</v>
      </c>
      <c r="BD293" s="368">
        <v>1</v>
      </c>
      <c r="BE293" s="368">
        <v>1</v>
      </c>
      <c r="BF293" s="368">
        <v>3</v>
      </c>
      <c r="BG293" s="368">
        <v>0</v>
      </c>
      <c r="BH293" s="368">
        <v>1</v>
      </c>
      <c r="BI293" s="368">
        <v>0</v>
      </c>
      <c r="BJ293" s="368">
        <v>1</v>
      </c>
      <c r="BK293" s="368">
        <v>1</v>
      </c>
      <c r="BL293" s="368">
        <v>3</v>
      </c>
      <c r="BM293" s="368">
        <v>0</v>
      </c>
      <c r="BN293" s="368">
        <v>1</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_xlfn.CONCAT(H219:M219)</f>
        <v>YYEENw</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_xlfn.CONCAT(H220:M220)</f>
        <v>YYENE1b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_xlfn.CONCAT(H221:M221)</f>
        <v>AAAAAz</v>
      </c>
      <c r="H296" s="368">
        <v>1</v>
      </c>
      <c r="I296" s="368">
        <v>1</v>
      </c>
      <c r="J296" s="368">
        <v>2</v>
      </c>
      <c r="K296" s="368">
        <v>0</v>
      </c>
      <c r="L296" s="368">
        <v>0</v>
      </c>
      <c r="M296" s="368">
        <v>0</v>
      </c>
      <c r="N296" s="368">
        <v>1</v>
      </c>
      <c r="O296" s="368">
        <v>1</v>
      </c>
      <c r="P296" s="368">
        <v>2</v>
      </c>
      <c r="Q296" s="368">
        <v>0</v>
      </c>
      <c r="R296" s="368">
        <v>0</v>
      </c>
      <c r="S296" s="368">
        <v>0</v>
      </c>
      <c r="T296" s="368">
        <v>1</v>
      </c>
      <c r="U296" s="368">
        <v>1</v>
      </c>
      <c r="V296" s="368">
        <v>2</v>
      </c>
      <c r="W296" s="368">
        <v>0</v>
      </c>
      <c r="X296" s="368">
        <v>0</v>
      </c>
      <c r="Y296" s="368">
        <v>0</v>
      </c>
      <c r="Z296" s="368">
        <v>1</v>
      </c>
      <c r="AA296" s="368">
        <v>1</v>
      </c>
      <c r="AB296" s="368">
        <v>2</v>
      </c>
      <c r="AC296" s="368">
        <v>0</v>
      </c>
      <c r="AD296" s="368">
        <v>0</v>
      </c>
      <c r="AE296" s="368">
        <v>0</v>
      </c>
      <c r="AF296" s="368">
        <v>1</v>
      </c>
      <c r="AG296" s="368">
        <v>1</v>
      </c>
      <c r="AH296" s="368">
        <v>2</v>
      </c>
      <c r="AI296" s="368">
        <v>0</v>
      </c>
      <c r="AJ296" s="368">
        <v>0</v>
      </c>
      <c r="AK296" s="368">
        <v>0</v>
      </c>
      <c r="AL296" s="368">
        <v>1</v>
      </c>
      <c r="AM296" s="368">
        <v>1</v>
      </c>
      <c r="AN296" s="368">
        <v>2</v>
      </c>
      <c r="AO296" s="368">
        <v>0</v>
      </c>
      <c r="AP296" s="368">
        <v>0</v>
      </c>
      <c r="AQ296" s="368">
        <v>0</v>
      </c>
      <c r="AR296" s="368">
        <v>1</v>
      </c>
      <c r="AS296" s="368">
        <v>1</v>
      </c>
      <c r="AT296" s="368">
        <v>2</v>
      </c>
      <c r="AU296" s="368">
        <v>0</v>
      </c>
      <c r="AV296" s="368">
        <v>0</v>
      </c>
      <c r="AW296" s="368">
        <v>0</v>
      </c>
      <c r="AX296" s="368">
        <v>1</v>
      </c>
      <c r="AY296" s="368">
        <v>1</v>
      </c>
      <c r="AZ296" s="368">
        <v>2</v>
      </c>
      <c r="BA296" s="368">
        <v>0</v>
      </c>
      <c r="BB296" s="368">
        <v>0</v>
      </c>
      <c r="BC296" s="368">
        <v>0</v>
      </c>
      <c r="BD296" s="368">
        <v>1</v>
      </c>
      <c r="BE296" s="368">
        <v>1</v>
      </c>
      <c r="BF296" s="368">
        <v>2</v>
      </c>
      <c r="BG296" s="368">
        <v>0</v>
      </c>
      <c r="BH296" s="368">
        <v>0</v>
      </c>
      <c r="BI296" s="368">
        <v>0</v>
      </c>
      <c r="BJ296" s="368">
        <v>1</v>
      </c>
      <c r="BK296" s="368">
        <v>1</v>
      </c>
      <c r="BL296" s="368">
        <v>2</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_xlfn.CONCAT(H222:M222)</f>
        <v>AAAANw</v>
      </c>
      <c r="H297" s="368">
        <v>1</v>
      </c>
      <c r="I297" s="368">
        <v>1</v>
      </c>
      <c r="J297" s="368">
        <v>1</v>
      </c>
      <c r="K297" s="368">
        <v>1</v>
      </c>
      <c r="L297" s="368">
        <v>0</v>
      </c>
      <c r="M297" s="368">
        <v>0</v>
      </c>
      <c r="N297" s="368">
        <v>1</v>
      </c>
      <c r="O297" s="368">
        <v>1</v>
      </c>
      <c r="P297" s="368">
        <v>1</v>
      </c>
      <c r="Q297" s="368">
        <v>1</v>
      </c>
      <c r="R297" s="368">
        <v>0</v>
      </c>
      <c r="S297" s="368">
        <v>0</v>
      </c>
      <c r="T297" s="368">
        <v>1</v>
      </c>
      <c r="U297" s="368">
        <v>1</v>
      </c>
      <c r="V297" s="368">
        <v>1</v>
      </c>
      <c r="W297" s="368">
        <v>1</v>
      </c>
      <c r="X297" s="368">
        <v>0</v>
      </c>
      <c r="Y297" s="368">
        <v>0</v>
      </c>
      <c r="Z297" s="368">
        <v>1</v>
      </c>
      <c r="AA297" s="368">
        <v>1</v>
      </c>
      <c r="AB297" s="368">
        <v>1</v>
      </c>
      <c r="AC297" s="368">
        <v>1</v>
      </c>
      <c r="AD297" s="368">
        <v>0</v>
      </c>
      <c r="AE297" s="368">
        <v>0</v>
      </c>
      <c r="AF297" s="368">
        <v>1</v>
      </c>
      <c r="AG297" s="368">
        <v>1</v>
      </c>
      <c r="AH297" s="368">
        <v>1</v>
      </c>
      <c r="AI297" s="368">
        <v>1</v>
      </c>
      <c r="AJ297" s="368">
        <v>0</v>
      </c>
      <c r="AK297" s="368">
        <v>0</v>
      </c>
      <c r="AL297" s="368">
        <v>1</v>
      </c>
      <c r="AM297" s="368">
        <v>1</v>
      </c>
      <c r="AN297" s="368">
        <v>1</v>
      </c>
      <c r="AO297" s="368">
        <v>1</v>
      </c>
      <c r="AP297" s="368">
        <v>0</v>
      </c>
      <c r="AQ297" s="368">
        <v>0</v>
      </c>
      <c r="AR297" s="368">
        <v>1</v>
      </c>
      <c r="AS297" s="368">
        <v>1</v>
      </c>
      <c r="AT297" s="368">
        <v>1</v>
      </c>
      <c r="AU297" s="368">
        <v>1</v>
      </c>
      <c r="AV297" s="368">
        <v>0</v>
      </c>
      <c r="AW297" s="368">
        <v>0</v>
      </c>
      <c r="AX297" s="368">
        <v>1</v>
      </c>
      <c r="AY297" s="368">
        <v>1</v>
      </c>
      <c r="AZ297" s="368">
        <v>1</v>
      </c>
      <c r="BA297" s="368">
        <v>1</v>
      </c>
      <c r="BB297" s="368">
        <v>0</v>
      </c>
      <c r="BC297" s="368">
        <v>0</v>
      </c>
      <c r="BD297" s="368">
        <v>1</v>
      </c>
      <c r="BE297" s="368">
        <v>1</v>
      </c>
      <c r="BF297" s="368">
        <v>1</v>
      </c>
      <c r="BG297" s="368">
        <v>1</v>
      </c>
      <c r="BH297" s="368">
        <v>0</v>
      </c>
      <c r="BI297" s="368">
        <v>0</v>
      </c>
      <c r="BJ297" s="368">
        <v>1</v>
      </c>
      <c r="BK297" s="368">
        <v>1</v>
      </c>
      <c r="BL297" s="368">
        <v>1</v>
      </c>
      <c r="BM297" s="368">
        <v>1</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_xlfn.CONCAT(H223:M223)</f>
        <v>AAANE1b</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_xlfn.CONCAT(H224:M224)</f>
        <v>AANEE1a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_xlfn.CONCAT(H225:M225)</f>
        <v>AYEEAa</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_xlfn.CONCAT(H226:M226)</f>
        <v>YYEAAa</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_xlfn.CONCAT(H227:M227)</f>
        <v>YYAAAa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_xlfn.CONCAT(H228:M228)</f>
        <v>YAAAAa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_xlfn.CONCAT(H229:M229)</f>
        <v>YYENE1l</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_xlfn.CONCAT(H230:M230)</f>
        <v>YYPENw</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_xlfn.CONCAT(H231:M231)</f>
        <v>YYEPE1z</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_xlfn.CONCAT(H232:M232)</f>
        <v>YYNEPw</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_xlfn.CONCAT(H233:M233)</f>
        <v>AYAAAw</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_xlfn.CONCAT(H234:M234)</f>
        <v>AAEAAa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_xlfn.CONCAT(H235:M235)</f>
        <v>AAAEAa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_xlfn.CONCAT(H236:M236)</f>
        <v>YAAAE1a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_xlfn.CONCAT(H237:M237)</f>
        <v>YAAANw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_xlfn.CONCAT(H238:M238)</f>
        <v>AYAAAz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_xlfn.CONCAT(H239:M239)</f>
        <v>AYEAAa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_xlfn.CONCAT(H240:M240)</f>
        <v>AANEAa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_xlfn.CONCAT(H241:M241)</f>
        <v>AAANE1a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c r="I317" s="257"/>
      <c r="J317" s="257"/>
      <c r="K317" s="257"/>
      <c r="N317" s="707"/>
      <c r="O317" s="313"/>
      <c r="P317" s="313"/>
      <c r="Q317" s="313"/>
      <c r="R317" s="313"/>
      <c r="S317" s="313"/>
      <c r="T317" s="313"/>
      <c r="U317" s="313"/>
      <c r="V317" s="313"/>
      <c r="W317" s="313"/>
      <c r="X317" s="320"/>
      <c r="Y317" s="320"/>
      <c r="Z317" s="320"/>
      <c r="AA317" s="320"/>
      <c r="AB317" s="320"/>
      <c r="AC317" s="320"/>
      <c r="AD317" s="320"/>
      <c r="AE317" s="320"/>
      <c r="AF317" s="320"/>
      <c r="AG317" s="320"/>
      <c r="AH317" s="320"/>
      <c r="AI317" s="320"/>
      <c r="AJ317" s="320"/>
      <c r="AK317" s="320"/>
      <c r="AL317" s="320"/>
      <c r="AM317" s="320"/>
      <c r="AN317" s="320"/>
      <c r="AO317" s="320"/>
      <c r="AP317" s="320"/>
      <c r="AQ317" s="320"/>
      <c r="AR317" s="320"/>
      <c r="AS317" s="320"/>
      <c r="AT317" s="320"/>
      <c r="AU317" s="320"/>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c r="I318" s="257"/>
      <c r="J318" s="257"/>
      <c r="K318" s="257"/>
      <c r="N318" s="707"/>
      <c r="O318" s="313"/>
      <c r="P318" s="313"/>
      <c r="Q318" s="313"/>
      <c r="R318" s="313"/>
      <c r="S318" s="313"/>
      <c r="T318" s="313"/>
      <c r="U318" s="313"/>
      <c r="V318" s="313"/>
      <c r="W318" s="313"/>
      <c r="X318" s="320"/>
      <c r="Y318" s="320"/>
      <c r="Z318" s="320"/>
      <c r="AA318" s="320"/>
      <c r="AB318" s="320"/>
      <c r="AC318" s="320"/>
      <c r="AD318" s="320"/>
      <c r="AE318" s="320"/>
      <c r="AF318" s="320"/>
      <c r="AG318" s="320"/>
      <c r="AH318" s="320"/>
      <c r="AI318" s="320"/>
      <c r="AJ318" s="320"/>
      <c r="AK318" s="320"/>
      <c r="AL318" s="320"/>
      <c r="AM318" s="320"/>
      <c r="AN318" s="320"/>
      <c r="AO318" s="320"/>
      <c r="AP318" s="320"/>
      <c r="AQ318" s="320"/>
      <c r="AR318" s="320"/>
      <c r="AS318" s="320"/>
      <c r="AT318" s="320"/>
      <c r="AU318" s="320"/>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708" t="s">
        <v>911</v>
      </c>
      <c r="N319" s="707"/>
      <c r="O319" s="313"/>
      <c r="P319" s="313"/>
      <c r="Q319" s="313"/>
      <c r="R319" s="313"/>
      <c r="S319" s="313"/>
      <c r="T319" s="313"/>
      <c r="U319" s="313"/>
      <c r="V319" s="313"/>
      <c r="W319" s="313"/>
      <c r="X319" s="320"/>
      <c r="Y319" s="320"/>
      <c r="Z319" s="320"/>
      <c r="AA319" s="320"/>
      <c r="AB319" s="320"/>
      <c r="AC319" s="320"/>
      <c r="AD319" s="320"/>
      <c r="AE319" s="320"/>
      <c r="AF319" s="320"/>
      <c r="AG319" s="320"/>
      <c r="AH319" s="320"/>
      <c r="AI319" s="320"/>
      <c r="AJ319" s="320"/>
      <c r="AK319" s="320"/>
      <c r="AL319" s="320"/>
      <c r="AM319" s="320"/>
      <c r="AN319" s="320"/>
      <c r="AO319" s="320"/>
      <c r="AP319" s="320"/>
      <c r="AQ319" s="320"/>
      <c r="AR319" s="320"/>
      <c r="AS319" s="320"/>
      <c r="AT319" s="320"/>
      <c r="AU319" s="320"/>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
        <v>914</v>
      </c>
      <c r="H320" s="75" t="s">
        <v>933</v>
      </c>
      <c r="I320" s="75" t="s">
        <v>933</v>
      </c>
      <c r="J320" s="75" t="s">
        <v>933</v>
      </c>
      <c r="K320" s="75" t="s">
        <v>933</v>
      </c>
      <c r="L320" s="75" t="s">
        <v>460</v>
      </c>
      <c r="M320" s="75" t="s">
        <v>460</v>
      </c>
      <c r="N320" s="75" t="s">
        <v>460</v>
      </c>
      <c r="O320" s="75" t="s">
        <v>460</v>
      </c>
      <c r="P320" s="75" t="s">
        <v>899</v>
      </c>
      <c r="Q320" s="75" t="s">
        <v>899</v>
      </c>
      <c r="R320" s="75" t="s">
        <v>899</v>
      </c>
      <c r="S320" s="75" t="s">
        <v>899</v>
      </c>
      <c r="T320" s="75" t="s">
        <v>900</v>
      </c>
      <c r="U320" s="75" t="s">
        <v>900</v>
      </c>
      <c r="V320" s="75" t="s">
        <v>900</v>
      </c>
      <c r="W320" s="75" t="s">
        <v>900</v>
      </c>
      <c r="X320" s="75" t="s">
        <v>901</v>
      </c>
      <c r="Y320" s="75" t="s">
        <v>901</v>
      </c>
      <c r="Z320" s="75" t="s">
        <v>901</v>
      </c>
      <c r="AA320" s="75" t="s">
        <v>901</v>
      </c>
      <c r="AB320" s="75" t="s">
        <v>902</v>
      </c>
      <c r="AC320" s="75" t="s">
        <v>902</v>
      </c>
      <c r="AD320" s="75" t="s">
        <v>902</v>
      </c>
      <c r="AE320" s="75" t="s">
        <v>902</v>
      </c>
      <c r="AF320" s="75" t="s">
        <v>903</v>
      </c>
      <c r="AG320" s="75" t="s">
        <v>903</v>
      </c>
      <c r="AH320" s="75" t="s">
        <v>903</v>
      </c>
      <c r="AI320" s="75" t="s">
        <v>903</v>
      </c>
      <c r="AJ320" s="75" t="s">
        <v>904</v>
      </c>
      <c r="AK320" s="75" t="s">
        <v>904</v>
      </c>
      <c r="AL320" s="75" t="s">
        <v>904</v>
      </c>
      <c r="AM320" s="75" t="s">
        <v>904</v>
      </c>
      <c r="AN320" s="75" t="s">
        <v>905</v>
      </c>
      <c r="AO320" s="75" t="s">
        <v>905</v>
      </c>
      <c r="AP320" s="75" t="s">
        <v>905</v>
      </c>
      <c r="AQ320" s="75" t="s">
        <v>905</v>
      </c>
      <c r="AR320" s="75" t="s">
        <v>906</v>
      </c>
      <c r="AS320" s="75" t="s">
        <v>906</v>
      </c>
      <c r="AT320" s="75" t="s">
        <v>906</v>
      </c>
      <c r="AU320" s="75" t="s">
        <v>906</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
        <v>67</v>
      </c>
      <c r="H321" s="75" t="s">
        <v>405</v>
      </c>
      <c r="I321" s="75" t="s">
        <v>406</v>
      </c>
      <c r="J321" s="75" t="s">
        <v>68</v>
      </c>
      <c r="K321" s="75" t="s">
        <v>407</v>
      </c>
      <c r="L321" s="75" t="s">
        <v>405</v>
      </c>
      <c r="M321" s="75" t="s">
        <v>406</v>
      </c>
      <c r="N321" s="75" t="s">
        <v>68</v>
      </c>
      <c r="O321" s="75" t="s">
        <v>407</v>
      </c>
      <c r="P321" s="75" t="s">
        <v>405</v>
      </c>
      <c r="Q321" s="75" t="s">
        <v>406</v>
      </c>
      <c r="R321" s="75" t="s">
        <v>68</v>
      </c>
      <c r="S321" s="75" t="s">
        <v>407</v>
      </c>
      <c r="T321" s="75" t="s">
        <v>405</v>
      </c>
      <c r="U321" s="75" t="s">
        <v>406</v>
      </c>
      <c r="V321" s="75" t="s">
        <v>68</v>
      </c>
      <c r="W321" s="75" t="s">
        <v>407</v>
      </c>
      <c r="X321" s="75" t="s">
        <v>405</v>
      </c>
      <c r="Y321" s="75" t="s">
        <v>406</v>
      </c>
      <c r="Z321" s="75" t="s">
        <v>68</v>
      </c>
      <c r="AA321" s="75" t="s">
        <v>407</v>
      </c>
      <c r="AB321" s="75" t="s">
        <v>405</v>
      </c>
      <c r="AC321" s="75" t="s">
        <v>406</v>
      </c>
      <c r="AD321" s="75" t="s">
        <v>68</v>
      </c>
      <c r="AE321" s="75" t="s">
        <v>407</v>
      </c>
      <c r="AF321" s="75" t="s">
        <v>405</v>
      </c>
      <c r="AG321" s="75" t="s">
        <v>406</v>
      </c>
      <c r="AH321" s="75" t="s">
        <v>68</v>
      </c>
      <c r="AI321" s="75" t="s">
        <v>407</v>
      </c>
      <c r="AJ321" s="75" t="s">
        <v>405</v>
      </c>
      <c r="AK321" s="75" t="s">
        <v>406</v>
      </c>
      <c r="AL321" s="75" t="s">
        <v>68</v>
      </c>
      <c r="AM321" s="75" t="s">
        <v>407</v>
      </c>
      <c r="AN321" s="75" t="s">
        <v>405</v>
      </c>
      <c r="AO321" s="75" t="s">
        <v>406</v>
      </c>
      <c r="AP321" s="75" t="s">
        <v>68</v>
      </c>
      <c r="AQ321" s="75" t="s">
        <v>407</v>
      </c>
      <c r="AR321" s="75" t="s">
        <v>405</v>
      </c>
      <c r="AS321" s="75" t="s">
        <v>406</v>
      </c>
      <c r="AT321" s="75" t="s">
        <v>68</v>
      </c>
      <c r="AU321" s="75" t="s">
        <v>407</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_xlfn.CONCAT(H209:M209)</f>
        <v>AAAAAa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82" t="str">
        <f t="shared" ref="G323:G354" si="24">_xlfn.CONCAT(H210:M210)</f>
        <v>YAEAE1a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82" t="str">
        <f t="shared" si="24"/>
        <v>AYAEAb</v>
      </c>
      <c r="H324" s="368">
        <v>100</v>
      </c>
      <c r="I324" s="368">
        <v>100</v>
      </c>
      <c r="J324" s="368">
        <v>40</v>
      </c>
      <c r="K324" s="368">
        <v>0</v>
      </c>
      <c r="L324" s="368">
        <v>100</v>
      </c>
      <c r="M324" s="368">
        <v>100</v>
      </c>
      <c r="N324" s="368">
        <v>40</v>
      </c>
      <c r="O324" s="368">
        <v>0</v>
      </c>
      <c r="P324" s="368">
        <v>100</v>
      </c>
      <c r="Q324" s="368">
        <v>100</v>
      </c>
      <c r="R324" s="368">
        <v>40</v>
      </c>
      <c r="S324" s="368">
        <v>0</v>
      </c>
      <c r="T324" s="368">
        <v>100</v>
      </c>
      <c r="U324" s="368">
        <v>100</v>
      </c>
      <c r="V324" s="368">
        <v>40</v>
      </c>
      <c r="W324" s="368">
        <v>0</v>
      </c>
      <c r="X324" s="368">
        <v>100</v>
      </c>
      <c r="Y324" s="368">
        <v>100</v>
      </c>
      <c r="Z324" s="368">
        <v>40</v>
      </c>
      <c r="AA324" s="368">
        <v>0</v>
      </c>
      <c r="AB324" s="368">
        <v>100</v>
      </c>
      <c r="AC324" s="368">
        <v>100</v>
      </c>
      <c r="AD324" s="368">
        <v>40</v>
      </c>
      <c r="AE324" s="368">
        <v>0</v>
      </c>
      <c r="AF324" s="368">
        <v>100</v>
      </c>
      <c r="AG324" s="368">
        <v>100</v>
      </c>
      <c r="AH324" s="368">
        <v>40</v>
      </c>
      <c r="AI324" s="368">
        <v>0</v>
      </c>
      <c r="AJ324" s="368">
        <v>100</v>
      </c>
      <c r="AK324" s="368">
        <v>100</v>
      </c>
      <c r="AL324" s="368">
        <v>40</v>
      </c>
      <c r="AM324" s="368">
        <v>0</v>
      </c>
      <c r="AN324" s="368">
        <v>100</v>
      </c>
      <c r="AO324" s="368">
        <v>100</v>
      </c>
      <c r="AP324" s="368">
        <v>40</v>
      </c>
      <c r="AQ324" s="368">
        <v>0</v>
      </c>
      <c r="AR324" s="368">
        <v>100</v>
      </c>
      <c r="AS324" s="368">
        <v>100</v>
      </c>
      <c r="AT324" s="368">
        <v>40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65" customFormat="1" ht="15" outlineLevel="1" x14ac:dyDescent="0.25">
      <c r="A325" s="769"/>
      <c r="B325" s="766"/>
      <c r="C325" s="778"/>
      <c r="D325" s="778"/>
      <c r="E325" s="778"/>
      <c r="F325" s="782"/>
      <c r="G325" s="782" t="str">
        <f t="shared" si="24"/>
        <v>AYAEAbd</v>
      </c>
      <c r="H325" s="368">
        <v>100</v>
      </c>
      <c r="I325" s="368">
        <v>100</v>
      </c>
      <c r="J325" s="368">
        <v>40</v>
      </c>
      <c r="K325" s="368">
        <v>0</v>
      </c>
      <c r="L325" s="368">
        <v>100</v>
      </c>
      <c r="M325" s="368">
        <v>100</v>
      </c>
      <c r="N325" s="368">
        <v>40</v>
      </c>
      <c r="O325" s="368">
        <v>0</v>
      </c>
      <c r="P325" s="368">
        <v>100</v>
      </c>
      <c r="Q325" s="368">
        <v>100</v>
      </c>
      <c r="R325" s="368">
        <v>40</v>
      </c>
      <c r="S325" s="368">
        <v>0</v>
      </c>
      <c r="T325" s="368">
        <v>100</v>
      </c>
      <c r="U325" s="368">
        <v>100</v>
      </c>
      <c r="V325" s="368">
        <v>40</v>
      </c>
      <c r="W325" s="368">
        <v>0</v>
      </c>
      <c r="X325" s="368">
        <v>100</v>
      </c>
      <c r="Y325" s="368">
        <v>100</v>
      </c>
      <c r="Z325" s="368">
        <v>40</v>
      </c>
      <c r="AA325" s="368">
        <v>0</v>
      </c>
      <c r="AB325" s="368">
        <v>100</v>
      </c>
      <c r="AC325" s="368">
        <v>100</v>
      </c>
      <c r="AD325" s="368">
        <v>40</v>
      </c>
      <c r="AE325" s="368">
        <v>0</v>
      </c>
      <c r="AF325" s="368">
        <v>100</v>
      </c>
      <c r="AG325" s="368">
        <v>100</v>
      </c>
      <c r="AH325" s="368">
        <v>40</v>
      </c>
      <c r="AI325" s="368">
        <v>0</v>
      </c>
      <c r="AJ325" s="368">
        <v>100</v>
      </c>
      <c r="AK325" s="368">
        <v>100</v>
      </c>
      <c r="AL325" s="368">
        <v>40</v>
      </c>
      <c r="AM325" s="368">
        <v>0</v>
      </c>
      <c r="AN325" s="368">
        <v>100</v>
      </c>
      <c r="AO325" s="368">
        <v>100</v>
      </c>
      <c r="AP325" s="368">
        <v>40</v>
      </c>
      <c r="AQ325" s="368">
        <v>0</v>
      </c>
      <c r="AR325" s="368">
        <v>100</v>
      </c>
      <c r="AS325" s="368">
        <v>100</v>
      </c>
      <c r="AT325" s="368">
        <v>40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773"/>
      <c r="BS325" s="768"/>
      <c r="BT325" s="768"/>
      <c r="BU325" s="768"/>
    </row>
    <row r="326" spans="1:73" s="765" customFormat="1" ht="15" outlineLevel="1" x14ac:dyDescent="0.25">
      <c r="A326" s="769"/>
      <c r="B326" s="766"/>
      <c r="C326" s="778"/>
      <c r="D326" s="778"/>
      <c r="E326" s="778"/>
      <c r="F326" s="782"/>
      <c r="G326" s="782" t="str">
        <f t="shared" si="24"/>
        <v>YAEAOFa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773"/>
      <c r="BS326" s="768"/>
      <c r="BT326" s="768"/>
      <c r="BU326" s="768"/>
    </row>
    <row r="327" spans="1:73" s="765" customFormat="1" ht="15" outlineLevel="1" x14ac:dyDescent="0.25">
      <c r="A327" s="769"/>
      <c r="B327" s="766"/>
      <c r="C327" s="778"/>
      <c r="D327" s="778"/>
      <c r="E327" s="778"/>
      <c r="F327" s="782"/>
      <c r="G327" s="782" t="str">
        <f t="shared" si="24"/>
        <v>AYAEAof</v>
      </c>
      <c r="H327" s="368">
        <v>100</v>
      </c>
      <c r="I327" s="368">
        <v>100</v>
      </c>
      <c r="J327" s="368">
        <v>40</v>
      </c>
      <c r="K327" s="368">
        <v>0</v>
      </c>
      <c r="L327" s="368">
        <v>100</v>
      </c>
      <c r="M327" s="368">
        <v>100</v>
      </c>
      <c r="N327" s="368">
        <v>40</v>
      </c>
      <c r="O327" s="368">
        <v>0</v>
      </c>
      <c r="P327" s="368">
        <v>100</v>
      </c>
      <c r="Q327" s="368">
        <v>100</v>
      </c>
      <c r="R327" s="368">
        <v>40</v>
      </c>
      <c r="S327" s="368">
        <v>0</v>
      </c>
      <c r="T327" s="368">
        <v>100</v>
      </c>
      <c r="U327" s="368">
        <v>100</v>
      </c>
      <c r="V327" s="368">
        <v>40</v>
      </c>
      <c r="W327" s="368">
        <v>0</v>
      </c>
      <c r="X327" s="368">
        <v>100</v>
      </c>
      <c r="Y327" s="368">
        <v>100</v>
      </c>
      <c r="Z327" s="368">
        <v>40</v>
      </c>
      <c r="AA327" s="368">
        <v>0</v>
      </c>
      <c r="AB327" s="368">
        <v>100</v>
      </c>
      <c r="AC327" s="368">
        <v>100</v>
      </c>
      <c r="AD327" s="368">
        <v>40</v>
      </c>
      <c r="AE327" s="368">
        <v>0</v>
      </c>
      <c r="AF327" s="368">
        <v>100</v>
      </c>
      <c r="AG327" s="368">
        <v>100</v>
      </c>
      <c r="AH327" s="368">
        <v>40</v>
      </c>
      <c r="AI327" s="368">
        <v>0</v>
      </c>
      <c r="AJ327" s="368">
        <v>100</v>
      </c>
      <c r="AK327" s="368">
        <v>100</v>
      </c>
      <c r="AL327" s="368">
        <v>40</v>
      </c>
      <c r="AM327" s="368">
        <v>0</v>
      </c>
      <c r="AN327" s="368">
        <v>100</v>
      </c>
      <c r="AO327" s="368">
        <v>100</v>
      </c>
      <c r="AP327" s="368">
        <v>40</v>
      </c>
      <c r="AQ327" s="368">
        <v>0</v>
      </c>
      <c r="AR327" s="368">
        <v>100</v>
      </c>
      <c r="AS327" s="368">
        <v>100</v>
      </c>
      <c r="AT327" s="368">
        <v>40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773"/>
      <c r="BS327" s="768"/>
      <c r="BT327" s="768"/>
      <c r="BU327" s="768"/>
    </row>
    <row r="328" spans="1:73" s="75" customFormat="1" ht="15" outlineLevel="1" x14ac:dyDescent="0.25">
      <c r="A328" s="238"/>
      <c r="B328" s="239"/>
      <c r="C328" s="249"/>
      <c r="D328" s="249"/>
      <c r="E328" s="249"/>
      <c r="F328" s="257"/>
      <c r="G328" s="782" t="str">
        <f t="shared" si="24"/>
        <v>YYNENb</v>
      </c>
      <c r="H328" s="368">
        <v>100</v>
      </c>
      <c r="I328" s="368">
        <v>120</v>
      </c>
      <c r="J328" s="368">
        <v>100</v>
      </c>
      <c r="K328" s="368">
        <v>0</v>
      </c>
      <c r="L328" s="368">
        <v>100</v>
      </c>
      <c r="M328" s="368">
        <v>120</v>
      </c>
      <c r="N328" s="368">
        <v>100</v>
      </c>
      <c r="O328" s="368">
        <v>0</v>
      </c>
      <c r="P328" s="368">
        <v>100</v>
      </c>
      <c r="Q328" s="368">
        <v>120</v>
      </c>
      <c r="R328" s="368">
        <v>100</v>
      </c>
      <c r="S328" s="368">
        <v>0</v>
      </c>
      <c r="T328" s="368">
        <v>100</v>
      </c>
      <c r="U328" s="368">
        <v>120</v>
      </c>
      <c r="V328" s="368">
        <v>100</v>
      </c>
      <c r="W328" s="368">
        <v>0</v>
      </c>
      <c r="X328" s="368">
        <v>100</v>
      </c>
      <c r="Y328" s="368">
        <v>120</v>
      </c>
      <c r="Z328" s="368">
        <v>100</v>
      </c>
      <c r="AA328" s="368">
        <v>0</v>
      </c>
      <c r="AB328" s="368">
        <v>100</v>
      </c>
      <c r="AC328" s="368">
        <v>120</v>
      </c>
      <c r="AD328" s="368">
        <v>100</v>
      </c>
      <c r="AE328" s="368">
        <v>0</v>
      </c>
      <c r="AF328" s="368">
        <v>100</v>
      </c>
      <c r="AG328" s="368">
        <v>120</v>
      </c>
      <c r="AH328" s="368">
        <v>100</v>
      </c>
      <c r="AI328" s="368">
        <v>0</v>
      </c>
      <c r="AJ328" s="368">
        <v>100</v>
      </c>
      <c r="AK328" s="368">
        <v>120</v>
      </c>
      <c r="AL328" s="368">
        <v>100</v>
      </c>
      <c r="AM328" s="368">
        <v>0</v>
      </c>
      <c r="AN328" s="368">
        <v>100</v>
      </c>
      <c r="AO328" s="368">
        <v>120</v>
      </c>
      <c r="AP328" s="368">
        <v>100</v>
      </c>
      <c r="AQ328" s="368">
        <v>0</v>
      </c>
      <c r="AR328" s="368">
        <v>100</v>
      </c>
      <c r="AS328" s="368">
        <v>120</v>
      </c>
      <c r="AT328" s="368">
        <v>100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4"/>
        <v>YYENE1z</v>
      </c>
      <c r="H329" s="368">
        <v>100</v>
      </c>
      <c r="I329" s="368">
        <v>150</v>
      </c>
      <c r="J329" s="368">
        <v>0</v>
      </c>
      <c r="K329" s="368">
        <v>150</v>
      </c>
      <c r="L329" s="368">
        <v>100</v>
      </c>
      <c r="M329" s="368">
        <v>150</v>
      </c>
      <c r="N329" s="368">
        <v>0</v>
      </c>
      <c r="O329" s="368">
        <v>150</v>
      </c>
      <c r="P329" s="368">
        <v>100</v>
      </c>
      <c r="Q329" s="368">
        <v>150</v>
      </c>
      <c r="R329" s="368">
        <v>0</v>
      </c>
      <c r="S329" s="368">
        <v>150</v>
      </c>
      <c r="T329" s="368">
        <v>100</v>
      </c>
      <c r="U329" s="368">
        <v>150</v>
      </c>
      <c r="V329" s="368">
        <v>0</v>
      </c>
      <c r="W329" s="368">
        <v>150</v>
      </c>
      <c r="X329" s="368">
        <v>100</v>
      </c>
      <c r="Y329" s="368">
        <v>150</v>
      </c>
      <c r="Z329" s="368">
        <v>0</v>
      </c>
      <c r="AA329" s="368">
        <v>150</v>
      </c>
      <c r="AB329" s="368">
        <v>100</v>
      </c>
      <c r="AC329" s="368">
        <v>150</v>
      </c>
      <c r="AD329" s="368">
        <v>0</v>
      </c>
      <c r="AE329" s="368">
        <v>150</v>
      </c>
      <c r="AF329" s="368">
        <v>100</v>
      </c>
      <c r="AG329" s="368">
        <v>150</v>
      </c>
      <c r="AH329" s="368">
        <v>0</v>
      </c>
      <c r="AI329" s="368">
        <v>150</v>
      </c>
      <c r="AJ329" s="368">
        <v>100</v>
      </c>
      <c r="AK329" s="368">
        <v>150</v>
      </c>
      <c r="AL329" s="368">
        <v>0</v>
      </c>
      <c r="AM329" s="368">
        <v>150</v>
      </c>
      <c r="AN329" s="368">
        <v>100</v>
      </c>
      <c r="AO329" s="368">
        <v>150</v>
      </c>
      <c r="AP329" s="368">
        <v>0</v>
      </c>
      <c r="AQ329" s="368">
        <v>150</v>
      </c>
      <c r="AR329" s="368">
        <v>100</v>
      </c>
      <c r="AS329" s="368">
        <v>150</v>
      </c>
      <c r="AT329" s="368">
        <v>0</v>
      </c>
      <c r="AU329" s="368">
        <v>150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si="24"/>
        <v>YYENE1r</v>
      </c>
      <c r="H330" s="368">
        <v>100</v>
      </c>
      <c r="I330" s="368">
        <v>150</v>
      </c>
      <c r="J330" s="368">
        <v>0</v>
      </c>
      <c r="K330" s="368">
        <v>150</v>
      </c>
      <c r="L330" s="368">
        <v>100</v>
      </c>
      <c r="M330" s="368">
        <v>150</v>
      </c>
      <c r="N330" s="368">
        <v>0</v>
      </c>
      <c r="O330" s="368">
        <v>150</v>
      </c>
      <c r="P330" s="368">
        <v>100</v>
      </c>
      <c r="Q330" s="368">
        <v>150</v>
      </c>
      <c r="R330" s="368">
        <v>0</v>
      </c>
      <c r="S330" s="368">
        <v>150</v>
      </c>
      <c r="T330" s="368">
        <v>100</v>
      </c>
      <c r="U330" s="368">
        <v>150</v>
      </c>
      <c r="V330" s="368">
        <v>0</v>
      </c>
      <c r="W330" s="368">
        <v>150</v>
      </c>
      <c r="X330" s="368">
        <v>100</v>
      </c>
      <c r="Y330" s="368">
        <v>150</v>
      </c>
      <c r="Z330" s="368">
        <v>0</v>
      </c>
      <c r="AA330" s="368">
        <v>150</v>
      </c>
      <c r="AB330" s="368">
        <v>100</v>
      </c>
      <c r="AC330" s="368">
        <v>150</v>
      </c>
      <c r="AD330" s="368">
        <v>0</v>
      </c>
      <c r="AE330" s="368">
        <v>150</v>
      </c>
      <c r="AF330" s="368">
        <v>100</v>
      </c>
      <c r="AG330" s="368">
        <v>150</v>
      </c>
      <c r="AH330" s="368">
        <v>0</v>
      </c>
      <c r="AI330" s="368">
        <v>150</v>
      </c>
      <c r="AJ330" s="368">
        <v>100</v>
      </c>
      <c r="AK330" s="368">
        <v>150</v>
      </c>
      <c r="AL330" s="368">
        <v>0</v>
      </c>
      <c r="AM330" s="368">
        <v>150</v>
      </c>
      <c r="AN330" s="368">
        <v>100</v>
      </c>
      <c r="AO330" s="368">
        <v>150</v>
      </c>
      <c r="AP330" s="368">
        <v>0</v>
      </c>
      <c r="AQ330" s="368">
        <v>150</v>
      </c>
      <c r="AR330" s="368">
        <v>100</v>
      </c>
      <c r="AS330" s="368">
        <v>150</v>
      </c>
      <c r="AT330" s="368">
        <v>0</v>
      </c>
      <c r="AU330" s="368">
        <v>150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4"/>
        <v>YYNEE1r</v>
      </c>
      <c r="H331" s="368">
        <v>100</v>
      </c>
      <c r="I331" s="368">
        <v>150</v>
      </c>
      <c r="J331" s="368">
        <v>0</v>
      </c>
      <c r="K331" s="368">
        <v>150</v>
      </c>
      <c r="L331" s="368">
        <v>100</v>
      </c>
      <c r="M331" s="368">
        <v>150</v>
      </c>
      <c r="N331" s="368">
        <v>0</v>
      </c>
      <c r="O331" s="368">
        <v>150</v>
      </c>
      <c r="P331" s="368">
        <v>100</v>
      </c>
      <c r="Q331" s="368">
        <v>150</v>
      </c>
      <c r="R331" s="368">
        <v>0</v>
      </c>
      <c r="S331" s="368">
        <v>150</v>
      </c>
      <c r="T331" s="368">
        <v>100</v>
      </c>
      <c r="U331" s="368">
        <v>150</v>
      </c>
      <c r="V331" s="368">
        <v>0</v>
      </c>
      <c r="W331" s="368">
        <v>150</v>
      </c>
      <c r="X331" s="368">
        <v>100</v>
      </c>
      <c r="Y331" s="368">
        <v>150</v>
      </c>
      <c r="Z331" s="368">
        <v>0</v>
      </c>
      <c r="AA331" s="368">
        <v>150</v>
      </c>
      <c r="AB331" s="368">
        <v>100</v>
      </c>
      <c r="AC331" s="368">
        <v>150</v>
      </c>
      <c r="AD331" s="368">
        <v>0</v>
      </c>
      <c r="AE331" s="368">
        <v>150</v>
      </c>
      <c r="AF331" s="368">
        <v>100</v>
      </c>
      <c r="AG331" s="368">
        <v>150</v>
      </c>
      <c r="AH331" s="368">
        <v>0</v>
      </c>
      <c r="AI331" s="368">
        <v>150</v>
      </c>
      <c r="AJ331" s="368">
        <v>100</v>
      </c>
      <c r="AK331" s="368">
        <v>150</v>
      </c>
      <c r="AL331" s="368">
        <v>0</v>
      </c>
      <c r="AM331" s="368">
        <v>150</v>
      </c>
      <c r="AN331" s="368">
        <v>100</v>
      </c>
      <c r="AO331" s="368">
        <v>150</v>
      </c>
      <c r="AP331" s="368">
        <v>0</v>
      </c>
      <c r="AQ331" s="368">
        <v>150</v>
      </c>
      <c r="AR331" s="368">
        <v>100</v>
      </c>
      <c r="AS331" s="368">
        <v>150</v>
      </c>
      <c r="AT331" s="368">
        <v>0</v>
      </c>
      <c r="AU331" s="368">
        <v>150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782" t="str">
        <f t="shared" si="24"/>
        <v>YYEENw</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4"/>
        <v>YYENE1b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4"/>
        <v>AAAAAz</v>
      </c>
      <c r="H334" s="368">
        <v>100</v>
      </c>
      <c r="I334" s="368">
        <v>100</v>
      </c>
      <c r="J334" s="368">
        <v>0</v>
      </c>
      <c r="K334" s="368">
        <v>50</v>
      </c>
      <c r="L334" s="368">
        <v>100</v>
      </c>
      <c r="M334" s="368">
        <v>100</v>
      </c>
      <c r="N334" s="368">
        <v>0</v>
      </c>
      <c r="O334" s="368">
        <v>50</v>
      </c>
      <c r="P334" s="368">
        <v>100</v>
      </c>
      <c r="Q334" s="368">
        <v>100</v>
      </c>
      <c r="R334" s="368">
        <v>0</v>
      </c>
      <c r="S334" s="368">
        <v>50</v>
      </c>
      <c r="T334" s="368">
        <v>100</v>
      </c>
      <c r="U334" s="368">
        <v>100</v>
      </c>
      <c r="V334" s="368">
        <v>0</v>
      </c>
      <c r="W334" s="368">
        <v>50</v>
      </c>
      <c r="X334" s="368">
        <v>100</v>
      </c>
      <c r="Y334" s="368">
        <v>100</v>
      </c>
      <c r="Z334" s="368">
        <v>0</v>
      </c>
      <c r="AA334" s="368">
        <v>50</v>
      </c>
      <c r="AB334" s="368">
        <v>100</v>
      </c>
      <c r="AC334" s="368">
        <v>100</v>
      </c>
      <c r="AD334" s="368">
        <v>0</v>
      </c>
      <c r="AE334" s="368">
        <v>50</v>
      </c>
      <c r="AF334" s="368">
        <v>100</v>
      </c>
      <c r="AG334" s="368">
        <v>100</v>
      </c>
      <c r="AH334" s="368">
        <v>0</v>
      </c>
      <c r="AI334" s="368">
        <v>50</v>
      </c>
      <c r="AJ334" s="368">
        <v>100</v>
      </c>
      <c r="AK334" s="368">
        <v>100</v>
      </c>
      <c r="AL334" s="368">
        <v>0</v>
      </c>
      <c r="AM334" s="368">
        <v>50</v>
      </c>
      <c r="AN334" s="368">
        <v>100</v>
      </c>
      <c r="AO334" s="368">
        <v>100</v>
      </c>
      <c r="AP334" s="368">
        <v>0</v>
      </c>
      <c r="AQ334" s="368">
        <v>50</v>
      </c>
      <c r="AR334" s="368">
        <v>100</v>
      </c>
      <c r="AS334" s="368">
        <v>100</v>
      </c>
      <c r="AT334" s="368">
        <v>0</v>
      </c>
      <c r="AU334" s="368">
        <v>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4"/>
        <v>AAAANw</v>
      </c>
      <c r="H335" s="368">
        <v>100</v>
      </c>
      <c r="I335" s="368">
        <v>100</v>
      </c>
      <c r="J335" s="368">
        <v>60</v>
      </c>
      <c r="K335" s="368">
        <v>0</v>
      </c>
      <c r="L335" s="368">
        <v>100</v>
      </c>
      <c r="M335" s="368">
        <v>100</v>
      </c>
      <c r="N335" s="368">
        <v>60</v>
      </c>
      <c r="O335" s="368">
        <v>0</v>
      </c>
      <c r="P335" s="368">
        <v>100</v>
      </c>
      <c r="Q335" s="368">
        <v>100</v>
      </c>
      <c r="R335" s="368">
        <v>60</v>
      </c>
      <c r="S335" s="368">
        <v>0</v>
      </c>
      <c r="T335" s="368">
        <v>100</v>
      </c>
      <c r="U335" s="368">
        <v>100</v>
      </c>
      <c r="V335" s="368">
        <v>60</v>
      </c>
      <c r="W335" s="368">
        <v>0</v>
      </c>
      <c r="X335" s="368">
        <v>100</v>
      </c>
      <c r="Y335" s="368">
        <v>100</v>
      </c>
      <c r="Z335" s="368">
        <v>60</v>
      </c>
      <c r="AA335" s="368">
        <v>0</v>
      </c>
      <c r="AB335" s="368">
        <v>100</v>
      </c>
      <c r="AC335" s="368">
        <v>100</v>
      </c>
      <c r="AD335" s="368">
        <v>60</v>
      </c>
      <c r="AE335" s="368">
        <v>0</v>
      </c>
      <c r="AF335" s="368">
        <v>100</v>
      </c>
      <c r="AG335" s="368">
        <v>100</v>
      </c>
      <c r="AH335" s="368">
        <v>60</v>
      </c>
      <c r="AI335" s="368">
        <v>0</v>
      </c>
      <c r="AJ335" s="368">
        <v>100</v>
      </c>
      <c r="AK335" s="368">
        <v>100</v>
      </c>
      <c r="AL335" s="368">
        <v>60</v>
      </c>
      <c r="AM335" s="368">
        <v>0</v>
      </c>
      <c r="AN335" s="368">
        <v>100</v>
      </c>
      <c r="AO335" s="368">
        <v>100</v>
      </c>
      <c r="AP335" s="368">
        <v>60</v>
      </c>
      <c r="AQ335" s="368">
        <v>0</v>
      </c>
      <c r="AR335" s="368">
        <v>100</v>
      </c>
      <c r="AS335" s="368">
        <v>100</v>
      </c>
      <c r="AT335" s="368">
        <v>60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4"/>
        <v>AAANE1b</v>
      </c>
      <c r="H336" s="368">
        <v>100</v>
      </c>
      <c r="I336" s="368">
        <v>120</v>
      </c>
      <c r="J336" s="368">
        <v>80</v>
      </c>
      <c r="K336" s="368">
        <v>0</v>
      </c>
      <c r="L336" s="368">
        <v>100</v>
      </c>
      <c r="M336" s="368">
        <v>120</v>
      </c>
      <c r="N336" s="368">
        <v>80</v>
      </c>
      <c r="O336" s="368">
        <v>0</v>
      </c>
      <c r="P336" s="368">
        <v>100</v>
      </c>
      <c r="Q336" s="368">
        <v>120</v>
      </c>
      <c r="R336" s="368">
        <v>80</v>
      </c>
      <c r="S336" s="368">
        <v>0</v>
      </c>
      <c r="T336" s="368">
        <v>100</v>
      </c>
      <c r="U336" s="368">
        <v>120</v>
      </c>
      <c r="V336" s="368">
        <v>80</v>
      </c>
      <c r="W336" s="368">
        <v>0</v>
      </c>
      <c r="X336" s="368">
        <v>100</v>
      </c>
      <c r="Y336" s="368">
        <v>120</v>
      </c>
      <c r="Z336" s="368">
        <v>80</v>
      </c>
      <c r="AA336" s="368">
        <v>0</v>
      </c>
      <c r="AB336" s="368">
        <v>100</v>
      </c>
      <c r="AC336" s="368">
        <v>120</v>
      </c>
      <c r="AD336" s="368">
        <v>80</v>
      </c>
      <c r="AE336" s="368">
        <v>0</v>
      </c>
      <c r="AF336" s="368">
        <v>100</v>
      </c>
      <c r="AG336" s="368">
        <v>120</v>
      </c>
      <c r="AH336" s="368">
        <v>80</v>
      </c>
      <c r="AI336" s="368">
        <v>0</v>
      </c>
      <c r="AJ336" s="368">
        <v>100</v>
      </c>
      <c r="AK336" s="368">
        <v>120</v>
      </c>
      <c r="AL336" s="368">
        <v>80</v>
      </c>
      <c r="AM336" s="368">
        <v>0</v>
      </c>
      <c r="AN336" s="368">
        <v>100</v>
      </c>
      <c r="AO336" s="368">
        <v>120</v>
      </c>
      <c r="AP336" s="368">
        <v>80</v>
      </c>
      <c r="AQ336" s="368">
        <v>0</v>
      </c>
      <c r="AR336" s="368">
        <v>100</v>
      </c>
      <c r="AS336" s="368">
        <v>120</v>
      </c>
      <c r="AT336" s="368">
        <v>80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4"/>
        <v>AANEE1a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4"/>
        <v>AYEEAa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4"/>
        <v>YYEAAa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4"/>
        <v>YYAAAa</v>
      </c>
      <c r="H340" s="368">
        <v>0</v>
      </c>
      <c r="I340" s="368">
        <v>0</v>
      </c>
      <c r="J340" s="368">
        <v>0</v>
      </c>
      <c r="K340" s="368">
        <v>0</v>
      </c>
      <c r="L340" s="368">
        <v>0</v>
      </c>
      <c r="M340" s="368">
        <v>0</v>
      </c>
      <c r="N340" s="368">
        <v>0</v>
      </c>
      <c r="O340" s="368">
        <v>0</v>
      </c>
      <c r="P340" s="368">
        <v>0</v>
      </c>
      <c r="Q340" s="368">
        <v>0</v>
      </c>
      <c r="R340" s="368">
        <v>0</v>
      </c>
      <c r="S340" s="368">
        <v>0</v>
      </c>
      <c r="T340" s="368">
        <v>0</v>
      </c>
      <c r="U340" s="368">
        <v>0</v>
      </c>
      <c r="V340" s="368">
        <v>0</v>
      </c>
      <c r="W340" s="368">
        <v>0</v>
      </c>
      <c r="X340" s="368">
        <v>0</v>
      </c>
      <c r="Y340" s="368">
        <v>0</v>
      </c>
      <c r="Z340" s="368">
        <v>0</v>
      </c>
      <c r="AA340" s="368">
        <v>0</v>
      </c>
      <c r="AB340" s="368">
        <v>0</v>
      </c>
      <c r="AC340" s="368">
        <v>0</v>
      </c>
      <c r="AD340" s="368">
        <v>0</v>
      </c>
      <c r="AE340" s="368">
        <v>0</v>
      </c>
      <c r="AF340" s="368">
        <v>0</v>
      </c>
      <c r="AG340" s="368">
        <v>0</v>
      </c>
      <c r="AH340" s="368">
        <v>0</v>
      </c>
      <c r="AI340" s="368">
        <v>0</v>
      </c>
      <c r="AJ340" s="368">
        <v>0</v>
      </c>
      <c r="AK340" s="368">
        <v>0</v>
      </c>
      <c r="AL340" s="368">
        <v>0</v>
      </c>
      <c r="AM340" s="368">
        <v>0</v>
      </c>
      <c r="AN340" s="368">
        <v>0</v>
      </c>
      <c r="AO340" s="368">
        <v>0</v>
      </c>
      <c r="AP340" s="368">
        <v>0</v>
      </c>
      <c r="AQ340" s="368">
        <v>0</v>
      </c>
      <c r="AR340" s="368">
        <v>0</v>
      </c>
      <c r="AS340" s="368">
        <v>0</v>
      </c>
      <c r="AT340" s="368">
        <v>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4"/>
        <v>YAAAAa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4"/>
        <v>YYENE1l</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4"/>
        <v>YYPENw</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4"/>
        <v>YYEPE1z</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4"/>
        <v>YYNEPw</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4"/>
        <v>AYAAAw</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4"/>
        <v>AAEAAa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4"/>
        <v>AAAEAa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4"/>
        <v>YAAAE1a</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4"/>
        <v>YAAANw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4"/>
        <v>AYAAAz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4"/>
        <v>AYEAAa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4"/>
        <v>AANEAa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4"/>
        <v>AAANE1a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c r="I355" s="257"/>
      <c r="J355" s="257"/>
      <c r="K355" s="257"/>
      <c r="L355" s="257"/>
      <c r="M355" s="257"/>
      <c r="N355" s="257"/>
      <c r="O355" s="257"/>
      <c r="P355" s="257"/>
      <c r="Q355" s="257"/>
      <c r="R355" s="257"/>
      <c r="S355" s="257"/>
      <c r="T355" s="257"/>
      <c r="U355" s="257"/>
      <c r="V355" s="257"/>
      <c r="W355" s="257"/>
      <c r="X355" s="257"/>
      <c r="Y355" s="320"/>
      <c r="Z355" s="320"/>
      <c r="AA355" s="320"/>
      <c r="AB355" s="320"/>
      <c r="AC355" s="320"/>
      <c r="AD355" s="320"/>
      <c r="AE355" s="320"/>
      <c r="AF355" s="320"/>
      <c r="AG355" s="320"/>
      <c r="AH355" s="320"/>
      <c r="AI355" s="320"/>
      <c r="AJ355" s="320"/>
      <c r="AK355" s="320"/>
      <c r="AL355" s="320"/>
      <c r="AM355" s="320"/>
      <c r="AN355" s="320"/>
      <c r="AO355" s="320"/>
      <c r="AP355" s="320"/>
      <c r="AQ355" s="320"/>
      <c r="AR355" s="320"/>
      <c r="AS355" s="320"/>
      <c r="AT355" s="320"/>
      <c r="AU355" s="320"/>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c r="I356" s="257"/>
      <c r="J356" s="257"/>
      <c r="K356" s="257"/>
      <c r="L356" s="257"/>
      <c r="M356" s="257"/>
      <c r="N356" s="257"/>
      <c r="O356" s="257"/>
      <c r="P356" s="257"/>
      <c r="Q356" s="257"/>
      <c r="R356" s="257"/>
      <c r="S356" s="257"/>
      <c r="T356" s="257"/>
      <c r="U356" s="257"/>
      <c r="V356" s="257"/>
      <c r="W356" s="257"/>
      <c r="X356" s="257"/>
      <c r="Y356" s="320"/>
      <c r="Z356" s="320"/>
      <c r="AA356" s="320"/>
      <c r="AB356" s="320"/>
      <c r="AC356" s="320"/>
      <c r="AD356" s="320"/>
      <c r="AE356" s="320"/>
      <c r="AF356" s="320"/>
      <c r="AG356" s="320"/>
      <c r="AH356" s="320"/>
      <c r="AI356" s="320"/>
      <c r="AJ356" s="320"/>
      <c r="AK356" s="320"/>
      <c r="AL356" s="320"/>
      <c r="AM356" s="320"/>
      <c r="AN356" s="320"/>
      <c r="AO356" s="320"/>
      <c r="AP356" s="320"/>
      <c r="AQ356" s="320"/>
      <c r="AR356" s="320"/>
      <c r="AS356" s="320"/>
      <c r="AT356" s="320"/>
      <c r="AU356" s="320"/>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08" t="s">
        <v>912</v>
      </c>
      <c r="I357" s="257"/>
      <c r="J357" s="257"/>
      <c r="K357" s="257"/>
      <c r="L357" s="257"/>
      <c r="M357" s="257"/>
      <c r="N357" s="257"/>
      <c r="O357" s="257"/>
      <c r="P357" s="257"/>
      <c r="Q357" s="257"/>
      <c r="R357" s="257"/>
      <c r="S357" s="257"/>
      <c r="T357" s="257"/>
      <c r="U357" s="257"/>
      <c r="V357" s="257"/>
      <c r="W357" s="257"/>
      <c r="X357" s="257"/>
      <c r="Y357" s="320"/>
      <c r="Z357" s="320"/>
      <c r="AA357" s="320"/>
      <c r="AB357" s="320"/>
      <c r="AC357" s="320"/>
      <c r="AD357" s="320"/>
      <c r="AE357" s="320"/>
      <c r="AF357" s="320"/>
      <c r="AG357" s="320"/>
      <c r="AH357" s="320"/>
      <c r="AI357" s="320"/>
      <c r="AJ357" s="320"/>
      <c r="AK357" s="320"/>
      <c r="AL357" s="320"/>
      <c r="AM357" s="320"/>
      <c r="AN357" s="320"/>
      <c r="AO357" s="320"/>
      <c r="AP357" s="320"/>
      <c r="AQ357" s="320"/>
      <c r="AR357" s="320"/>
      <c r="AS357" s="320"/>
      <c r="AT357" s="320"/>
      <c r="AU357" s="320"/>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
        <v>914</v>
      </c>
      <c r="H358" s="75" t="s">
        <v>933</v>
      </c>
      <c r="I358" s="75" t="s">
        <v>933</v>
      </c>
      <c r="J358" s="75" t="s">
        <v>933</v>
      </c>
      <c r="K358" s="75" t="s">
        <v>933</v>
      </c>
      <c r="L358" s="75" t="s">
        <v>460</v>
      </c>
      <c r="M358" s="75" t="s">
        <v>460</v>
      </c>
      <c r="N358" s="75" t="s">
        <v>460</v>
      </c>
      <c r="O358" s="75" t="s">
        <v>460</v>
      </c>
      <c r="P358" s="75" t="s">
        <v>899</v>
      </c>
      <c r="Q358" s="75" t="s">
        <v>899</v>
      </c>
      <c r="R358" s="75" t="s">
        <v>899</v>
      </c>
      <c r="S358" s="75" t="s">
        <v>899</v>
      </c>
      <c r="T358" s="75" t="s">
        <v>900</v>
      </c>
      <c r="U358" s="75" t="s">
        <v>900</v>
      </c>
      <c r="V358" s="75" t="s">
        <v>900</v>
      </c>
      <c r="W358" s="75" t="s">
        <v>900</v>
      </c>
      <c r="X358" s="75" t="s">
        <v>901</v>
      </c>
      <c r="Y358" s="75" t="s">
        <v>901</v>
      </c>
      <c r="Z358" s="75" t="s">
        <v>901</v>
      </c>
      <c r="AA358" s="75" t="s">
        <v>901</v>
      </c>
      <c r="AB358" s="75" t="s">
        <v>902</v>
      </c>
      <c r="AC358" s="75" t="s">
        <v>902</v>
      </c>
      <c r="AD358" s="75" t="s">
        <v>902</v>
      </c>
      <c r="AE358" s="75" t="s">
        <v>902</v>
      </c>
      <c r="AF358" s="75" t="s">
        <v>903</v>
      </c>
      <c r="AG358" s="75" t="s">
        <v>903</v>
      </c>
      <c r="AH358" s="75" t="s">
        <v>903</v>
      </c>
      <c r="AI358" s="75" t="s">
        <v>903</v>
      </c>
      <c r="AJ358" s="75" t="s">
        <v>904</v>
      </c>
      <c r="AK358" s="75" t="s">
        <v>904</v>
      </c>
      <c r="AL358" s="75" t="s">
        <v>904</v>
      </c>
      <c r="AM358" s="75" t="s">
        <v>904</v>
      </c>
      <c r="AN358" s="75" t="s">
        <v>905</v>
      </c>
      <c r="AO358" s="75" t="s">
        <v>905</v>
      </c>
      <c r="AP358" s="75" t="s">
        <v>905</v>
      </c>
      <c r="AQ358" s="75" t="s">
        <v>905</v>
      </c>
      <c r="AR358" s="75" t="s">
        <v>906</v>
      </c>
      <c r="AS358" s="75" t="s">
        <v>906</v>
      </c>
      <c r="AT358" s="75" t="s">
        <v>906</v>
      </c>
      <c r="AU358" s="75" t="s">
        <v>906</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
        <v>915</v>
      </c>
      <c r="H359" s="75" t="s">
        <v>405</v>
      </c>
      <c r="I359" s="75" t="s">
        <v>406</v>
      </c>
      <c r="J359" s="75" t="s">
        <v>68</v>
      </c>
      <c r="K359" s="75" t="s">
        <v>407</v>
      </c>
      <c r="L359" s="75" t="s">
        <v>405</v>
      </c>
      <c r="M359" s="75" t="s">
        <v>406</v>
      </c>
      <c r="N359" s="75" t="s">
        <v>68</v>
      </c>
      <c r="O359" s="75" t="s">
        <v>407</v>
      </c>
      <c r="P359" s="75" t="s">
        <v>405</v>
      </c>
      <c r="Q359" s="75" t="s">
        <v>406</v>
      </c>
      <c r="R359" s="75" t="s">
        <v>68</v>
      </c>
      <c r="S359" s="75" t="s">
        <v>407</v>
      </c>
      <c r="T359" s="75" t="s">
        <v>405</v>
      </c>
      <c r="U359" s="75" t="s">
        <v>406</v>
      </c>
      <c r="V359" s="75" t="s">
        <v>68</v>
      </c>
      <c r="W359" s="75" t="s">
        <v>407</v>
      </c>
      <c r="X359" s="75" t="s">
        <v>405</v>
      </c>
      <c r="Y359" s="75" t="s">
        <v>406</v>
      </c>
      <c r="Z359" s="75" t="s">
        <v>68</v>
      </c>
      <c r="AA359" s="75" t="s">
        <v>407</v>
      </c>
      <c r="AB359" s="75" t="s">
        <v>405</v>
      </c>
      <c r="AC359" s="75" t="s">
        <v>406</v>
      </c>
      <c r="AD359" s="75" t="s">
        <v>68</v>
      </c>
      <c r="AE359" s="75" t="s">
        <v>407</v>
      </c>
      <c r="AF359" s="75" t="s">
        <v>405</v>
      </c>
      <c r="AG359" s="75" t="s">
        <v>406</v>
      </c>
      <c r="AH359" s="75" t="s">
        <v>68</v>
      </c>
      <c r="AI359" s="75" t="s">
        <v>407</v>
      </c>
      <c r="AJ359" s="75" t="s">
        <v>405</v>
      </c>
      <c r="AK359" s="75" t="s">
        <v>406</v>
      </c>
      <c r="AL359" s="75" t="s">
        <v>68</v>
      </c>
      <c r="AM359" s="75" t="s">
        <v>407</v>
      </c>
      <c r="AN359" s="75" t="s">
        <v>405</v>
      </c>
      <c r="AO359" s="75" t="s">
        <v>406</v>
      </c>
      <c r="AP359" s="75" t="s">
        <v>68</v>
      </c>
      <c r="AQ359" s="75" t="s">
        <v>407</v>
      </c>
      <c r="AR359" s="75" t="s">
        <v>405</v>
      </c>
      <c r="AS359" s="75" t="s">
        <v>406</v>
      </c>
      <c r="AT359" s="75" t="s">
        <v>68</v>
      </c>
      <c r="AU359" s="75" t="s">
        <v>407</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_xlfn.CONCAT(H209:M209)</f>
        <v>AAAAAa</v>
      </c>
      <c r="H360" s="368">
        <f t="shared" ref="H360:AU360" si="25">IF(H322&gt;0,1,0)</f>
        <v>0</v>
      </c>
      <c r="I360" s="368">
        <f t="shared" si="25"/>
        <v>0</v>
      </c>
      <c r="J360" s="368">
        <f t="shared" si="25"/>
        <v>0</v>
      </c>
      <c r="K360" s="368">
        <f t="shared" si="25"/>
        <v>0</v>
      </c>
      <c r="L360" s="368">
        <f t="shared" si="25"/>
        <v>0</v>
      </c>
      <c r="M360" s="368">
        <f t="shared" si="25"/>
        <v>0</v>
      </c>
      <c r="N360" s="368">
        <f t="shared" si="25"/>
        <v>0</v>
      </c>
      <c r="O360" s="368">
        <f t="shared" si="25"/>
        <v>0</v>
      </c>
      <c r="P360" s="368">
        <f t="shared" si="25"/>
        <v>0</v>
      </c>
      <c r="Q360" s="368">
        <f t="shared" si="25"/>
        <v>0</v>
      </c>
      <c r="R360" s="368">
        <f t="shared" si="25"/>
        <v>0</v>
      </c>
      <c r="S360" s="368">
        <f t="shared" si="25"/>
        <v>0</v>
      </c>
      <c r="T360" s="368">
        <f t="shared" si="25"/>
        <v>0</v>
      </c>
      <c r="U360" s="368">
        <f t="shared" si="25"/>
        <v>0</v>
      </c>
      <c r="V360" s="368">
        <f t="shared" si="25"/>
        <v>0</v>
      </c>
      <c r="W360" s="368">
        <f t="shared" si="25"/>
        <v>0</v>
      </c>
      <c r="X360" s="368">
        <f t="shared" si="25"/>
        <v>0</v>
      </c>
      <c r="Y360" s="368">
        <f t="shared" si="25"/>
        <v>0</v>
      </c>
      <c r="Z360" s="368">
        <f t="shared" si="25"/>
        <v>0</v>
      </c>
      <c r="AA360" s="368">
        <f t="shared" si="25"/>
        <v>0</v>
      </c>
      <c r="AB360" s="368">
        <f t="shared" si="25"/>
        <v>0</v>
      </c>
      <c r="AC360" s="368">
        <f t="shared" si="25"/>
        <v>0</v>
      </c>
      <c r="AD360" s="368">
        <f t="shared" si="25"/>
        <v>0</v>
      </c>
      <c r="AE360" s="368">
        <f t="shared" si="25"/>
        <v>0</v>
      </c>
      <c r="AF360" s="368">
        <f t="shared" si="25"/>
        <v>0</v>
      </c>
      <c r="AG360" s="368">
        <f t="shared" si="25"/>
        <v>0</v>
      </c>
      <c r="AH360" s="368">
        <f t="shared" si="25"/>
        <v>0</v>
      </c>
      <c r="AI360" s="368">
        <f t="shared" si="25"/>
        <v>0</v>
      </c>
      <c r="AJ360" s="368">
        <f t="shared" si="25"/>
        <v>0</v>
      </c>
      <c r="AK360" s="368">
        <f t="shared" si="25"/>
        <v>0</v>
      </c>
      <c r="AL360" s="368">
        <f t="shared" si="25"/>
        <v>0</v>
      </c>
      <c r="AM360" s="368">
        <f t="shared" si="25"/>
        <v>0</v>
      </c>
      <c r="AN360" s="368">
        <f t="shared" si="25"/>
        <v>0</v>
      </c>
      <c r="AO360" s="368">
        <f t="shared" si="25"/>
        <v>0</v>
      </c>
      <c r="AP360" s="368">
        <f t="shared" si="25"/>
        <v>0</v>
      </c>
      <c r="AQ360" s="368">
        <f t="shared" si="25"/>
        <v>0</v>
      </c>
      <c r="AR360" s="368">
        <f t="shared" si="25"/>
        <v>0</v>
      </c>
      <c r="AS360" s="368">
        <f t="shared" si="25"/>
        <v>0</v>
      </c>
      <c r="AT360" s="368">
        <f t="shared" si="25"/>
        <v>0</v>
      </c>
      <c r="AU360" s="368">
        <f t="shared" si="25"/>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ref="G361:G392" si="26">_xlfn.CONCAT(H210:M210)</f>
        <v>YAEAE1a</v>
      </c>
      <c r="H361" s="368">
        <f t="shared" ref="H361:AU361" si="27">IF(H323&gt;0,1,0)</f>
        <v>0</v>
      </c>
      <c r="I361" s="368">
        <f t="shared" si="27"/>
        <v>0</v>
      </c>
      <c r="J361" s="368">
        <f t="shared" si="27"/>
        <v>0</v>
      </c>
      <c r="K361" s="368">
        <f t="shared" si="27"/>
        <v>0</v>
      </c>
      <c r="L361" s="368">
        <f t="shared" si="27"/>
        <v>0</v>
      </c>
      <c r="M361" s="368">
        <f t="shared" si="27"/>
        <v>0</v>
      </c>
      <c r="N361" s="368">
        <f t="shared" si="27"/>
        <v>0</v>
      </c>
      <c r="O361" s="368">
        <f t="shared" si="27"/>
        <v>0</v>
      </c>
      <c r="P361" s="368">
        <f t="shared" si="27"/>
        <v>0</v>
      </c>
      <c r="Q361" s="368">
        <f t="shared" si="27"/>
        <v>0</v>
      </c>
      <c r="R361" s="368">
        <f t="shared" si="27"/>
        <v>0</v>
      </c>
      <c r="S361" s="368">
        <f t="shared" si="27"/>
        <v>0</v>
      </c>
      <c r="T361" s="368">
        <f t="shared" si="27"/>
        <v>0</v>
      </c>
      <c r="U361" s="368">
        <f t="shared" si="27"/>
        <v>0</v>
      </c>
      <c r="V361" s="368">
        <f t="shared" si="27"/>
        <v>0</v>
      </c>
      <c r="W361" s="368">
        <f t="shared" si="27"/>
        <v>0</v>
      </c>
      <c r="X361" s="368">
        <f t="shared" si="27"/>
        <v>0</v>
      </c>
      <c r="Y361" s="368">
        <f t="shared" si="27"/>
        <v>0</v>
      </c>
      <c r="Z361" s="368">
        <f t="shared" si="27"/>
        <v>0</v>
      </c>
      <c r="AA361" s="368">
        <f t="shared" si="27"/>
        <v>0</v>
      </c>
      <c r="AB361" s="368">
        <f t="shared" si="27"/>
        <v>0</v>
      </c>
      <c r="AC361" s="368">
        <f t="shared" si="27"/>
        <v>0</v>
      </c>
      <c r="AD361" s="368">
        <f t="shared" si="27"/>
        <v>0</v>
      </c>
      <c r="AE361" s="368">
        <f t="shared" si="27"/>
        <v>0</v>
      </c>
      <c r="AF361" s="368">
        <f t="shared" si="27"/>
        <v>0</v>
      </c>
      <c r="AG361" s="368">
        <f t="shared" si="27"/>
        <v>0</v>
      </c>
      <c r="AH361" s="368">
        <f t="shared" si="27"/>
        <v>0</v>
      </c>
      <c r="AI361" s="368">
        <f t="shared" si="27"/>
        <v>0</v>
      </c>
      <c r="AJ361" s="368">
        <f t="shared" si="27"/>
        <v>0</v>
      </c>
      <c r="AK361" s="368">
        <f t="shared" si="27"/>
        <v>0</v>
      </c>
      <c r="AL361" s="368">
        <f t="shared" si="27"/>
        <v>0</v>
      </c>
      <c r="AM361" s="368">
        <f t="shared" si="27"/>
        <v>0</v>
      </c>
      <c r="AN361" s="368">
        <f t="shared" si="27"/>
        <v>0</v>
      </c>
      <c r="AO361" s="368">
        <f t="shared" si="27"/>
        <v>0</v>
      </c>
      <c r="AP361" s="368">
        <f t="shared" si="27"/>
        <v>0</v>
      </c>
      <c r="AQ361" s="368">
        <f t="shared" si="27"/>
        <v>0</v>
      </c>
      <c r="AR361" s="368">
        <f t="shared" si="27"/>
        <v>0</v>
      </c>
      <c r="AS361" s="368">
        <f t="shared" si="27"/>
        <v>0</v>
      </c>
      <c r="AT361" s="368">
        <f t="shared" si="27"/>
        <v>0</v>
      </c>
      <c r="AU361" s="368">
        <f t="shared" si="27"/>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82" t="str">
        <f t="shared" si="26"/>
        <v>AYAEAb</v>
      </c>
      <c r="H362" s="368">
        <f>IF(H324&gt;0,1,0)</f>
        <v>1</v>
      </c>
      <c r="I362" s="368">
        <f>IF(I324&gt;0,1,0)</f>
        <v>1</v>
      </c>
      <c r="J362" s="368">
        <f>IF(J324&gt;0,1,0)</f>
        <v>1</v>
      </c>
      <c r="K362" s="368">
        <f>IF(K324&gt;0,1,0)</f>
        <v>0</v>
      </c>
      <c r="L362" s="368">
        <f>IF(L324&gt;0,1,0)</f>
        <v>1</v>
      </c>
      <c r="M362" s="368">
        <f>IF(M324&gt;0,1,0)</f>
        <v>1</v>
      </c>
      <c r="N362" s="368">
        <f>IF(N324&gt;0,1,0)</f>
        <v>1</v>
      </c>
      <c r="O362" s="368">
        <f>IF(O324&gt;0,1,0)</f>
        <v>0</v>
      </c>
      <c r="P362" s="368">
        <f>IF(P324&gt;0,1,0)</f>
        <v>1</v>
      </c>
      <c r="Q362" s="368">
        <f>IF(Q324&gt;0,1,0)</f>
        <v>1</v>
      </c>
      <c r="R362" s="368">
        <f>IF(R324&gt;0,1,0)</f>
        <v>1</v>
      </c>
      <c r="S362" s="368">
        <f>IF(S324&gt;0,1,0)</f>
        <v>0</v>
      </c>
      <c r="T362" s="368">
        <f>IF(T324&gt;0,1,0)</f>
        <v>1</v>
      </c>
      <c r="U362" s="368">
        <f>IF(U324&gt;0,1,0)</f>
        <v>1</v>
      </c>
      <c r="V362" s="368">
        <f>IF(V324&gt;0,1,0)</f>
        <v>1</v>
      </c>
      <c r="W362" s="368">
        <f>IF(W324&gt;0,1,0)</f>
        <v>0</v>
      </c>
      <c r="X362" s="368">
        <f>IF(X324&gt;0,1,0)</f>
        <v>1</v>
      </c>
      <c r="Y362" s="368">
        <f>IF(Y324&gt;0,1,0)</f>
        <v>1</v>
      </c>
      <c r="Z362" s="368">
        <f>IF(Z324&gt;0,1,0)</f>
        <v>1</v>
      </c>
      <c r="AA362" s="368">
        <f>IF(AA324&gt;0,1,0)</f>
        <v>0</v>
      </c>
      <c r="AB362" s="368">
        <f>IF(AB324&gt;0,1,0)</f>
        <v>1</v>
      </c>
      <c r="AC362" s="368">
        <f>IF(AC324&gt;0,1,0)</f>
        <v>1</v>
      </c>
      <c r="AD362" s="368">
        <f>IF(AD324&gt;0,1,0)</f>
        <v>1</v>
      </c>
      <c r="AE362" s="368">
        <f>IF(AE324&gt;0,1,0)</f>
        <v>0</v>
      </c>
      <c r="AF362" s="368">
        <f>IF(AF324&gt;0,1,0)</f>
        <v>1</v>
      </c>
      <c r="AG362" s="368">
        <f>IF(AG324&gt;0,1,0)</f>
        <v>1</v>
      </c>
      <c r="AH362" s="368">
        <f>IF(AH324&gt;0,1,0)</f>
        <v>1</v>
      </c>
      <c r="AI362" s="368">
        <f>IF(AI324&gt;0,1,0)</f>
        <v>0</v>
      </c>
      <c r="AJ362" s="368">
        <f>IF(AJ324&gt;0,1,0)</f>
        <v>1</v>
      </c>
      <c r="AK362" s="368">
        <f>IF(AK324&gt;0,1,0)</f>
        <v>1</v>
      </c>
      <c r="AL362" s="368">
        <f>IF(AL324&gt;0,1,0)</f>
        <v>1</v>
      </c>
      <c r="AM362" s="368">
        <f>IF(AM324&gt;0,1,0)</f>
        <v>0</v>
      </c>
      <c r="AN362" s="368">
        <f>IF(AN324&gt;0,1,0)</f>
        <v>1</v>
      </c>
      <c r="AO362" s="368">
        <f>IF(AO324&gt;0,1,0)</f>
        <v>1</v>
      </c>
      <c r="AP362" s="368">
        <f>IF(AP324&gt;0,1,0)</f>
        <v>1</v>
      </c>
      <c r="AQ362" s="368">
        <f>IF(AQ324&gt;0,1,0)</f>
        <v>0</v>
      </c>
      <c r="AR362" s="368">
        <f>IF(AR324&gt;0,1,0)</f>
        <v>1</v>
      </c>
      <c r="AS362" s="368">
        <f>IF(AS324&gt;0,1,0)</f>
        <v>1</v>
      </c>
      <c r="AT362" s="368">
        <f>IF(AT324&gt;0,1,0)</f>
        <v>1</v>
      </c>
      <c r="AU362" s="368">
        <f>IF(AU324&gt;0,1,0)</f>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65" customFormat="1" ht="15" outlineLevel="1" x14ac:dyDescent="0.25">
      <c r="A363" s="769"/>
      <c r="B363" s="766"/>
      <c r="C363" s="778"/>
      <c r="D363" s="778"/>
      <c r="E363" s="778"/>
      <c r="F363" s="782"/>
      <c r="G363" s="782" t="str">
        <f t="shared" si="26"/>
        <v>AYAEAbd</v>
      </c>
      <c r="H363" s="368">
        <f t="shared" ref="H363:AU363" si="28">IF(H326&gt;0,1,0)</f>
        <v>0</v>
      </c>
      <c r="I363" s="368">
        <f t="shared" si="28"/>
        <v>0</v>
      </c>
      <c r="J363" s="368">
        <f t="shared" si="28"/>
        <v>0</v>
      </c>
      <c r="K363" s="368">
        <f t="shared" si="28"/>
        <v>0</v>
      </c>
      <c r="L363" s="368">
        <f t="shared" si="28"/>
        <v>0</v>
      </c>
      <c r="M363" s="368">
        <f t="shared" si="28"/>
        <v>0</v>
      </c>
      <c r="N363" s="368">
        <f t="shared" si="28"/>
        <v>0</v>
      </c>
      <c r="O363" s="368">
        <f t="shared" si="28"/>
        <v>0</v>
      </c>
      <c r="P363" s="368">
        <f t="shared" si="28"/>
        <v>0</v>
      </c>
      <c r="Q363" s="368">
        <f t="shared" si="28"/>
        <v>0</v>
      </c>
      <c r="R363" s="368">
        <f t="shared" si="28"/>
        <v>0</v>
      </c>
      <c r="S363" s="368">
        <f t="shared" si="28"/>
        <v>0</v>
      </c>
      <c r="T363" s="368">
        <f t="shared" si="28"/>
        <v>0</v>
      </c>
      <c r="U363" s="368">
        <f t="shared" si="28"/>
        <v>0</v>
      </c>
      <c r="V363" s="368">
        <f t="shared" si="28"/>
        <v>0</v>
      </c>
      <c r="W363" s="368">
        <f t="shared" si="28"/>
        <v>0</v>
      </c>
      <c r="X363" s="368">
        <f t="shared" si="28"/>
        <v>0</v>
      </c>
      <c r="Y363" s="368">
        <f t="shared" si="28"/>
        <v>0</v>
      </c>
      <c r="Z363" s="368">
        <f t="shared" si="28"/>
        <v>0</v>
      </c>
      <c r="AA363" s="368">
        <f t="shared" si="28"/>
        <v>0</v>
      </c>
      <c r="AB363" s="368">
        <f t="shared" si="28"/>
        <v>0</v>
      </c>
      <c r="AC363" s="368">
        <f t="shared" si="28"/>
        <v>0</v>
      </c>
      <c r="AD363" s="368">
        <f t="shared" si="28"/>
        <v>0</v>
      </c>
      <c r="AE363" s="368">
        <f t="shared" si="28"/>
        <v>0</v>
      </c>
      <c r="AF363" s="368">
        <f t="shared" si="28"/>
        <v>0</v>
      </c>
      <c r="AG363" s="368">
        <f t="shared" si="28"/>
        <v>0</v>
      </c>
      <c r="AH363" s="368">
        <f t="shared" si="28"/>
        <v>0</v>
      </c>
      <c r="AI363" s="368">
        <f t="shared" si="28"/>
        <v>0</v>
      </c>
      <c r="AJ363" s="368">
        <f t="shared" si="28"/>
        <v>0</v>
      </c>
      <c r="AK363" s="368">
        <f t="shared" si="28"/>
        <v>0</v>
      </c>
      <c r="AL363" s="368">
        <f t="shared" si="28"/>
        <v>0</v>
      </c>
      <c r="AM363" s="368">
        <f t="shared" si="28"/>
        <v>0</v>
      </c>
      <c r="AN363" s="368">
        <f t="shared" si="28"/>
        <v>0</v>
      </c>
      <c r="AO363" s="368">
        <f t="shared" si="28"/>
        <v>0</v>
      </c>
      <c r="AP363" s="368">
        <f t="shared" si="28"/>
        <v>0</v>
      </c>
      <c r="AQ363" s="368">
        <f t="shared" si="28"/>
        <v>0</v>
      </c>
      <c r="AR363" s="368">
        <f t="shared" si="28"/>
        <v>0</v>
      </c>
      <c r="AS363" s="368">
        <f t="shared" si="28"/>
        <v>0</v>
      </c>
      <c r="AT363" s="368">
        <f t="shared" si="28"/>
        <v>0</v>
      </c>
      <c r="AU363" s="368">
        <f t="shared" si="28"/>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773"/>
      <c r="BS363" s="768"/>
      <c r="BT363" s="768"/>
      <c r="BU363" s="768"/>
    </row>
    <row r="364" spans="1:73" s="765" customFormat="1" ht="15" outlineLevel="1" x14ac:dyDescent="0.25">
      <c r="A364" s="769"/>
      <c r="B364" s="766"/>
      <c r="C364" s="778"/>
      <c r="D364" s="778"/>
      <c r="E364" s="778"/>
      <c r="F364" s="782"/>
      <c r="G364" s="782" t="str">
        <f t="shared" si="26"/>
        <v>YAEAOFa</v>
      </c>
      <c r="H364" s="368">
        <f t="shared" ref="H364:AU364" si="29">IF(H326&gt;0,1,0)</f>
        <v>0</v>
      </c>
      <c r="I364" s="368">
        <f t="shared" si="29"/>
        <v>0</v>
      </c>
      <c r="J364" s="368">
        <f t="shared" si="29"/>
        <v>0</v>
      </c>
      <c r="K364" s="368">
        <f t="shared" si="29"/>
        <v>0</v>
      </c>
      <c r="L364" s="368">
        <f t="shared" si="29"/>
        <v>0</v>
      </c>
      <c r="M364" s="368">
        <f t="shared" si="29"/>
        <v>0</v>
      </c>
      <c r="N364" s="368">
        <f t="shared" si="29"/>
        <v>0</v>
      </c>
      <c r="O364" s="368">
        <f t="shared" si="29"/>
        <v>0</v>
      </c>
      <c r="P364" s="368">
        <f t="shared" si="29"/>
        <v>0</v>
      </c>
      <c r="Q364" s="368">
        <f t="shared" si="29"/>
        <v>0</v>
      </c>
      <c r="R364" s="368">
        <f t="shared" si="29"/>
        <v>0</v>
      </c>
      <c r="S364" s="368">
        <f t="shared" si="29"/>
        <v>0</v>
      </c>
      <c r="T364" s="368">
        <f t="shared" si="29"/>
        <v>0</v>
      </c>
      <c r="U364" s="368">
        <f t="shared" si="29"/>
        <v>0</v>
      </c>
      <c r="V364" s="368">
        <f t="shared" si="29"/>
        <v>0</v>
      </c>
      <c r="W364" s="368">
        <f t="shared" si="29"/>
        <v>0</v>
      </c>
      <c r="X364" s="368">
        <f t="shared" si="29"/>
        <v>0</v>
      </c>
      <c r="Y364" s="368">
        <f t="shared" si="29"/>
        <v>0</v>
      </c>
      <c r="Z364" s="368">
        <f t="shared" si="29"/>
        <v>0</v>
      </c>
      <c r="AA364" s="368">
        <f t="shared" si="29"/>
        <v>0</v>
      </c>
      <c r="AB364" s="368">
        <f t="shared" si="29"/>
        <v>0</v>
      </c>
      <c r="AC364" s="368">
        <f t="shared" si="29"/>
        <v>0</v>
      </c>
      <c r="AD364" s="368">
        <f t="shared" si="29"/>
        <v>0</v>
      </c>
      <c r="AE364" s="368">
        <f t="shared" si="29"/>
        <v>0</v>
      </c>
      <c r="AF364" s="368">
        <f t="shared" si="29"/>
        <v>0</v>
      </c>
      <c r="AG364" s="368">
        <f t="shared" si="29"/>
        <v>0</v>
      </c>
      <c r="AH364" s="368">
        <f t="shared" si="29"/>
        <v>0</v>
      </c>
      <c r="AI364" s="368">
        <f t="shared" si="29"/>
        <v>0</v>
      </c>
      <c r="AJ364" s="368">
        <f t="shared" si="29"/>
        <v>0</v>
      </c>
      <c r="AK364" s="368">
        <f t="shared" si="29"/>
        <v>0</v>
      </c>
      <c r="AL364" s="368">
        <f t="shared" si="29"/>
        <v>0</v>
      </c>
      <c r="AM364" s="368">
        <f t="shared" si="29"/>
        <v>0</v>
      </c>
      <c r="AN364" s="368">
        <f t="shared" si="29"/>
        <v>0</v>
      </c>
      <c r="AO364" s="368">
        <f t="shared" si="29"/>
        <v>0</v>
      </c>
      <c r="AP364" s="368">
        <f t="shared" si="29"/>
        <v>0</v>
      </c>
      <c r="AQ364" s="368">
        <f t="shared" si="29"/>
        <v>0</v>
      </c>
      <c r="AR364" s="368">
        <f t="shared" si="29"/>
        <v>0</v>
      </c>
      <c r="AS364" s="368">
        <f t="shared" si="29"/>
        <v>0</v>
      </c>
      <c r="AT364" s="368">
        <f t="shared" si="29"/>
        <v>0</v>
      </c>
      <c r="AU364" s="368">
        <f t="shared" si="29"/>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773"/>
      <c r="BS364" s="768"/>
      <c r="BT364" s="768"/>
      <c r="BU364" s="768"/>
    </row>
    <row r="365" spans="1:73" s="765" customFormat="1" ht="15" outlineLevel="1" x14ac:dyDescent="0.25">
      <c r="A365" s="769"/>
      <c r="B365" s="766"/>
      <c r="C365" s="778"/>
      <c r="D365" s="778"/>
      <c r="E365" s="778"/>
      <c r="F365" s="782"/>
      <c r="G365" s="782" t="str">
        <f t="shared" si="26"/>
        <v>AYAEAof</v>
      </c>
      <c r="H365" s="368">
        <f t="shared" ref="H365:AU365" si="30">IF(H327&gt;0,1,0)</f>
        <v>1</v>
      </c>
      <c r="I365" s="368">
        <f t="shared" si="30"/>
        <v>1</v>
      </c>
      <c r="J365" s="368">
        <f t="shared" si="30"/>
        <v>1</v>
      </c>
      <c r="K365" s="368">
        <f t="shared" si="30"/>
        <v>0</v>
      </c>
      <c r="L365" s="368">
        <f t="shared" si="30"/>
        <v>1</v>
      </c>
      <c r="M365" s="368">
        <f t="shared" si="30"/>
        <v>1</v>
      </c>
      <c r="N365" s="368">
        <f t="shared" si="30"/>
        <v>1</v>
      </c>
      <c r="O365" s="368">
        <f t="shared" si="30"/>
        <v>0</v>
      </c>
      <c r="P365" s="368">
        <f t="shared" si="30"/>
        <v>1</v>
      </c>
      <c r="Q365" s="368">
        <f t="shared" si="30"/>
        <v>1</v>
      </c>
      <c r="R365" s="368">
        <f t="shared" si="30"/>
        <v>1</v>
      </c>
      <c r="S365" s="368">
        <f t="shared" si="30"/>
        <v>0</v>
      </c>
      <c r="T365" s="368">
        <f t="shared" si="30"/>
        <v>1</v>
      </c>
      <c r="U365" s="368">
        <f t="shared" si="30"/>
        <v>1</v>
      </c>
      <c r="V365" s="368">
        <f t="shared" si="30"/>
        <v>1</v>
      </c>
      <c r="W365" s="368">
        <f t="shared" si="30"/>
        <v>0</v>
      </c>
      <c r="X365" s="368">
        <f t="shared" si="30"/>
        <v>1</v>
      </c>
      <c r="Y365" s="368">
        <f t="shared" si="30"/>
        <v>1</v>
      </c>
      <c r="Z365" s="368">
        <f t="shared" si="30"/>
        <v>1</v>
      </c>
      <c r="AA365" s="368">
        <f t="shared" si="30"/>
        <v>0</v>
      </c>
      <c r="AB365" s="368">
        <f t="shared" si="30"/>
        <v>1</v>
      </c>
      <c r="AC365" s="368">
        <f t="shared" si="30"/>
        <v>1</v>
      </c>
      <c r="AD365" s="368">
        <f t="shared" si="30"/>
        <v>1</v>
      </c>
      <c r="AE365" s="368">
        <f t="shared" si="30"/>
        <v>0</v>
      </c>
      <c r="AF365" s="368">
        <f t="shared" si="30"/>
        <v>1</v>
      </c>
      <c r="AG365" s="368">
        <f t="shared" si="30"/>
        <v>1</v>
      </c>
      <c r="AH365" s="368">
        <f t="shared" si="30"/>
        <v>1</v>
      </c>
      <c r="AI365" s="368">
        <f t="shared" si="30"/>
        <v>0</v>
      </c>
      <c r="AJ365" s="368">
        <f t="shared" si="30"/>
        <v>1</v>
      </c>
      <c r="AK365" s="368">
        <f t="shared" si="30"/>
        <v>1</v>
      </c>
      <c r="AL365" s="368">
        <f t="shared" si="30"/>
        <v>1</v>
      </c>
      <c r="AM365" s="368">
        <f t="shared" si="30"/>
        <v>0</v>
      </c>
      <c r="AN365" s="368">
        <f t="shared" si="30"/>
        <v>1</v>
      </c>
      <c r="AO365" s="368">
        <f t="shared" si="30"/>
        <v>1</v>
      </c>
      <c r="AP365" s="368">
        <f t="shared" si="30"/>
        <v>1</v>
      </c>
      <c r="AQ365" s="368">
        <f t="shared" si="30"/>
        <v>0</v>
      </c>
      <c r="AR365" s="368">
        <f t="shared" si="30"/>
        <v>1</v>
      </c>
      <c r="AS365" s="368">
        <f t="shared" si="30"/>
        <v>1</v>
      </c>
      <c r="AT365" s="368">
        <f t="shared" si="30"/>
        <v>1</v>
      </c>
      <c r="AU365" s="368">
        <f t="shared" si="30"/>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773"/>
      <c r="BS365" s="768"/>
      <c r="BT365" s="768"/>
      <c r="BU365" s="768"/>
    </row>
    <row r="366" spans="1:73" s="75" customFormat="1" ht="15" outlineLevel="1" x14ac:dyDescent="0.25">
      <c r="A366" s="238"/>
      <c r="B366" s="239"/>
      <c r="C366" s="249"/>
      <c r="D366" s="249"/>
      <c r="E366" s="249"/>
      <c r="F366" s="257"/>
      <c r="G366" s="782" t="str">
        <f t="shared" si="26"/>
        <v>YYNENb</v>
      </c>
      <c r="H366" s="368">
        <f t="shared" ref="H366:AU366" si="31">IF(H328&gt;0,1,0)</f>
        <v>1</v>
      </c>
      <c r="I366" s="368">
        <f t="shared" si="31"/>
        <v>1</v>
      </c>
      <c r="J366" s="368">
        <f t="shared" si="31"/>
        <v>1</v>
      </c>
      <c r="K366" s="368">
        <f t="shared" si="31"/>
        <v>0</v>
      </c>
      <c r="L366" s="368">
        <f t="shared" si="31"/>
        <v>1</v>
      </c>
      <c r="M366" s="368">
        <f t="shared" si="31"/>
        <v>1</v>
      </c>
      <c r="N366" s="368">
        <f t="shared" si="31"/>
        <v>1</v>
      </c>
      <c r="O366" s="368">
        <f t="shared" si="31"/>
        <v>0</v>
      </c>
      <c r="P366" s="368">
        <f t="shared" si="31"/>
        <v>1</v>
      </c>
      <c r="Q366" s="368">
        <f t="shared" si="31"/>
        <v>1</v>
      </c>
      <c r="R366" s="368">
        <f t="shared" si="31"/>
        <v>1</v>
      </c>
      <c r="S366" s="368">
        <f t="shared" si="31"/>
        <v>0</v>
      </c>
      <c r="T366" s="368">
        <f t="shared" si="31"/>
        <v>1</v>
      </c>
      <c r="U366" s="368">
        <f t="shared" si="31"/>
        <v>1</v>
      </c>
      <c r="V366" s="368">
        <f t="shared" si="31"/>
        <v>1</v>
      </c>
      <c r="W366" s="368">
        <f t="shared" si="31"/>
        <v>0</v>
      </c>
      <c r="X366" s="368">
        <f t="shared" si="31"/>
        <v>1</v>
      </c>
      <c r="Y366" s="368">
        <f t="shared" si="31"/>
        <v>1</v>
      </c>
      <c r="Z366" s="368">
        <f t="shared" si="31"/>
        <v>1</v>
      </c>
      <c r="AA366" s="368">
        <f t="shared" si="31"/>
        <v>0</v>
      </c>
      <c r="AB366" s="368">
        <f t="shared" si="31"/>
        <v>1</v>
      </c>
      <c r="AC366" s="368">
        <f t="shared" si="31"/>
        <v>1</v>
      </c>
      <c r="AD366" s="368">
        <f t="shared" si="31"/>
        <v>1</v>
      </c>
      <c r="AE366" s="368">
        <f t="shared" si="31"/>
        <v>0</v>
      </c>
      <c r="AF366" s="368">
        <f t="shared" si="31"/>
        <v>1</v>
      </c>
      <c r="AG366" s="368">
        <f t="shared" si="31"/>
        <v>1</v>
      </c>
      <c r="AH366" s="368">
        <f t="shared" si="31"/>
        <v>1</v>
      </c>
      <c r="AI366" s="368">
        <f t="shared" si="31"/>
        <v>0</v>
      </c>
      <c r="AJ366" s="368">
        <f t="shared" si="31"/>
        <v>1</v>
      </c>
      <c r="AK366" s="368">
        <f t="shared" si="31"/>
        <v>1</v>
      </c>
      <c r="AL366" s="368">
        <f t="shared" si="31"/>
        <v>1</v>
      </c>
      <c r="AM366" s="368">
        <f t="shared" si="31"/>
        <v>0</v>
      </c>
      <c r="AN366" s="368">
        <f t="shared" si="31"/>
        <v>1</v>
      </c>
      <c r="AO366" s="368">
        <f t="shared" si="31"/>
        <v>1</v>
      </c>
      <c r="AP366" s="368">
        <f t="shared" si="31"/>
        <v>1</v>
      </c>
      <c r="AQ366" s="368">
        <f t="shared" si="31"/>
        <v>0</v>
      </c>
      <c r="AR366" s="368">
        <f t="shared" si="31"/>
        <v>1</v>
      </c>
      <c r="AS366" s="368">
        <f t="shared" si="31"/>
        <v>1</v>
      </c>
      <c r="AT366" s="368">
        <f t="shared" si="31"/>
        <v>1</v>
      </c>
      <c r="AU366" s="368">
        <f t="shared" si="31"/>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6"/>
        <v>YYENE1z</v>
      </c>
      <c r="H367" s="368">
        <f t="shared" ref="H367:AU367" si="32">IF(H329&gt;0,1,0)</f>
        <v>1</v>
      </c>
      <c r="I367" s="368">
        <f t="shared" si="32"/>
        <v>1</v>
      </c>
      <c r="J367" s="368">
        <f t="shared" si="32"/>
        <v>0</v>
      </c>
      <c r="K367" s="368">
        <f t="shared" si="32"/>
        <v>1</v>
      </c>
      <c r="L367" s="368">
        <f t="shared" si="32"/>
        <v>1</v>
      </c>
      <c r="M367" s="368">
        <f t="shared" si="32"/>
        <v>1</v>
      </c>
      <c r="N367" s="368">
        <f t="shared" si="32"/>
        <v>0</v>
      </c>
      <c r="O367" s="368">
        <f t="shared" si="32"/>
        <v>1</v>
      </c>
      <c r="P367" s="368">
        <f t="shared" si="32"/>
        <v>1</v>
      </c>
      <c r="Q367" s="368">
        <f t="shared" si="32"/>
        <v>1</v>
      </c>
      <c r="R367" s="368">
        <f t="shared" si="32"/>
        <v>0</v>
      </c>
      <c r="S367" s="368">
        <f t="shared" si="32"/>
        <v>1</v>
      </c>
      <c r="T367" s="368">
        <f t="shared" si="32"/>
        <v>1</v>
      </c>
      <c r="U367" s="368">
        <f t="shared" si="32"/>
        <v>1</v>
      </c>
      <c r="V367" s="368">
        <f t="shared" si="32"/>
        <v>0</v>
      </c>
      <c r="W367" s="368">
        <f t="shared" si="32"/>
        <v>1</v>
      </c>
      <c r="X367" s="368">
        <f t="shared" si="32"/>
        <v>1</v>
      </c>
      <c r="Y367" s="368">
        <f t="shared" si="32"/>
        <v>1</v>
      </c>
      <c r="Z367" s="368">
        <f t="shared" si="32"/>
        <v>0</v>
      </c>
      <c r="AA367" s="368">
        <f t="shared" si="32"/>
        <v>1</v>
      </c>
      <c r="AB367" s="368">
        <f t="shared" si="32"/>
        <v>1</v>
      </c>
      <c r="AC367" s="368">
        <f t="shared" si="32"/>
        <v>1</v>
      </c>
      <c r="AD367" s="368">
        <f t="shared" si="32"/>
        <v>0</v>
      </c>
      <c r="AE367" s="368">
        <f t="shared" si="32"/>
        <v>1</v>
      </c>
      <c r="AF367" s="368">
        <f t="shared" si="32"/>
        <v>1</v>
      </c>
      <c r="AG367" s="368">
        <f t="shared" si="32"/>
        <v>1</v>
      </c>
      <c r="AH367" s="368">
        <f t="shared" si="32"/>
        <v>0</v>
      </c>
      <c r="AI367" s="368">
        <f t="shared" si="32"/>
        <v>1</v>
      </c>
      <c r="AJ367" s="368">
        <f t="shared" si="32"/>
        <v>1</v>
      </c>
      <c r="AK367" s="368">
        <f t="shared" si="32"/>
        <v>1</v>
      </c>
      <c r="AL367" s="368">
        <f t="shared" si="32"/>
        <v>0</v>
      </c>
      <c r="AM367" s="368">
        <f t="shared" si="32"/>
        <v>1</v>
      </c>
      <c r="AN367" s="368">
        <f t="shared" si="32"/>
        <v>1</v>
      </c>
      <c r="AO367" s="368">
        <f t="shared" si="32"/>
        <v>1</v>
      </c>
      <c r="AP367" s="368">
        <f t="shared" si="32"/>
        <v>0</v>
      </c>
      <c r="AQ367" s="368">
        <f t="shared" si="32"/>
        <v>1</v>
      </c>
      <c r="AR367" s="368">
        <f t="shared" si="32"/>
        <v>1</v>
      </c>
      <c r="AS367" s="368">
        <f t="shared" si="32"/>
        <v>1</v>
      </c>
      <c r="AT367" s="368">
        <f t="shared" si="32"/>
        <v>0</v>
      </c>
      <c r="AU367" s="368">
        <f t="shared" si="32"/>
        <v>1</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2" customHeight="1" outlineLevel="1" x14ac:dyDescent="0.25">
      <c r="A368" s="238"/>
      <c r="B368" s="239"/>
      <c r="C368" s="249"/>
      <c r="D368" s="249"/>
      <c r="E368" s="249"/>
      <c r="F368" s="265"/>
      <c r="G368" s="782" t="str">
        <f t="shared" si="26"/>
        <v>YYENE1r</v>
      </c>
      <c r="H368" s="368">
        <f t="shared" ref="H368:AU368" si="33">IF(H330&gt;0,1,0)</f>
        <v>1</v>
      </c>
      <c r="I368" s="368">
        <f t="shared" si="33"/>
        <v>1</v>
      </c>
      <c r="J368" s="368">
        <f t="shared" si="33"/>
        <v>0</v>
      </c>
      <c r="K368" s="368">
        <f t="shared" si="33"/>
        <v>1</v>
      </c>
      <c r="L368" s="368">
        <f t="shared" si="33"/>
        <v>1</v>
      </c>
      <c r="M368" s="368">
        <f t="shared" si="33"/>
        <v>1</v>
      </c>
      <c r="N368" s="368">
        <f t="shared" si="33"/>
        <v>0</v>
      </c>
      <c r="O368" s="368">
        <f t="shared" si="33"/>
        <v>1</v>
      </c>
      <c r="P368" s="368">
        <f t="shared" si="33"/>
        <v>1</v>
      </c>
      <c r="Q368" s="368">
        <f t="shared" si="33"/>
        <v>1</v>
      </c>
      <c r="R368" s="368">
        <f t="shared" si="33"/>
        <v>0</v>
      </c>
      <c r="S368" s="368">
        <f t="shared" si="33"/>
        <v>1</v>
      </c>
      <c r="T368" s="368">
        <f t="shared" si="33"/>
        <v>1</v>
      </c>
      <c r="U368" s="368">
        <f t="shared" si="33"/>
        <v>1</v>
      </c>
      <c r="V368" s="368">
        <f t="shared" si="33"/>
        <v>0</v>
      </c>
      <c r="W368" s="368">
        <f t="shared" si="33"/>
        <v>1</v>
      </c>
      <c r="X368" s="368">
        <f t="shared" si="33"/>
        <v>1</v>
      </c>
      <c r="Y368" s="368">
        <f t="shared" si="33"/>
        <v>1</v>
      </c>
      <c r="Z368" s="368">
        <f t="shared" si="33"/>
        <v>0</v>
      </c>
      <c r="AA368" s="368">
        <f t="shared" si="33"/>
        <v>1</v>
      </c>
      <c r="AB368" s="368">
        <f t="shared" si="33"/>
        <v>1</v>
      </c>
      <c r="AC368" s="368">
        <f t="shared" si="33"/>
        <v>1</v>
      </c>
      <c r="AD368" s="368">
        <f t="shared" si="33"/>
        <v>0</v>
      </c>
      <c r="AE368" s="368">
        <f t="shared" si="33"/>
        <v>1</v>
      </c>
      <c r="AF368" s="368">
        <f t="shared" si="33"/>
        <v>1</v>
      </c>
      <c r="AG368" s="368">
        <f t="shared" si="33"/>
        <v>1</v>
      </c>
      <c r="AH368" s="368">
        <f t="shared" si="33"/>
        <v>0</v>
      </c>
      <c r="AI368" s="368">
        <f t="shared" si="33"/>
        <v>1</v>
      </c>
      <c r="AJ368" s="368">
        <f t="shared" si="33"/>
        <v>1</v>
      </c>
      <c r="AK368" s="368">
        <f t="shared" si="33"/>
        <v>1</v>
      </c>
      <c r="AL368" s="368">
        <f t="shared" si="33"/>
        <v>0</v>
      </c>
      <c r="AM368" s="368">
        <f t="shared" si="33"/>
        <v>1</v>
      </c>
      <c r="AN368" s="368">
        <f t="shared" si="33"/>
        <v>1</v>
      </c>
      <c r="AO368" s="368">
        <f t="shared" si="33"/>
        <v>1</v>
      </c>
      <c r="AP368" s="368">
        <f t="shared" si="33"/>
        <v>0</v>
      </c>
      <c r="AQ368" s="368">
        <f t="shared" si="33"/>
        <v>1</v>
      </c>
      <c r="AR368" s="368">
        <f t="shared" si="33"/>
        <v>1</v>
      </c>
      <c r="AS368" s="368">
        <f t="shared" si="33"/>
        <v>1</v>
      </c>
      <c r="AT368" s="368">
        <f t="shared" si="33"/>
        <v>0</v>
      </c>
      <c r="AU368" s="368">
        <f t="shared" si="33"/>
        <v>1</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2" customHeight="1" outlineLevel="1" x14ac:dyDescent="0.25">
      <c r="A369" s="238"/>
      <c r="B369" s="239"/>
      <c r="C369" s="249"/>
      <c r="D369" s="249"/>
      <c r="E369" s="249"/>
      <c r="F369" s="265"/>
      <c r="G369" s="782" t="str">
        <f t="shared" si="26"/>
        <v>YYNEE1r</v>
      </c>
      <c r="H369" s="368">
        <f t="shared" ref="H369:AU369" si="34">IF(H331&gt;0,1,0)</f>
        <v>1</v>
      </c>
      <c r="I369" s="368">
        <f t="shared" si="34"/>
        <v>1</v>
      </c>
      <c r="J369" s="368">
        <f t="shared" si="34"/>
        <v>0</v>
      </c>
      <c r="K369" s="368">
        <f t="shared" si="34"/>
        <v>1</v>
      </c>
      <c r="L369" s="368">
        <f t="shared" si="34"/>
        <v>1</v>
      </c>
      <c r="M369" s="368">
        <f t="shared" si="34"/>
        <v>1</v>
      </c>
      <c r="N369" s="368">
        <f t="shared" si="34"/>
        <v>0</v>
      </c>
      <c r="O369" s="368">
        <f t="shared" si="34"/>
        <v>1</v>
      </c>
      <c r="P369" s="368">
        <f t="shared" si="34"/>
        <v>1</v>
      </c>
      <c r="Q369" s="368">
        <f t="shared" si="34"/>
        <v>1</v>
      </c>
      <c r="R369" s="368">
        <f t="shared" si="34"/>
        <v>0</v>
      </c>
      <c r="S369" s="368">
        <f t="shared" si="34"/>
        <v>1</v>
      </c>
      <c r="T369" s="368">
        <f t="shared" si="34"/>
        <v>1</v>
      </c>
      <c r="U369" s="368">
        <f t="shared" si="34"/>
        <v>1</v>
      </c>
      <c r="V369" s="368">
        <f t="shared" si="34"/>
        <v>0</v>
      </c>
      <c r="W369" s="368">
        <f t="shared" si="34"/>
        <v>1</v>
      </c>
      <c r="X369" s="368">
        <f t="shared" si="34"/>
        <v>1</v>
      </c>
      <c r="Y369" s="368">
        <f t="shared" si="34"/>
        <v>1</v>
      </c>
      <c r="Z369" s="368">
        <f t="shared" si="34"/>
        <v>0</v>
      </c>
      <c r="AA369" s="368">
        <f t="shared" si="34"/>
        <v>1</v>
      </c>
      <c r="AB369" s="368">
        <f t="shared" si="34"/>
        <v>1</v>
      </c>
      <c r="AC369" s="368">
        <f t="shared" si="34"/>
        <v>1</v>
      </c>
      <c r="AD369" s="368">
        <f t="shared" si="34"/>
        <v>0</v>
      </c>
      <c r="AE369" s="368">
        <f t="shared" si="34"/>
        <v>1</v>
      </c>
      <c r="AF369" s="368">
        <f t="shared" si="34"/>
        <v>1</v>
      </c>
      <c r="AG369" s="368">
        <f t="shared" si="34"/>
        <v>1</v>
      </c>
      <c r="AH369" s="368">
        <f t="shared" si="34"/>
        <v>0</v>
      </c>
      <c r="AI369" s="368">
        <f t="shared" si="34"/>
        <v>1</v>
      </c>
      <c r="AJ369" s="368">
        <f t="shared" si="34"/>
        <v>1</v>
      </c>
      <c r="AK369" s="368">
        <f t="shared" si="34"/>
        <v>1</v>
      </c>
      <c r="AL369" s="368">
        <f t="shared" si="34"/>
        <v>0</v>
      </c>
      <c r="AM369" s="368">
        <f t="shared" si="34"/>
        <v>1</v>
      </c>
      <c r="AN369" s="368">
        <f t="shared" si="34"/>
        <v>1</v>
      </c>
      <c r="AO369" s="368">
        <f t="shared" si="34"/>
        <v>1</v>
      </c>
      <c r="AP369" s="368">
        <f t="shared" si="34"/>
        <v>0</v>
      </c>
      <c r="AQ369" s="368">
        <f t="shared" si="34"/>
        <v>1</v>
      </c>
      <c r="AR369" s="368">
        <f t="shared" si="34"/>
        <v>1</v>
      </c>
      <c r="AS369" s="368">
        <f t="shared" si="34"/>
        <v>1</v>
      </c>
      <c r="AT369" s="368">
        <f t="shared" si="34"/>
        <v>0</v>
      </c>
      <c r="AU369" s="368">
        <f t="shared" si="34"/>
        <v>1</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5" customFormat="1" ht="15" outlineLevel="1" x14ac:dyDescent="0.25">
      <c r="A370" s="238"/>
      <c r="B370" s="239"/>
      <c r="C370" s="249"/>
      <c r="D370" s="249"/>
      <c r="E370" s="249"/>
      <c r="F370" s="257"/>
      <c r="G370" s="782" t="str">
        <f t="shared" si="26"/>
        <v>YYEENw</v>
      </c>
      <c r="H370" s="368">
        <v>1</v>
      </c>
      <c r="I370" s="368">
        <v>1</v>
      </c>
      <c r="J370" s="368">
        <v>1</v>
      </c>
      <c r="K370" s="368">
        <v>0</v>
      </c>
      <c r="L370" s="368">
        <v>1</v>
      </c>
      <c r="M370" s="368">
        <v>1</v>
      </c>
      <c r="N370" s="368">
        <v>1</v>
      </c>
      <c r="O370" s="368">
        <v>0</v>
      </c>
      <c r="P370" s="368">
        <v>1</v>
      </c>
      <c r="Q370" s="368">
        <v>1</v>
      </c>
      <c r="R370" s="368">
        <v>1</v>
      </c>
      <c r="S370" s="368">
        <v>0</v>
      </c>
      <c r="T370" s="368">
        <v>1</v>
      </c>
      <c r="U370" s="368">
        <v>1</v>
      </c>
      <c r="V370" s="368">
        <v>1</v>
      </c>
      <c r="W370" s="368">
        <v>0</v>
      </c>
      <c r="X370" s="368">
        <v>1</v>
      </c>
      <c r="Y370" s="368">
        <v>1</v>
      </c>
      <c r="Z370" s="368">
        <v>1</v>
      </c>
      <c r="AA370" s="368">
        <v>0</v>
      </c>
      <c r="AB370" s="368">
        <v>1</v>
      </c>
      <c r="AC370" s="368">
        <v>1</v>
      </c>
      <c r="AD370" s="368">
        <v>1</v>
      </c>
      <c r="AE370" s="368">
        <v>0</v>
      </c>
      <c r="AF370" s="368">
        <v>1</v>
      </c>
      <c r="AG370" s="368">
        <v>1</v>
      </c>
      <c r="AH370" s="368">
        <v>1</v>
      </c>
      <c r="AI370" s="368">
        <v>0</v>
      </c>
      <c r="AJ370" s="368">
        <v>1</v>
      </c>
      <c r="AK370" s="368">
        <v>1</v>
      </c>
      <c r="AL370" s="368">
        <v>1</v>
      </c>
      <c r="AM370" s="368">
        <v>0</v>
      </c>
      <c r="AN370" s="368">
        <v>1</v>
      </c>
      <c r="AO370" s="368">
        <v>1</v>
      </c>
      <c r="AP370" s="368">
        <v>1</v>
      </c>
      <c r="AQ370" s="368">
        <v>0</v>
      </c>
      <c r="AR370" s="368">
        <v>1</v>
      </c>
      <c r="AS370" s="368">
        <v>1</v>
      </c>
      <c r="AT370" s="368">
        <v>1</v>
      </c>
      <c r="AU370" s="368">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2" customHeight="1" outlineLevel="1" x14ac:dyDescent="0.25">
      <c r="A371" s="238"/>
      <c r="B371" s="239"/>
      <c r="C371" s="249"/>
      <c r="D371" s="249"/>
      <c r="E371" s="249"/>
      <c r="F371" s="265"/>
      <c r="G371" s="782" t="str">
        <f t="shared" si="26"/>
        <v>YYENE1b</v>
      </c>
      <c r="H371" s="368">
        <v>1</v>
      </c>
      <c r="I371" s="368">
        <v>1</v>
      </c>
      <c r="J371" s="368">
        <v>1</v>
      </c>
      <c r="K371" s="368">
        <v>0</v>
      </c>
      <c r="L371" s="368">
        <v>1</v>
      </c>
      <c r="M371" s="368">
        <v>1</v>
      </c>
      <c r="N371" s="368">
        <v>1</v>
      </c>
      <c r="O371" s="368">
        <v>0</v>
      </c>
      <c r="P371" s="368">
        <v>1</v>
      </c>
      <c r="Q371" s="368">
        <v>1</v>
      </c>
      <c r="R371" s="368">
        <v>1</v>
      </c>
      <c r="S371" s="368">
        <v>0</v>
      </c>
      <c r="T371" s="368">
        <v>1</v>
      </c>
      <c r="U371" s="368">
        <v>1</v>
      </c>
      <c r="V371" s="368">
        <v>1</v>
      </c>
      <c r="W371" s="368">
        <v>0</v>
      </c>
      <c r="X371" s="368">
        <v>1</v>
      </c>
      <c r="Y371" s="368">
        <v>1</v>
      </c>
      <c r="Z371" s="368">
        <v>1</v>
      </c>
      <c r="AA371" s="368">
        <v>0</v>
      </c>
      <c r="AB371" s="368">
        <v>1</v>
      </c>
      <c r="AC371" s="368">
        <v>1</v>
      </c>
      <c r="AD371" s="368">
        <v>1</v>
      </c>
      <c r="AE371" s="368">
        <v>0</v>
      </c>
      <c r="AF371" s="368">
        <v>1</v>
      </c>
      <c r="AG371" s="368">
        <v>1</v>
      </c>
      <c r="AH371" s="368">
        <v>1</v>
      </c>
      <c r="AI371" s="368">
        <v>0</v>
      </c>
      <c r="AJ371" s="368">
        <v>1</v>
      </c>
      <c r="AK371" s="368">
        <v>1</v>
      </c>
      <c r="AL371" s="368">
        <v>1</v>
      </c>
      <c r="AM371" s="368">
        <v>0</v>
      </c>
      <c r="AN371" s="368">
        <v>1</v>
      </c>
      <c r="AO371" s="368">
        <v>1</v>
      </c>
      <c r="AP371" s="368">
        <v>1</v>
      </c>
      <c r="AQ371" s="368">
        <v>0</v>
      </c>
      <c r="AR371" s="368">
        <v>1</v>
      </c>
      <c r="AS371" s="368">
        <v>1</v>
      </c>
      <c r="AT371" s="368">
        <v>1</v>
      </c>
      <c r="AU371" s="368">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6"/>
        <v>AAAAAz</v>
      </c>
      <c r="H372" s="368">
        <v>1</v>
      </c>
      <c r="I372" s="368">
        <v>1</v>
      </c>
      <c r="J372" s="368">
        <v>0</v>
      </c>
      <c r="K372" s="368">
        <v>1</v>
      </c>
      <c r="L372" s="368">
        <v>1</v>
      </c>
      <c r="M372" s="368">
        <v>1</v>
      </c>
      <c r="N372" s="368">
        <v>0</v>
      </c>
      <c r="O372" s="368">
        <v>1</v>
      </c>
      <c r="P372" s="368">
        <v>1</v>
      </c>
      <c r="Q372" s="368">
        <v>1</v>
      </c>
      <c r="R372" s="368">
        <v>0</v>
      </c>
      <c r="S372" s="368">
        <v>1</v>
      </c>
      <c r="T372" s="368">
        <v>1</v>
      </c>
      <c r="U372" s="368">
        <v>1</v>
      </c>
      <c r="V372" s="368">
        <v>0</v>
      </c>
      <c r="W372" s="368">
        <v>1</v>
      </c>
      <c r="X372" s="368">
        <v>1</v>
      </c>
      <c r="Y372" s="368">
        <v>1</v>
      </c>
      <c r="Z372" s="368">
        <v>0</v>
      </c>
      <c r="AA372" s="368">
        <v>1</v>
      </c>
      <c r="AB372" s="368">
        <v>1</v>
      </c>
      <c r="AC372" s="368">
        <v>1</v>
      </c>
      <c r="AD372" s="368">
        <v>0</v>
      </c>
      <c r="AE372" s="368">
        <v>1</v>
      </c>
      <c r="AF372" s="368">
        <v>1</v>
      </c>
      <c r="AG372" s="368">
        <v>1</v>
      </c>
      <c r="AH372" s="368">
        <v>0</v>
      </c>
      <c r="AI372" s="368">
        <v>1</v>
      </c>
      <c r="AJ372" s="368">
        <v>1</v>
      </c>
      <c r="AK372" s="368">
        <v>1</v>
      </c>
      <c r="AL372" s="368">
        <v>0</v>
      </c>
      <c r="AM372" s="368">
        <v>1</v>
      </c>
      <c r="AN372" s="368">
        <v>1</v>
      </c>
      <c r="AO372" s="368">
        <v>1</v>
      </c>
      <c r="AP372" s="368">
        <v>0</v>
      </c>
      <c r="AQ372" s="368">
        <v>1</v>
      </c>
      <c r="AR372" s="368">
        <v>1</v>
      </c>
      <c r="AS372" s="368">
        <v>1</v>
      </c>
      <c r="AT372" s="368">
        <v>0</v>
      </c>
      <c r="AU372" s="368">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5" outlineLevel="1" x14ac:dyDescent="0.25">
      <c r="A373" s="238"/>
      <c r="B373" s="239"/>
      <c r="C373" s="249"/>
      <c r="D373" s="249"/>
      <c r="E373" s="249"/>
      <c r="F373" s="257"/>
      <c r="G373" s="782" t="str">
        <f t="shared" si="26"/>
        <v>AAAANw</v>
      </c>
      <c r="H373" s="368">
        <v>1</v>
      </c>
      <c r="I373" s="368">
        <v>1</v>
      </c>
      <c r="J373" s="368">
        <v>1</v>
      </c>
      <c r="K373" s="368">
        <v>0</v>
      </c>
      <c r="L373" s="368">
        <v>1</v>
      </c>
      <c r="M373" s="368">
        <v>1</v>
      </c>
      <c r="N373" s="368">
        <v>1</v>
      </c>
      <c r="O373" s="368">
        <v>0</v>
      </c>
      <c r="P373" s="368">
        <v>1</v>
      </c>
      <c r="Q373" s="368">
        <v>1</v>
      </c>
      <c r="R373" s="368">
        <v>1</v>
      </c>
      <c r="S373" s="368">
        <v>0</v>
      </c>
      <c r="T373" s="368">
        <v>1</v>
      </c>
      <c r="U373" s="368">
        <v>1</v>
      </c>
      <c r="V373" s="368">
        <v>1</v>
      </c>
      <c r="W373" s="368">
        <v>0</v>
      </c>
      <c r="X373" s="368">
        <v>1</v>
      </c>
      <c r="Y373" s="368">
        <v>1</v>
      </c>
      <c r="Z373" s="368">
        <v>1</v>
      </c>
      <c r="AA373" s="368">
        <v>0</v>
      </c>
      <c r="AB373" s="368">
        <v>1</v>
      </c>
      <c r="AC373" s="368">
        <v>1</v>
      </c>
      <c r="AD373" s="368">
        <v>1</v>
      </c>
      <c r="AE373" s="368">
        <v>0</v>
      </c>
      <c r="AF373" s="368">
        <v>1</v>
      </c>
      <c r="AG373" s="368">
        <v>1</v>
      </c>
      <c r="AH373" s="368">
        <v>1</v>
      </c>
      <c r="AI373" s="368">
        <v>0</v>
      </c>
      <c r="AJ373" s="368">
        <v>1</v>
      </c>
      <c r="AK373" s="368">
        <v>1</v>
      </c>
      <c r="AL373" s="368">
        <v>1</v>
      </c>
      <c r="AM373" s="368">
        <v>0</v>
      </c>
      <c r="AN373" s="368">
        <v>1</v>
      </c>
      <c r="AO373" s="368">
        <v>1</v>
      </c>
      <c r="AP373" s="368">
        <v>1</v>
      </c>
      <c r="AQ373" s="368">
        <v>0</v>
      </c>
      <c r="AR373" s="368">
        <v>1</v>
      </c>
      <c r="AS373" s="368">
        <v>1</v>
      </c>
      <c r="AT373" s="368">
        <v>1</v>
      </c>
      <c r="AU373" s="368">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6"/>
        <v>AAANE1b</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6"/>
        <v>AANEE1a</v>
      </c>
      <c r="H375" s="368">
        <f t="shared" ref="H375:AU375" si="35">IF(H337&gt;0,1,0)</f>
        <v>0</v>
      </c>
      <c r="I375" s="368">
        <f t="shared" si="35"/>
        <v>0</v>
      </c>
      <c r="J375" s="368">
        <f t="shared" si="35"/>
        <v>0</v>
      </c>
      <c r="K375" s="368">
        <f t="shared" si="35"/>
        <v>0</v>
      </c>
      <c r="L375" s="368">
        <f t="shared" si="35"/>
        <v>0</v>
      </c>
      <c r="M375" s="368">
        <f t="shared" si="35"/>
        <v>0</v>
      </c>
      <c r="N375" s="368">
        <f t="shared" si="35"/>
        <v>0</v>
      </c>
      <c r="O375" s="368">
        <f t="shared" si="35"/>
        <v>0</v>
      </c>
      <c r="P375" s="368">
        <f t="shared" si="35"/>
        <v>0</v>
      </c>
      <c r="Q375" s="368">
        <f t="shared" si="35"/>
        <v>0</v>
      </c>
      <c r="R375" s="368">
        <f t="shared" si="35"/>
        <v>0</v>
      </c>
      <c r="S375" s="368">
        <f t="shared" si="35"/>
        <v>0</v>
      </c>
      <c r="T375" s="368">
        <f t="shared" si="35"/>
        <v>0</v>
      </c>
      <c r="U375" s="368">
        <f t="shared" si="35"/>
        <v>0</v>
      </c>
      <c r="V375" s="368">
        <f t="shared" si="35"/>
        <v>0</v>
      </c>
      <c r="W375" s="368">
        <f t="shared" si="35"/>
        <v>0</v>
      </c>
      <c r="X375" s="368">
        <f t="shared" si="35"/>
        <v>0</v>
      </c>
      <c r="Y375" s="368">
        <f t="shared" si="35"/>
        <v>0</v>
      </c>
      <c r="Z375" s="368">
        <f t="shared" si="35"/>
        <v>0</v>
      </c>
      <c r="AA375" s="368">
        <f t="shared" si="35"/>
        <v>0</v>
      </c>
      <c r="AB375" s="368">
        <f t="shared" si="35"/>
        <v>0</v>
      </c>
      <c r="AC375" s="368">
        <f t="shared" si="35"/>
        <v>0</v>
      </c>
      <c r="AD375" s="368">
        <f t="shared" si="35"/>
        <v>0</v>
      </c>
      <c r="AE375" s="368">
        <f t="shared" si="35"/>
        <v>0</v>
      </c>
      <c r="AF375" s="368">
        <f t="shared" si="35"/>
        <v>0</v>
      </c>
      <c r="AG375" s="368">
        <f t="shared" si="35"/>
        <v>0</v>
      </c>
      <c r="AH375" s="368">
        <f t="shared" si="35"/>
        <v>0</v>
      </c>
      <c r="AI375" s="368">
        <f t="shared" si="35"/>
        <v>0</v>
      </c>
      <c r="AJ375" s="368">
        <f t="shared" si="35"/>
        <v>0</v>
      </c>
      <c r="AK375" s="368">
        <f t="shared" si="35"/>
        <v>0</v>
      </c>
      <c r="AL375" s="368">
        <f t="shared" si="35"/>
        <v>0</v>
      </c>
      <c r="AM375" s="368">
        <f t="shared" si="35"/>
        <v>0</v>
      </c>
      <c r="AN375" s="368">
        <f t="shared" si="35"/>
        <v>0</v>
      </c>
      <c r="AO375" s="368">
        <f t="shared" si="35"/>
        <v>0</v>
      </c>
      <c r="AP375" s="368">
        <f t="shared" si="35"/>
        <v>0</v>
      </c>
      <c r="AQ375" s="368">
        <f t="shared" si="35"/>
        <v>0</v>
      </c>
      <c r="AR375" s="368">
        <f t="shared" si="35"/>
        <v>0</v>
      </c>
      <c r="AS375" s="368">
        <f t="shared" si="35"/>
        <v>0</v>
      </c>
      <c r="AT375" s="368">
        <f t="shared" si="35"/>
        <v>0</v>
      </c>
      <c r="AU375" s="368">
        <f t="shared" si="35"/>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6"/>
        <v>AYEEAa</v>
      </c>
      <c r="H376" s="368">
        <f t="shared" ref="H376:AU376" si="36">IF(H338&gt;0,1,0)</f>
        <v>0</v>
      </c>
      <c r="I376" s="368">
        <f t="shared" si="36"/>
        <v>0</v>
      </c>
      <c r="J376" s="368">
        <f t="shared" si="36"/>
        <v>0</v>
      </c>
      <c r="K376" s="368">
        <f t="shared" si="36"/>
        <v>0</v>
      </c>
      <c r="L376" s="368">
        <f t="shared" si="36"/>
        <v>0</v>
      </c>
      <c r="M376" s="368">
        <f t="shared" si="36"/>
        <v>0</v>
      </c>
      <c r="N376" s="368">
        <f t="shared" si="36"/>
        <v>0</v>
      </c>
      <c r="O376" s="368">
        <f t="shared" si="36"/>
        <v>0</v>
      </c>
      <c r="P376" s="368">
        <f t="shared" si="36"/>
        <v>0</v>
      </c>
      <c r="Q376" s="368">
        <f t="shared" si="36"/>
        <v>0</v>
      </c>
      <c r="R376" s="368">
        <f t="shared" si="36"/>
        <v>0</v>
      </c>
      <c r="S376" s="368">
        <f t="shared" si="36"/>
        <v>0</v>
      </c>
      <c r="T376" s="368">
        <f t="shared" si="36"/>
        <v>0</v>
      </c>
      <c r="U376" s="368">
        <f t="shared" si="36"/>
        <v>0</v>
      </c>
      <c r="V376" s="368">
        <f t="shared" si="36"/>
        <v>0</v>
      </c>
      <c r="W376" s="368">
        <f t="shared" si="36"/>
        <v>0</v>
      </c>
      <c r="X376" s="368">
        <f t="shared" si="36"/>
        <v>0</v>
      </c>
      <c r="Y376" s="368">
        <f t="shared" si="36"/>
        <v>0</v>
      </c>
      <c r="Z376" s="368">
        <f t="shared" si="36"/>
        <v>0</v>
      </c>
      <c r="AA376" s="368">
        <f t="shared" si="36"/>
        <v>0</v>
      </c>
      <c r="AB376" s="368">
        <f t="shared" si="36"/>
        <v>0</v>
      </c>
      <c r="AC376" s="368">
        <f t="shared" si="36"/>
        <v>0</v>
      </c>
      <c r="AD376" s="368">
        <f t="shared" si="36"/>
        <v>0</v>
      </c>
      <c r="AE376" s="368">
        <f t="shared" si="36"/>
        <v>0</v>
      </c>
      <c r="AF376" s="368">
        <f t="shared" si="36"/>
        <v>0</v>
      </c>
      <c r="AG376" s="368">
        <f t="shared" si="36"/>
        <v>0</v>
      </c>
      <c r="AH376" s="368">
        <f t="shared" si="36"/>
        <v>0</v>
      </c>
      <c r="AI376" s="368">
        <f t="shared" si="36"/>
        <v>0</v>
      </c>
      <c r="AJ376" s="368">
        <f t="shared" si="36"/>
        <v>0</v>
      </c>
      <c r="AK376" s="368">
        <f t="shared" si="36"/>
        <v>0</v>
      </c>
      <c r="AL376" s="368">
        <f t="shared" si="36"/>
        <v>0</v>
      </c>
      <c r="AM376" s="368">
        <f t="shared" si="36"/>
        <v>0</v>
      </c>
      <c r="AN376" s="368">
        <f t="shared" si="36"/>
        <v>0</v>
      </c>
      <c r="AO376" s="368">
        <f t="shared" si="36"/>
        <v>0</v>
      </c>
      <c r="AP376" s="368">
        <f t="shared" si="36"/>
        <v>0</v>
      </c>
      <c r="AQ376" s="368">
        <f t="shared" si="36"/>
        <v>0</v>
      </c>
      <c r="AR376" s="368">
        <f t="shared" si="36"/>
        <v>0</v>
      </c>
      <c r="AS376" s="368">
        <f t="shared" si="36"/>
        <v>0</v>
      </c>
      <c r="AT376" s="368">
        <f t="shared" si="36"/>
        <v>0</v>
      </c>
      <c r="AU376" s="368">
        <f t="shared" si="36"/>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6"/>
        <v>YYEAAa</v>
      </c>
      <c r="H377" s="368">
        <f t="shared" ref="H377:AU377" si="37">IF(H339&gt;0,1,0)</f>
        <v>0</v>
      </c>
      <c r="I377" s="368">
        <f t="shared" si="37"/>
        <v>0</v>
      </c>
      <c r="J377" s="368">
        <f t="shared" si="37"/>
        <v>0</v>
      </c>
      <c r="K377" s="368">
        <f t="shared" si="37"/>
        <v>0</v>
      </c>
      <c r="L377" s="368">
        <f t="shared" si="37"/>
        <v>0</v>
      </c>
      <c r="M377" s="368">
        <f t="shared" si="37"/>
        <v>0</v>
      </c>
      <c r="N377" s="368">
        <f t="shared" si="37"/>
        <v>0</v>
      </c>
      <c r="O377" s="368">
        <f t="shared" si="37"/>
        <v>0</v>
      </c>
      <c r="P377" s="368">
        <f t="shared" si="37"/>
        <v>0</v>
      </c>
      <c r="Q377" s="368">
        <f t="shared" si="37"/>
        <v>0</v>
      </c>
      <c r="R377" s="368">
        <f t="shared" si="37"/>
        <v>0</v>
      </c>
      <c r="S377" s="368">
        <f t="shared" si="37"/>
        <v>0</v>
      </c>
      <c r="T377" s="368">
        <f t="shared" si="37"/>
        <v>0</v>
      </c>
      <c r="U377" s="368">
        <f t="shared" si="37"/>
        <v>0</v>
      </c>
      <c r="V377" s="368">
        <f t="shared" si="37"/>
        <v>0</v>
      </c>
      <c r="W377" s="368">
        <f t="shared" si="37"/>
        <v>0</v>
      </c>
      <c r="X377" s="368">
        <f t="shared" si="37"/>
        <v>0</v>
      </c>
      <c r="Y377" s="368">
        <f t="shared" si="37"/>
        <v>0</v>
      </c>
      <c r="Z377" s="368">
        <f t="shared" si="37"/>
        <v>0</v>
      </c>
      <c r="AA377" s="368">
        <f t="shared" si="37"/>
        <v>0</v>
      </c>
      <c r="AB377" s="368">
        <f t="shared" si="37"/>
        <v>0</v>
      </c>
      <c r="AC377" s="368">
        <f t="shared" si="37"/>
        <v>0</v>
      </c>
      <c r="AD377" s="368">
        <f t="shared" si="37"/>
        <v>0</v>
      </c>
      <c r="AE377" s="368">
        <f t="shared" si="37"/>
        <v>0</v>
      </c>
      <c r="AF377" s="368">
        <f t="shared" si="37"/>
        <v>0</v>
      </c>
      <c r="AG377" s="368">
        <f t="shared" si="37"/>
        <v>0</v>
      </c>
      <c r="AH377" s="368">
        <f t="shared" si="37"/>
        <v>0</v>
      </c>
      <c r="AI377" s="368">
        <f t="shared" si="37"/>
        <v>0</v>
      </c>
      <c r="AJ377" s="368">
        <f t="shared" si="37"/>
        <v>0</v>
      </c>
      <c r="AK377" s="368">
        <f t="shared" si="37"/>
        <v>0</v>
      </c>
      <c r="AL377" s="368">
        <f t="shared" si="37"/>
        <v>0</v>
      </c>
      <c r="AM377" s="368">
        <f t="shared" si="37"/>
        <v>0</v>
      </c>
      <c r="AN377" s="368">
        <f t="shared" si="37"/>
        <v>0</v>
      </c>
      <c r="AO377" s="368">
        <f t="shared" si="37"/>
        <v>0</v>
      </c>
      <c r="AP377" s="368">
        <f t="shared" si="37"/>
        <v>0</v>
      </c>
      <c r="AQ377" s="368">
        <f t="shared" si="37"/>
        <v>0</v>
      </c>
      <c r="AR377" s="368">
        <f t="shared" si="37"/>
        <v>0</v>
      </c>
      <c r="AS377" s="368">
        <f t="shared" si="37"/>
        <v>0</v>
      </c>
      <c r="AT377" s="368">
        <f t="shared" si="37"/>
        <v>0</v>
      </c>
      <c r="AU377" s="368">
        <f t="shared" si="37"/>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6"/>
        <v>YYAAAa</v>
      </c>
      <c r="H378" s="368">
        <f t="shared" ref="H378:AU378" si="38">IF(H340&gt;0,1,0)</f>
        <v>0</v>
      </c>
      <c r="I378" s="368">
        <f t="shared" si="38"/>
        <v>0</v>
      </c>
      <c r="J378" s="368">
        <f t="shared" si="38"/>
        <v>0</v>
      </c>
      <c r="K378" s="368">
        <f t="shared" si="38"/>
        <v>0</v>
      </c>
      <c r="L378" s="368">
        <f t="shared" si="38"/>
        <v>0</v>
      </c>
      <c r="M378" s="368">
        <f t="shared" si="38"/>
        <v>0</v>
      </c>
      <c r="N378" s="368">
        <f t="shared" si="38"/>
        <v>0</v>
      </c>
      <c r="O378" s="368">
        <f t="shared" si="38"/>
        <v>0</v>
      </c>
      <c r="P378" s="368">
        <f t="shared" si="38"/>
        <v>0</v>
      </c>
      <c r="Q378" s="368">
        <f t="shared" si="38"/>
        <v>0</v>
      </c>
      <c r="R378" s="368">
        <f t="shared" si="38"/>
        <v>0</v>
      </c>
      <c r="S378" s="368">
        <f t="shared" si="38"/>
        <v>0</v>
      </c>
      <c r="T378" s="368">
        <f t="shared" si="38"/>
        <v>0</v>
      </c>
      <c r="U378" s="368">
        <f t="shared" si="38"/>
        <v>0</v>
      </c>
      <c r="V378" s="368">
        <f t="shared" si="38"/>
        <v>0</v>
      </c>
      <c r="W378" s="368">
        <f t="shared" si="38"/>
        <v>0</v>
      </c>
      <c r="X378" s="368">
        <f t="shared" si="38"/>
        <v>0</v>
      </c>
      <c r="Y378" s="368">
        <f t="shared" si="38"/>
        <v>0</v>
      </c>
      <c r="Z378" s="368">
        <f t="shared" si="38"/>
        <v>0</v>
      </c>
      <c r="AA378" s="368">
        <f t="shared" si="38"/>
        <v>0</v>
      </c>
      <c r="AB378" s="368">
        <f t="shared" si="38"/>
        <v>0</v>
      </c>
      <c r="AC378" s="368">
        <f t="shared" si="38"/>
        <v>0</v>
      </c>
      <c r="AD378" s="368">
        <f t="shared" si="38"/>
        <v>0</v>
      </c>
      <c r="AE378" s="368">
        <f t="shared" si="38"/>
        <v>0</v>
      </c>
      <c r="AF378" s="368">
        <f t="shared" si="38"/>
        <v>0</v>
      </c>
      <c r="AG378" s="368">
        <f t="shared" si="38"/>
        <v>0</v>
      </c>
      <c r="AH378" s="368">
        <f t="shared" si="38"/>
        <v>0</v>
      </c>
      <c r="AI378" s="368">
        <f t="shared" si="38"/>
        <v>0</v>
      </c>
      <c r="AJ378" s="368">
        <f t="shared" si="38"/>
        <v>0</v>
      </c>
      <c r="AK378" s="368">
        <f t="shared" si="38"/>
        <v>0</v>
      </c>
      <c r="AL378" s="368">
        <f t="shared" si="38"/>
        <v>0</v>
      </c>
      <c r="AM378" s="368">
        <f t="shared" si="38"/>
        <v>0</v>
      </c>
      <c r="AN378" s="368">
        <f t="shared" si="38"/>
        <v>0</v>
      </c>
      <c r="AO378" s="368">
        <f t="shared" si="38"/>
        <v>0</v>
      </c>
      <c r="AP378" s="368">
        <f t="shared" si="38"/>
        <v>0</v>
      </c>
      <c r="AQ378" s="368">
        <f t="shared" si="38"/>
        <v>0</v>
      </c>
      <c r="AR378" s="368">
        <f t="shared" si="38"/>
        <v>0</v>
      </c>
      <c r="AS378" s="368">
        <f t="shared" si="38"/>
        <v>0</v>
      </c>
      <c r="AT378" s="368">
        <f t="shared" si="38"/>
        <v>0</v>
      </c>
      <c r="AU378" s="368">
        <f t="shared" si="3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6"/>
        <v>YAAAAa</v>
      </c>
      <c r="H379" s="368">
        <f t="shared" ref="H379:AU379" si="39">IF(H341&gt;0,1,0)</f>
        <v>0</v>
      </c>
      <c r="I379" s="368">
        <f t="shared" si="39"/>
        <v>0</v>
      </c>
      <c r="J379" s="368">
        <f t="shared" si="39"/>
        <v>0</v>
      </c>
      <c r="K379" s="368">
        <f t="shared" si="39"/>
        <v>0</v>
      </c>
      <c r="L379" s="368">
        <f t="shared" si="39"/>
        <v>0</v>
      </c>
      <c r="M379" s="368">
        <f t="shared" si="39"/>
        <v>0</v>
      </c>
      <c r="N379" s="368">
        <f t="shared" si="39"/>
        <v>0</v>
      </c>
      <c r="O379" s="368">
        <f t="shared" si="39"/>
        <v>0</v>
      </c>
      <c r="P379" s="368">
        <f t="shared" si="39"/>
        <v>0</v>
      </c>
      <c r="Q379" s="368">
        <f t="shared" si="39"/>
        <v>0</v>
      </c>
      <c r="R379" s="368">
        <f t="shared" si="39"/>
        <v>0</v>
      </c>
      <c r="S379" s="368">
        <f t="shared" si="39"/>
        <v>0</v>
      </c>
      <c r="T379" s="368">
        <f t="shared" si="39"/>
        <v>0</v>
      </c>
      <c r="U379" s="368">
        <f t="shared" si="39"/>
        <v>0</v>
      </c>
      <c r="V379" s="368">
        <f t="shared" si="39"/>
        <v>0</v>
      </c>
      <c r="W379" s="368">
        <f t="shared" si="39"/>
        <v>0</v>
      </c>
      <c r="X379" s="368">
        <f t="shared" si="39"/>
        <v>0</v>
      </c>
      <c r="Y379" s="368">
        <f t="shared" si="39"/>
        <v>0</v>
      </c>
      <c r="Z379" s="368">
        <f t="shared" si="39"/>
        <v>0</v>
      </c>
      <c r="AA379" s="368">
        <f t="shared" si="39"/>
        <v>0</v>
      </c>
      <c r="AB379" s="368">
        <f t="shared" si="39"/>
        <v>0</v>
      </c>
      <c r="AC379" s="368">
        <f t="shared" si="39"/>
        <v>0</v>
      </c>
      <c r="AD379" s="368">
        <f t="shared" si="39"/>
        <v>0</v>
      </c>
      <c r="AE379" s="368">
        <f t="shared" si="39"/>
        <v>0</v>
      </c>
      <c r="AF379" s="368">
        <f t="shared" si="39"/>
        <v>0</v>
      </c>
      <c r="AG379" s="368">
        <f t="shared" si="39"/>
        <v>0</v>
      </c>
      <c r="AH379" s="368">
        <f t="shared" si="39"/>
        <v>0</v>
      </c>
      <c r="AI379" s="368">
        <f t="shared" si="39"/>
        <v>0</v>
      </c>
      <c r="AJ379" s="368">
        <f t="shared" si="39"/>
        <v>0</v>
      </c>
      <c r="AK379" s="368">
        <f t="shared" si="39"/>
        <v>0</v>
      </c>
      <c r="AL379" s="368">
        <f t="shared" si="39"/>
        <v>0</v>
      </c>
      <c r="AM379" s="368">
        <f t="shared" si="39"/>
        <v>0</v>
      </c>
      <c r="AN379" s="368">
        <f t="shared" si="39"/>
        <v>0</v>
      </c>
      <c r="AO379" s="368">
        <f t="shared" si="39"/>
        <v>0</v>
      </c>
      <c r="AP379" s="368">
        <f t="shared" si="39"/>
        <v>0</v>
      </c>
      <c r="AQ379" s="368">
        <f t="shared" si="39"/>
        <v>0</v>
      </c>
      <c r="AR379" s="368">
        <f t="shared" si="39"/>
        <v>0</v>
      </c>
      <c r="AS379" s="368">
        <f t="shared" si="39"/>
        <v>0</v>
      </c>
      <c r="AT379" s="368">
        <f t="shared" si="39"/>
        <v>0</v>
      </c>
      <c r="AU379" s="368">
        <f t="shared" si="39"/>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6"/>
        <v>YYENE1l</v>
      </c>
      <c r="H380" s="368">
        <f t="shared" ref="H380:AU380" si="40">IF(H342&gt;0,1,0)</f>
        <v>0</v>
      </c>
      <c r="I380" s="368">
        <f t="shared" si="40"/>
        <v>0</v>
      </c>
      <c r="J380" s="368">
        <f t="shared" si="40"/>
        <v>0</v>
      </c>
      <c r="K380" s="368">
        <f t="shared" si="40"/>
        <v>0</v>
      </c>
      <c r="L380" s="368">
        <f t="shared" si="40"/>
        <v>0</v>
      </c>
      <c r="M380" s="368">
        <f t="shared" si="40"/>
        <v>0</v>
      </c>
      <c r="N380" s="368">
        <f t="shared" si="40"/>
        <v>0</v>
      </c>
      <c r="O380" s="368">
        <f t="shared" si="40"/>
        <v>0</v>
      </c>
      <c r="P380" s="368">
        <f t="shared" si="40"/>
        <v>0</v>
      </c>
      <c r="Q380" s="368">
        <f t="shared" si="40"/>
        <v>0</v>
      </c>
      <c r="R380" s="368">
        <f t="shared" si="40"/>
        <v>0</v>
      </c>
      <c r="S380" s="368">
        <f t="shared" si="40"/>
        <v>0</v>
      </c>
      <c r="T380" s="368">
        <f t="shared" si="40"/>
        <v>0</v>
      </c>
      <c r="U380" s="368">
        <f t="shared" si="40"/>
        <v>0</v>
      </c>
      <c r="V380" s="368">
        <f t="shared" si="40"/>
        <v>0</v>
      </c>
      <c r="W380" s="368">
        <f t="shared" si="40"/>
        <v>0</v>
      </c>
      <c r="X380" s="368">
        <f t="shared" si="40"/>
        <v>0</v>
      </c>
      <c r="Y380" s="368">
        <f t="shared" si="40"/>
        <v>0</v>
      </c>
      <c r="Z380" s="368">
        <f t="shared" si="40"/>
        <v>0</v>
      </c>
      <c r="AA380" s="368">
        <f t="shared" si="40"/>
        <v>0</v>
      </c>
      <c r="AB380" s="368">
        <f t="shared" si="40"/>
        <v>0</v>
      </c>
      <c r="AC380" s="368">
        <f t="shared" si="40"/>
        <v>0</v>
      </c>
      <c r="AD380" s="368">
        <f t="shared" si="40"/>
        <v>0</v>
      </c>
      <c r="AE380" s="368">
        <f t="shared" si="40"/>
        <v>0</v>
      </c>
      <c r="AF380" s="368">
        <f t="shared" si="40"/>
        <v>0</v>
      </c>
      <c r="AG380" s="368">
        <f t="shared" si="40"/>
        <v>0</v>
      </c>
      <c r="AH380" s="368">
        <f t="shared" si="40"/>
        <v>0</v>
      </c>
      <c r="AI380" s="368">
        <f t="shared" si="40"/>
        <v>0</v>
      </c>
      <c r="AJ380" s="368">
        <f t="shared" si="40"/>
        <v>0</v>
      </c>
      <c r="AK380" s="368">
        <f t="shared" si="40"/>
        <v>0</v>
      </c>
      <c r="AL380" s="368">
        <f t="shared" si="40"/>
        <v>0</v>
      </c>
      <c r="AM380" s="368">
        <f t="shared" si="40"/>
        <v>0</v>
      </c>
      <c r="AN380" s="368">
        <f t="shared" si="40"/>
        <v>0</v>
      </c>
      <c r="AO380" s="368">
        <f t="shared" si="40"/>
        <v>0</v>
      </c>
      <c r="AP380" s="368">
        <f t="shared" si="40"/>
        <v>0</v>
      </c>
      <c r="AQ380" s="368">
        <f t="shared" si="40"/>
        <v>0</v>
      </c>
      <c r="AR380" s="368">
        <f t="shared" si="40"/>
        <v>0</v>
      </c>
      <c r="AS380" s="368">
        <f t="shared" si="40"/>
        <v>0</v>
      </c>
      <c r="AT380" s="368">
        <f t="shared" si="40"/>
        <v>0</v>
      </c>
      <c r="AU380" s="368">
        <f t="shared" si="40"/>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6"/>
        <v>YYPENw</v>
      </c>
      <c r="H381" s="368">
        <f t="shared" ref="H381:AU381" si="41">IF(H343&gt;0,1,0)</f>
        <v>0</v>
      </c>
      <c r="I381" s="368">
        <f t="shared" si="41"/>
        <v>0</v>
      </c>
      <c r="J381" s="368">
        <f t="shared" si="41"/>
        <v>0</v>
      </c>
      <c r="K381" s="368">
        <f t="shared" si="41"/>
        <v>0</v>
      </c>
      <c r="L381" s="368">
        <f t="shared" si="41"/>
        <v>0</v>
      </c>
      <c r="M381" s="368">
        <f t="shared" si="41"/>
        <v>0</v>
      </c>
      <c r="N381" s="368">
        <f t="shared" si="41"/>
        <v>0</v>
      </c>
      <c r="O381" s="368">
        <f t="shared" si="41"/>
        <v>0</v>
      </c>
      <c r="P381" s="368">
        <f t="shared" si="41"/>
        <v>0</v>
      </c>
      <c r="Q381" s="368">
        <f t="shared" si="41"/>
        <v>0</v>
      </c>
      <c r="R381" s="368">
        <f t="shared" si="41"/>
        <v>0</v>
      </c>
      <c r="S381" s="368">
        <f t="shared" si="41"/>
        <v>0</v>
      </c>
      <c r="T381" s="368">
        <f t="shared" si="41"/>
        <v>0</v>
      </c>
      <c r="U381" s="368">
        <f t="shared" si="41"/>
        <v>0</v>
      </c>
      <c r="V381" s="368">
        <f t="shared" si="41"/>
        <v>0</v>
      </c>
      <c r="W381" s="368">
        <f t="shared" si="41"/>
        <v>0</v>
      </c>
      <c r="X381" s="368">
        <f t="shared" si="41"/>
        <v>0</v>
      </c>
      <c r="Y381" s="368">
        <f t="shared" si="41"/>
        <v>0</v>
      </c>
      <c r="Z381" s="368">
        <f t="shared" si="41"/>
        <v>0</v>
      </c>
      <c r="AA381" s="368">
        <f t="shared" si="41"/>
        <v>0</v>
      </c>
      <c r="AB381" s="368">
        <f t="shared" si="41"/>
        <v>0</v>
      </c>
      <c r="AC381" s="368">
        <f t="shared" si="41"/>
        <v>0</v>
      </c>
      <c r="AD381" s="368">
        <f t="shared" si="41"/>
        <v>0</v>
      </c>
      <c r="AE381" s="368">
        <f t="shared" si="41"/>
        <v>0</v>
      </c>
      <c r="AF381" s="368">
        <f t="shared" si="41"/>
        <v>0</v>
      </c>
      <c r="AG381" s="368">
        <f t="shared" si="41"/>
        <v>0</v>
      </c>
      <c r="AH381" s="368">
        <f t="shared" si="41"/>
        <v>0</v>
      </c>
      <c r="AI381" s="368">
        <f t="shared" si="41"/>
        <v>0</v>
      </c>
      <c r="AJ381" s="368">
        <f t="shared" si="41"/>
        <v>0</v>
      </c>
      <c r="AK381" s="368">
        <f t="shared" si="41"/>
        <v>0</v>
      </c>
      <c r="AL381" s="368">
        <f t="shared" si="41"/>
        <v>0</v>
      </c>
      <c r="AM381" s="368">
        <f t="shared" si="41"/>
        <v>0</v>
      </c>
      <c r="AN381" s="368">
        <f t="shared" si="41"/>
        <v>0</v>
      </c>
      <c r="AO381" s="368">
        <f t="shared" si="41"/>
        <v>0</v>
      </c>
      <c r="AP381" s="368">
        <f t="shared" si="41"/>
        <v>0</v>
      </c>
      <c r="AQ381" s="368">
        <f t="shared" si="41"/>
        <v>0</v>
      </c>
      <c r="AR381" s="368">
        <f t="shared" si="41"/>
        <v>0</v>
      </c>
      <c r="AS381" s="368">
        <f t="shared" si="41"/>
        <v>0</v>
      </c>
      <c r="AT381" s="368">
        <f t="shared" si="41"/>
        <v>0</v>
      </c>
      <c r="AU381" s="368">
        <f t="shared" si="41"/>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6"/>
        <v>YYEPE1z</v>
      </c>
      <c r="H382" s="368">
        <f t="shared" ref="H382:AU382" si="42">IF(H344&gt;0,1,0)</f>
        <v>0</v>
      </c>
      <c r="I382" s="368">
        <f t="shared" si="42"/>
        <v>0</v>
      </c>
      <c r="J382" s="368">
        <f t="shared" si="42"/>
        <v>0</v>
      </c>
      <c r="K382" s="368">
        <f t="shared" si="42"/>
        <v>0</v>
      </c>
      <c r="L382" s="368">
        <f t="shared" si="42"/>
        <v>0</v>
      </c>
      <c r="M382" s="368">
        <f t="shared" si="42"/>
        <v>0</v>
      </c>
      <c r="N382" s="368">
        <f t="shared" si="42"/>
        <v>0</v>
      </c>
      <c r="O382" s="368">
        <f t="shared" si="42"/>
        <v>0</v>
      </c>
      <c r="P382" s="368">
        <f t="shared" si="42"/>
        <v>0</v>
      </c>
      <c r="Q382" s="368">
        <f t="shared" si="42"/>
        <v>0</v>
      </c>
      <c r="R382" s="368">
        <f t="shared" si="42"/>
        <v>0</v>
      </c>
      <c r="S382" s="368">
        <f t="shared" si="42"/>
        <v>0</v>
      </c>
      <c r="T382" s="368">
        <f t="shared" si="42"/>
        <v>0</v>
      </c>
      <c r="U382" s="368">
        <f t="shared" si="42"/>
        <v>0</v>
      </c>
      <c r="V382" s="368">
        <f t="shared" si="42"/>
        <v>0</v>
      </c>
      <c r="W382" s="368">
        <f t="shared" si="42"/>
        <v>0</v>
      </c>
      <c r="X382" s="368">
        <f t="shared" si="42"/>
        <v>0</v>
      </c>
      <c r="Y382" s="368">
        <f t="shared" si="42"/>
        <v>0</v>
      </c>
      <c r="Z382" s="368">
        <f t="shared" si="42"/>
        <v>0</v>
      </c>
      <c r="AA382" s="368">
        <f t="shared" si="42"/>
        <v>0</v>
      </c>
      <c r="AB382" s="368">
        <f t="shared" si="42"/>
        <v>0</v>
      </c>
      <c r="AC382" s="368">
        <f t="shared" si="42"/>
        <v>0</v>
      </c>
      <c r="AD382" s="368">
        <f t="shared" si="42"/>
        <v>0</v>
      </c>
      <c r="AE382" s="368">
        <f t="shared" si="42"/>
        <v>0</v>
      </c>
      <c r="AF382" s="368">
        <f t="shared" si="42"/>
        <v>0</v>
      </c>
      <c r="AG382" s="368">
        <f t="shared" si="42"/>
        <v>0</v>
      </c>
      <c r="AH382" s="368">
        <f t="shared" si="42"/>
        <v>0</v>
      </c>
      <c r="AI382" s="368">
        <f t="shared" si="42"/>
        <v>0</v>
      </c>
      <c r="AJ382" s="368">
        <f t="shared" si="42"/>
        <v>0</v>
      </c>
      <c r="AK382" s="368">
        <f t="shared" si="42"/>
        <v>0</v>
      </c>
      <c r="AL382" s="368">
        <f t="shared" si="42"/>
        <v>0</v>
      </c>
      <c r="AM382" s="368">
        <f t="shared" si="42"/>
        <v>0</v>
      </c>
      <c r="AN382" s="368">
        <f t="shared" si="42"/>
        <v>0</v>
      </c>
      <c r="AO382" s="368">
        <f t="shared" si="42"/>
        <v>0</v>
      </c>
      <c r="AP382" s="368">
        <f t="shared" si="42"/>
        <v>0</v>
      </c>
      <c r="AQ382" s="368">
        <f t="shared" si="42"/>
        <v>0</v>
      </c>
      <c r="AR382" s="368">
        <f t="shared" si="42"/>
        <v>0</v>
      </c>
      <c r="AS382" s="368">
        <f t="shared" si="42"/>
        <v>0</v>
      </c>
      <c r="AT382" s="368">
        <f t="shared" si="42"/>
        <v>0</v>
      </c>
      <c r="AU382" s="368">
        <f t="shared" si="42"/>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6"/>
        <v>YYNEPw</v>
      </c>
      <c r="H383" s="368">
        <f t="shared" ref="H383:AU383" si="43">IF(H345&gt;0,1,0)</f>
        <v>0</v>
      </c>
      <c r="I383" s="368">
        <f t="shared" si="43"/>
        <v>0</v>
      </c>
      <c r="J383" s="368">
        <f t="shared" si="43"/>
        <v>0</v>
      </c>
      <c r="K383" s="368">
        <f t="shared" si="43"/>
        <v>0</v>
      </c>
      <c r="L383" s="368">
        <f t="shared" si="43"/>
        <v>0</v>
      </c>
      <c r="M383" s="368">
        <f t="shared" si="43"/>
        <v>0</v>
      </c>
      <c r="N383" s="368">
        <f t="shared" si="43"/>
        <v>0</v>
      </c>
      <c r="O383" s="368">
        <f t="shared" si="43"/>
        <v>0</v>
      </c>
      <c r="P383" s="368">
        <f t="shared" si="43"/>
        <v>0</v>
      </c>
      <c r="Q383" s="368">
        <f t="shared" si="43"/>
        <v>0</v>
      </c>
      <c r="R383" s="368">
        <f t="shared" si="43"/>
        <v>0</v>
      </c>
      <c r="S383" s="368">
        <f t="shared" si="43"/>
        <v>0</v>
      </c>
      <c r="T383" s="368">
        <f t="shared" si="43"/>
        <v>0</v>
      </c>
      <c r="U383" s="368">
        <f t="shared" si="43"/>
        <v>0</v>
      </c>
      <c r="V383" s="368">
        <f t="shared" si="43"/>
        <v>0</v>
      </c>
      <c r="W383" s="368">
        <f t="shared" si="43"/>
        <v>0</v>
      </c>
      <c r="X383" s="368">
        <f t="shared" si="43"/>
        <v>0</v>
      </c>
      <c r="Y383" s="368">
        <f t="shared" si="43"/>
        <v>0</v>
      </c>
      <c r="Z383" s="368">
        <f t="shared" si="43"/>
        <v>0</v>
      </c>
      <c r="AA383" s="368">
        <f t="shared" si="43"/>
        <v>0</v>
      </c>
      <c r="AB383" s="368">
        <f t="shared" si="43"/>
        <v>0</v>
      </c>
      <c r="AC383" s="368">
        <f t="shared" si="43"/>
        <v>0</v>
      </c>
      <c r="AD383" s="368">
        <f t="shared" si="43"/>
        <v>0</v>
      </c>
      <c r="AE383" s="368">
        <f t="shared" si="43"/>
        <v>0</v>
      </c>
      <c r="AF383" s="368">
        <f t="shared" si="43"/>
        <v>0</v>
      </c>
      <c r="AG383" s="368">
        <f t="shared" si="43"/>
        <v>0</v>
      </c>
      <c r="AH383" s="368">
        <f t="shared" si="43"/>
        <v>0</v>
      </c>
      <c r="AI383" s="368">
        <f t="shared" si="43"/>
        <v>0</v>
      </c>
      <c r="AJ383" s="368">
        <f t="shared" si="43"/>
        <v>0</v>
      </c>
      <c r="AK383" s="368">
        <f t="shared" si="43"/>
        <v>0</v>
      </c>
      <c r="AL383" s="368">
        <f t="shared" si="43"/>
        <v>0</v>
      </c>
      <c r="AM383" s="368">
        <f t="shared" si="43"/>
        <v>0</v>
      </c>
      <c r="AN383" s="368">
        <f t="shared" si="43"/>
        <v>0</v>
      </c>
      <c r="AO383" s="368">
        <f t="shared" si="43"/>
        <v>0</v>
      </c>
      <c r="AP383" s="368">
        <f t="shared" si="43"/>
        <v>0</v>
      </c>
      <c r="AQ383" s="368">
        <f t="shared" si="43"/>
        <v>0</v>
      </c>
      <c r="AR383" s="368">
        <f t="shared" si="43"/>
        <v>0</v>
      </c>
      <c r="AS383" s="368">
        <f t="shared" si="43"/>
        <v>0</v>
      </c>
      <c r="AT383" s="368">
        <f t="shared" si="43"/>
        <v>0</v>
      </c>
      <c r="AU383" s="368">
        <f t="shared" si="43"/>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6"/>
        <v>AYAAAw</v>
      </c>
      <c r="H384" s="368">
        <f t="shared" ref="H384:AU384" si="44">IF(H346&gt;0,1,0)</f>
        <v>0</v>
      </c>
      <c r="I384" s="368">
        <f t="shared" si="44"/>
        <v>0</v>
      </c>
      <c r="J384" s="368">
        <f t="shared" si="44"/>
        <v>0</v>
      </c>
      <c r="K384" s="368">
        <f t="shared" si="44"/>
        <v>0</v>
      </c>
      <c r="L384" s="368">
        <f t="shared" si="44"/>
        <v>0</v>
      </c>
      <c r="M384" s="368">
        <f t="shared" si="44"/>
        <v>0</v>
      </c>
      <c r="N384" s="368">
        <f t="shared" si="44"/>
        <v>0</v>
      </c>
      <c r="O384" s="368">
        <f t="shared" si="44"/>
        <v>0</v>
      </c>
      <c r="P384" s="368">
        <f t="shared" si="44"/>
        <v>0</v>
      </c>
      <c r="Q384" s="368">
        <f t="shared" si="44"/>
        <v>0</v>
      </c>
      <c r="R384" s="368">
        <f t="shared" si="44"/>
        <v>0</v>
      </c>
      <c r="S384" s="368">
        <f t="shared" si="44"/>
        <v>0</v>
      </c>
      <c r="T384" s="368">
        <f t="shared" si="44"/>
        <v>0</v>
      </c>
      <c r="U384" s="368">
        <f t="shared" si="44"/>
        <v>0</v>
      </c>
      <c r="V384" s="368">
        <f t="shared" si="44"/>
        <v>0</v>
      </c>
      <c r="W384" s="368">
        <f t="shared" si="44"/>
        <v>0</v>
      </c>
      <c r="X384" s="368">
        <f t="shared" si="44"/>
        <v>0</v>
      </c>
      <c r="Y384" s="368">
        <f t="shared" si="44"/>
        <v>0</v>
      </c>
      <c r="Z384" s="368">
        <f t="shared" si="44"/>
        <v>0</v>
      </c>
      <c r="AA384" s="368">
        <f t="shared" si="44"/>
        <v>0</v>
      </c>
      <c r="AB384" s="368">
        <f t="shared" si="44"/>
        <v>0</v>
      </c>
      <c r="AC384" s="368">
        <f t="shared" si="44"/>
        <v>0</v>
      </c>
      <c r="AD384" s="368">
        <f t="shared" si="44"/>
        <v>0</v>
      </c>
      <c r="AE384" s="368">
        <f t="shared" si="44"/>
        <v>0</v>
      </c>
      <c r="AF384" s="368">
        <f t="shared" si="44"/>
        <v>0</v>
      </c>
      <c r="AG384" s="368">
        <f t="shared" si="44"/>
        <v>0</v>
      </c>
      <c r="AH384" s="368">
        <f t="shared" si="44"/>
        <v>0</v>
      </c>
      <c r="AI384" s="368">
        <f t="shared" si="44"/>
        <v>0</v>
      </c>
      <c r="AJ384" s="368">
        <f t="shared" si="44"/>
        <v>0</v>
      </c>
      <c r="AK384" s="368">
        <f t="shared" si="44"/>
        <v>0</v>
      </c>
      <c r="AL384" s="368">
        <f t="shared" si="44"/>
        <v>0</v>
      </c>
      <c r="AM384" s="368">
        <f t="shared" si="44"/>
        <v>0</v>
      </c>
      <c r="AN384" s="368">
        <f t="shared" si="44"/>
        <v>0</v>
      </c>
      <c r="AO384" s="368">
        <f t="shared" si="44"/>
        <v>0</v>
      </c>
      <c r="AP384" s="368">
        <f t="shared" si="44"/>
        <v>0</v>
      </c>
      <c r="AQ384" s="368">
        <f t="shared" si="44"/>
        <v>0</v>
      </c>
      <c r="AR384" s="368">
        <f t="shared" si="44"/>
        <v>0</v>
      </c>
      <c r="AS384" s="368">
        <f t="shared" si="44"/>
        <v>0</v>
      </c>
      <c r="AT384" s="368">
        <f t="shared" si="44"/>
        <v>0</v>
      </c>
      <c r="AU384" s="368">
        <f t="shared" si="44"/>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6"/>
        <v>AAEAAa</v>
      </c>
      <c r="H385" s="368">
        <f t="shared" ref="H385:AU385" si="45">IF(H347&gt;0,1,0)</f>
        <v>0</v>
      </c>
      <c r="I385" s="368">
        <f t="shared" si="45"/>
        <v>0</v>
      </c>
      <c r="J385" s="368">
        <f t="shared" si="45"/>
        <v>0</v>
      </c>
      <c r="K385" s="368">
        <f t="shared" si="45"/>
        <v>0</v>
      </c>
      <c r="L385" s="368">
        <f t="shared" si="45"/>
        <v>0</v>
      </c>
      <c r="M385" s="368">
        <f t="shared" si="45"/>
        <v>0</v>
      </c>
      <c r="N385" s="368">
        <f t="shared" si="45"/>
        <v>0</v>
      </c>
      <c r="O385" s="368">
        <f t="shared" si="45"/>
        <v>0</v>
      </c>
      <c r="P385" s="368">
        <f t="shared" si="45"/>
        <v>0</v>
      </c>
      <c r="Q385" s="368">
        <f t="shared" si="45"/>
        <v>0</v>
      </c>
      <c r="R385" s="368">
        <f t="shared" si="45"/>
        <v>0</v>
      </c>
      <c r="S385" s="368">
        <f t="shared" si="45"/>
        <v>0</v>
      </c>
      <c r="T385" s="368">
        <f t="shared" si="45"/>
        <v>0</v>
      </c>
      <c r="U385" s="368">
        <f t="shared" si="45"/>
        <v>0</v>
      </c>
      <c r="V385" s="368">
        <f t="shared" si="45"/>
        <v>0</v>
      </c>
      <c r="W385" s="368">
        <f t="shared" si="45"/>
        <v>0</v>
      </c>
      <c r="X385" s="368">
        <f t="shared" si="45"/>
        <v>0</v>
      </c>
      <c r="Y385" s="368">
        <f t="shared" si="45"/>
        <v>0</v>
      </c>
      <c r="Z385" s="368">
        <f t="shared" si="45"/>
        <v>0</v>
      </c>
      <c r="AA385" s="368">
        <f t="shared" si="45"/>
        <v>0</v>
      </c>
      <c r="AB385" s="368">
        <f t="shared" si="45"/>
        <v>0</v>
      </c>
      <c r="AC385" s="368">
        <f t="shared" si="45"/>
        <v>0</v>
      </c>
      <c r="AD385" s="368">
        <f t="shared" si="45"/>
        <v>0</v>
      </c>
      <c r="AE385" s="368">
        <f t="shared" si="45"/>
        <v>0</v>
      </c>
      <c r="AF385" s="368">
        <f t="shared" si="45"/>
        <v>0</v>
      </c>
      <c r="AG385" s="368">
        <f t="shared" si="45"/>
        <v>0</v>
      </c>
      <c r="AH385" s="368">
        <f t="shared" si="45"/>
        <v>0</v>
      </c>
      <c r="AI385" s="368">
        <f t="shared" si="45"/>
        <v>0</v>
      </c>
      <c r="AJ385" s="368">
        <f t="shared" si="45"/>
        <v>0</v>
      </c>
      <c r="AK385" s="368">
        <f t="shared" si="45"/>
        <v>0</v>
      </c>
      <c r="AL385" s="368">
        <f t="shared" si="45"/>
        <v>0</v>
      </c>
      <c r="AM385" s="368">
        <f t="shared" si="45"/>
        <v>0</v>
      </c>
      <c r="AN385" s="368">
        <f t="shared" si="45"/>
        <v>0</v>
      </c>
      <c r="AO385" s="368">
        <f t="shared" si="45"/>
        <v>0</v>
      </c>
      <c r="AP385" s="368">
        <f t="shared" si="45"/>
        <v>0</v>
      </c>
      <c r="AQ385" s="368">
        <f t="shared" si="45"/>
        <v>0</v>
      </c>
      <c r="AR385" s="368">
        <f t="shared" si="45"/>
        <v>0</v>
      </c>
      <c r="AS385" s="368">
        <f t="shared" si="45"/>
        <v>0</v>
      </c>
      <c r="AT385" s="368">
        <f t="shared" si="45"/>
        <v>0</v>
      </c>
      <c r="AU385" s="368">
        <f t="shared" si="45"/>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6"/>
        <v>AAAEAa</v>
      </c>
      <c r="H386" s="368">
        <f t="shared" ref="H386:AU386" si="46">IF(H348&gt;0,1,0)</f>
        <v>0</v>
      </c>
      <c r="I386" s="368">
        <f t="shared" si="46"/>
        <v>0</v>
      </c>
      <c r="J386" s="368">
        <f t="shared" si="46"/>
        <v>0</v>
      </c>
      <c r="K386" s="368">
        <f t="shared" si="46"/>
        <v>0</v>
      </c>
      <c r="L386" s="368">
        <f t="shared" si="46"/>
        <v>0</v>
      </c>
      <c r="M386" s="368">
        <f t="shared" si="46"/>
        <v>0</v>
      </c>
      <c r="N386" s="368">
        <f t="shared" si="46"/>
        <v>0</v>
      </c>
      <c r="O386" s="368">
        <f t="shared" si="46"/>
        <v>0</v>
      </c>
      <c r="P386" s="368">
        <f t="shared" si="46"/>
        <v>0</v>
      </c>
      <c r="Q386" s="368">
        <f t="shared" si="46"/>
        <v>0</v>
      </c>
      <c r="R386" s="368">
        <f t="shared" si="46"/>
        <v>0</v>
      </c>
      <c r="S386" s="368">
        <f t="shared" si="46"/>
        <v>0</v>
      </c>
      <c r="T386" s="368">
        <f t="shared" si="46"/>
        <v>0</v>
      </c>
      <c r="U386" s="368">
        <f t="shared" si="46"/>
        <v>0</v>
      </c>
      <c r="V386" s="368">
        <f t="shared" si="46"/>
        <v>0</v>
      </c>
      <c r="W386" s="368">
        <f t="shared" si="46"/>
        <v>0</v>
      </c>
      <c r="X386" s="368">
        <f t="shared" si="46"/>
        <v>0</v>
      </c>
      <c r="Y386" s="368">
        <f t="shared" si="46"/>
        <v>0</v>
      </c>
      <c r="Z386" s="368">
        <f t="shared" si="46"/>
        <v>0</v>
      </c>
      <c r="AA386" s="368">
        <f t="shared" si="46"/>
        <v>0</v>
      </c>
      <c r="AB386" s="368">
        <f t="shared" si="46"/>
        <v>0</v>
      </c>
      <c r="AC386" s="368">
        <f t="shared" si="46"/>
        <v>0</v>
      </c>
      <c r="AD386" s="368">
        <f t="shared" si="46"/>
        <v>0</v>
      </c>
      <c r="AE386" s="368">
        <f t="shared" si="46"/>
        <v>0</v>
      </c>
      <c r="AF386" s="368">
        <f t="shared" si="46"/>
        <v>0</v>
      </c>
      <c r="AG386" s="368">
        <f t="shared" si="46"/>
        <v>0</v>
      </c>
      <c r="AH386" s="368">
        <f t="shared" si="46"/>
        <v>0</v>
      </c>
      <c r="AI386" s="368">
        <f t="shared" si="46"/>
        <v>0</v>
      </c>
      <c r="AJ386" s="368">
        <f t="shared" si="46"/>
        <v>0</v>
      </c>
      <c r="AK386" s="368">
        <f t="shared" si="46"/>
        <v>0</v>
      </c>
      <c r="AL386" s="368">
        <f t="shared" si="46"/>
        <v>0</v>
      </c>
      <c r="AM386" s="368">
        <f t="shared" si="46"/>
        <v>0</v>
      </c>
      <c r="AN386" s="368">
        <f t="shared" si="46"/>
        <v>0</v>
      </c>
      <c r="AO386" s="368">
        <f t="shared" si="46"/>
        <v>0</v>
      </c>
      <c r="AP386" s="368">
        <f t="shared" si="46"/>
        <v>0</v>
      </c>
      <c r="AQ386" s="368">
        <f t="shared" si="46"/>
        <v>0</v>
      </c>
      <c r="AR386" s="368">
        <f t="shared" si="46"/>
        <v>0</v>
      </c>
      <c r="AS386" s="368">
        <f t="shared" si="46"/>
        <v>0</v>
      </c>
      <c r="AT386" s="368">
        <f t="shared" si="46"/>
        <v>0</v>
      </c>
      <c r="AU386" s="368">
        <f t="shared" si="46"/>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6"/>
        <v>YAAAE1a</v>
      </c>
      <c r="H387" s="368">
        <f t="shared" ref="H387:AU387" si="47">IF(H349&gt;0,1,0)</f>
        <v>0</v>
      </c>
      <c r="I387" s="368">
        <f t="shared" si="47"/>
        <v>0</v>
      </c>
      <c r="J387" s="368">
        <f t="shared" si="47"/>
        <v>0</v>
      </c>
      <c r="K387" s="368">
        <f t="shared" si="47"/>
        <v>0</v>
      </c>
      <c r="L387" s="368">
        <f t="shared" si="47"/>
        <v>0</v>
      </c>
      <c r="M387" s="368">
        <f t="shared" si="47"/>
        <v>0</v>
      </c>
      <c r="N387" s="368">
        <f t="shared" si="47"/>
        <v>0</v>
      </c>
      <c r="O387" s="368">
        <f t="shared" si="47"/>
        <v>0</v>
      </c>
      <c r="P387" s="368">
        <f t="shared" si="47"/>
        <v>0</v>
      </c>
      <c r="Q387" s="368">
        <f t="shared" si="47"/>
        <v>0</v>
      </c>
      <c r="R387" s="368">
        <f t="shared" si="47"/>
        <v>0</v>
      </c>
      <c r="S387" s="368">
        <f t="shared" si="47"/>
        <v>0</v>
      </c>
      <c r="T387" s="368">
        <f t="shared" si="47"/>
        <v>0</v>
      </c>
      <c r="U387" s="368">
        <f t="shared" si="47"/>
        <v>0</v>
      </c>
      <c r="V387" s="368">
        <f t="shared" si="47"/>
        <v>0</v>
      </c>
      <c r="W387" s="368">
        <f t="shared" si="47"/>
        <v>0</v>
      </c>
      <c r="X387" s="368">
        <f t="shared" si="47"/>
        <v>0</v>
      </c>
      <c r="Y387" s="368">
        <f t="shared" si="47"/>
        <v>0</v>
      </c>
      <c r="Z387" s="368">
        <f t="shared" si="47"/>
        <v>0</v>
      </c>
      <c r="AA387" s="368">
        <f t="shared" si="47"/>
        <v>0</v>
      </c>
      <c r="AB387" s="368">
        <f t="shared" si="47"/>
        <v>0</v>
      </c>
      <c r="AC387" s="368">
        <f t="shared" si="47"/>
        <v>0</v>
      </c>
      <c r="AD387" s="368">
        <f t="shared" si="47"/>
        <v>0</v>
      </c>
      <c r="AE387" s="368">
        <f t="shared" si="47"/>
        <v>0</v>
      </c>
      <c r="AF387" s="368">
        <f t="shared" si="47"/>
        <v>0</v>
      </c>
      <c r="AG387" s="368">
        <f t="shared" si="47"/>
        <v>0</v>
      </c>
      <c r="AH387" s="368">
        <f t="shared" si="47"/>
        <v>0</v>
      </c>
      <c r="AI387" s="368">
        <f t="shared" si="47"/>
        <v>0</v>
      </c>
      <c r="AJ387" s="368">
        <f t="shared" si="47"/>
        <v>0</v>
      </c>
      <c r="AK387" s="368">
        <f t="shared" si="47"/>
        <v>0</v>
      </c>
      <c r="AL387" s="368">
        <f t="shared" si="47"/>
        <v>0</v>
      </c>
      <c r="AM387" s="368">
        <f t="shared" si="47"/>
        <v>0</v>
      </c>
      <c r="AN387" s="368">
        <f t="shared" si="47"/>
        <v>0</v>
      </c>
      <c r="AO387" s="368">
        <f t="shared" si="47"/>
        <v>0</v>
      </c>
      <c r="AP387" s="368">
        <f t="shared" si="47"/>
        <v>0</v>
      </c>
      <c r="AQ387" s="368">
        <f t="shared" si="47"/>
        <v>0</v>
      </c>
      <c r="AR387" s="368">
        <f t="shared" si="47"/>
        <v>0</v>
      </c>
      <c r="AS387" s="368">
        <f t="shared" si="47"/>
        <v>0</v>
      </c>
      <c r="AT387" s="368">
        <f t="shared" si="47"/>
        <v>0</v>
      </c>
      <c r="AU387" s="368">
        <f t="shared" si="47"/>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6"/>
        <v>YAAANw</v>
      </c>
      <c r="H388" s="368">
        <f t="shared" ref="H388:AU388" si="48">IF(H350&gt;0,1,0)</f>
        <v>0</v>
      </c>
      <c r="I388" s="368">
        <f t="shared" si="48"/>
        <v>0</v>
      </c>
      <c r="J388" s="368">
        <f t="shared" si="48"/>
        <v>0</v>
      </c>
      <c r="K388" s="368">
        <f t="shared" si="48"/>
        <v>0</v>
      </c>
      <c r="L388" s="368">
        <f t="shared" si="48"/>
        <v>0</v>
      </c>
      <c r="M388" s="368">
        <f t="shared" si="48"/>
        <v>0</v>
      </c>
      <c r="N388" s="368">
        <f t="shared" si="48"/>
        <v>0</v>
      </c>
      <c r="O388" s="368">
        <f t="shared" si="48"/>
        <v>0</v>
      </c>
      <c r="P388" s="368">
        <f t="shared" si="48"/>
        <v>0</v>
      </c>
      <c r="Q388" s="368">
        <f t="shared" si="48"/>
        <v>0</v>
      </c>
      <c r="R388" s="368">
        <f t="shared" si="48"/>
        <v>0</v>
      </c>
      <c r="S388" s="368">
        <f t="shared" si="48"/>
        <v>0</v>
      </c>
      <c r="T388" s="368">
        <f t="shared" si="48"/>
        <v>0</v>
      </c>
      <c r="U388" s="368">
        <f t="shared" si="48"/>
        <v>0</v>
      </c>
      <c r="V388" s="368">
        <f t="shared" si="48"/>
        <v>0</v>
      </c>
      <c r="W388" s="368">
        <f t="shared" si="48"/>
        <v>0</v>
      </c>
      <c r="X388" s="368">
        <f t="shared" si="48"/>
        <v>0</v>
      </c>
      <c r="Y388" s="368">
        <f t="shared" si="48"/>
        <v>0</v>
      </c>
      <c r="Z388" s="368">
        <f t="shared" si="48"/>
        <v>0</v>
      </c>
      <c r="AA388" s="368">
        <f t="shared" si="48"/>
        <v>0</v>
      </c>
      <c r="AB388" s="368">
        <f t="shared" si="48"/>
        <v>0</v>
      </c>
      <c r="AC388" s="368">
        <f t="shared" si="48"/>
        <v>0</v>
      </c>
      <c r="AD388" s="368">
        <f t="shared" si="48"/>
        <v>0</v>
      </c>
      <c r="AE388" s="368">
        <f t="shared" si="48"/>
        <v>0</v>
      </c>
      <c r="AF388" s="368">
        <f t="shared" si="48"/>
        <v>0</v>
      </c>
      <c r="AG388" s="368">
        <f t="shared" si="48"/>
        <v>0</v>
      </c>
      <c r="AH388" s="368">
        <f t="shared" si="48"/>
        <v>0</v>
      </c>
      <c r="AI388" s="368">
        <f t="shared" si="48"/>
        <v>0</v>
      </c>
      <c r="AJ388" s="368">
        <f t="shared" si="48"/>
        <v>0</v>
      </c>
      <c r="AK388" s="368">
        <f t="shared" si="48"/>
        <v>0</v>
      </c>
      <c r="AL388" s="368">
        <f t="shared" si="48"/>
        <v>0</v>
      </c>
      <c r="AM388" s="368">
        <f t="shared" si="48"/>
        <v>0</v>
      </c>
      <c r="AN388" s="368">
        <f t="shared" si="48"/>
        <v>0</v>
      </c>
      <c r="AO388" s="368">
        <f t="shared" si="48"/>
        <v>0</v>
      </c>
      <c r="AP388" s="368">
        <f t="shared" si="48"/>
        <v>0</v>
      </c>
      <c r="AQ388" s="368">
        <f t="shared" si="48"/>
        <v>0</v>
      </c>
      <c r="AR388" s="368">
        <f t="shared" si="48"/>
        <v>0</v>
      </c>
      <c r="AS388" s="368">
        <f t="shared" si="48"/>
        <v>0</v>
      </c>
      <c r="AT388" s="368">
        <f t="shared" si="48"/>
        <v>0</v>
      </c>
      <c r="AU388" s="368">
        <f t="shared" si="48"/>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6"/>
        <v>AYAAAz</v>
      </c>
      <c r="H389" s="368">
        <f t="shared" ref="H389:AU389" si="49">IF(H351&gt;0,1,0)</f>
        <v>0</v>
      </c>
      <c r="I389" s="368">
        <f t="shared" si="49"/>
        <v>0</v>
      </c>
      <c r="J389" s="368">
        <f t="shared" si="49"/>
        <v>0</v>
      </c>
      <c r="K389" s="368">
        <f t="shared" si="49"/>
        <v>0</v>
      </c>
      <c r="L389" s="368">
        <f t="shared" si="49"/>
        <v>0</v>
      </c>
      <c r="M389" s="368">
        <f t="shared" si="49"/>
        <v>0</v>
      </c>
      <c r="N389" s="368">
        <f t="shared" si="49"/>
        <v>0</v>
      </c>
      <c r="O389" s="368">
        <f t="shared" si="49"/>
        <v>0</v>
      </c>
      <c r="P389" s="368">
        <f t="shared" si="49"/>
        <v>0</v>
      </c>
      <c r="Q389" s="368">
        <f t="shared" si="49"/>
        <v>0</v>
      </c>
      <c r="R389" s="368">
        <f t="shared" si="49"/>
        <v>0</v>
      </c>
      <c r="S389" s="368">
        <f t="shared" si="49"/>
        <v>0</v>
      </c>
      <c r="T389" s="368">
        <f t="shared" si="49"/>
        <v>0</v>
      </c>
      <c r="U389" s="368">
        <f t="shared" si="49"/>
        <v>0</v>
      </c>
      <c r="V389" s="368">
        <f t="shared" si="49"/>
        <v>0</v>
      </c>
      <c r="W389" s="368">
        <f t="shared" si="49"/>
        <v>0</v>
      </c>
      <c r="X389" s="368">
        <f t="shared" si="49"/>
        <v>0</v>
      </c>
      <c r="Y389" s="368">
        <f t="shared" si="49"/>
        <v>0</v>
      </c>
      <c r="Z389" s="368">
        <f t="shared" si="49"/>
        <v>0</v>
      </c>
      <c r="AA389" s="368">
        <f t="shared" si="49"/>
        <v>0</v>
      </c>
      <c r="AB389" s="368">
        <f t="shared" si="49"/>
        <v>0</v>
      </c>
      <c r="AC389" s="368">
        <f t="shared" si="49"/>
        <v>0</v>
      </c>
      <c r="AD389" s="368">
        <f t="shared" si="49"/>
        <v>0</v>
      </c>
      <c r="AE389" s="368">
        <f t="shared" si="49"/>
        <v>0</v>
      </c>
      <c r="AF389" s="368">
        <f t="shared" si="49"/>
        <v>0</v>
      </c>
      <c r="AG389" s="368">
        <f t="shared" si="49"/>
        <v>0</v>
      </c>
      <c r="AH389" s="368">
        <f t="shared" si="49"/>
        <v>0</v>
      </c>
      <c r="AI389" s="368">
        <f t="shared" si="49"/>
        <v>0</v>
      </c>
      <c r="AJ389" s="368">
        <f t="shared" si="49"/>
        <v>0</v>
      </c>
      <c r="AK389" s="368">
        <f t="shared" si="49"/>
        <v>0</v>
      </c>
      <c r="AL389" s="368">
        <f t="shared" si="49"/>
        <v>0</v>
      </c>
      <c r="AM389" s="368">
        <f t="shared" si="49"/>
        <v>0</v>
      </c>
      <c r="AN389" s="368">
        <f t="shared" si="49"/>
        <v>0</v>
      </c>
      <c r="AO389" s="368">
        <f t="shared" si="49"/>
        <v>0</v>
      </c>
      <c r="AP389" s="368">
        <f t="shared" si="49"/>
        <v>0</v>
      </c>
      <c r="AQ389" s="368">
        <f t="shared" si="49"/>
        <v>0</v>
      </c>
      <c r="AR389" s="368">
        <f t="shared" si="49"/>
        <v>0</v>
      </c>
      <c r="AS389" s="368">
        <f t="shared" si="49"/>
        <v>0</v>
      </c>
      <c r="AT389" s="368">
        <f t="shared" si="49"/>
        <v>0</v>
      </c>
      <c r="AU389" s="368">
        <f t="shared" si="49"/>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6"/>
        <v>AYEAAa</v>
      </c>
      <c r="H390" s="368">
        <f t="shared" ref="H390:AU390" si="50">IF(H352&gt;0,1,0)</f>
        <v>0</v>
      </c>
      <c r="I390" s="368">
        <f t="shared" si="50"/>
        <v>0</v>
      </c>
      <c r="J390" s="368">
        <f t="shared" si="50"/>
        <v>0</v>
      </c>
      <c r="K390" s="368">
        <f t="shared" si="50"/>
        <v>0</v>
      </c>
      <c r="L390" s="368">
        <f t="shared" si="50"/>
        <v>0</v>
      </c>
      <c r="M390" s="368">
        <f t="shared" si="50"/>
        <v>0</v>
      </c>
      <c r="N390" s="368">
        <f t="shared" si="50"/>
        <v>0</v>
      </c>
      <c r="O390" s="368">
        <f t="shared" si="50"/>
        <v>0</v>
      </c>
      <c r="P390" s="368">
        <f t="shared" si="50"/>
        <v>0</v>
      </c>
      <c r="Q390" s="368">
        <f t="shared" si="50"/>
        <v>0</v>
      </c>
      <c r="R390" s="368">
        <f t="shared" si="50"/>
        <v>0</v>
      </c>
      <c r="S390" s="368">
        <f t="shared" si="50"/>
        <v>0</v>
      </c>
      <c r="T390" s="368">
        <f t="shared" si="50"/>
        <v>0</v>
      </c>
      <c r="U390" s="368">
        <f t="shared" si="50"/>
        <v>0</v>
      </c>
      <c r="V390" s="368">
        <f t="shared" si="50"/>
        <v>0</v>
      </c>
      <c r="W390" s="368">
        <f t="shared" si="50"/>
        <v>0</v>
      </c>
      <c r="X390" s="368">
        <f t="shared" si="50"/>
        <v>0</v>
      </c>
      <c r="Y390" s="368">
        <f t="shared" si="50"/>
        <v>0</v>
      </c>
      <c r="Z390" s="368">
        <f t="shared" si="50"/>
        <v>0</v>
      </c>
      <c r="AA390" s="368">
        <f t="shared" si="50"/>
        <v>0</v>
      </c>
      <c r="AB390" s="368">
        <f t="shared" si="50"/>
        <v>0</v>
      </c>
      <c r="AC390" s="368">
        <f t="shared" si="50"/>
        <v>0</v>
      </c>
      <c r="AD390" s="368">
        <f t="shared" si="50"/>
        <v>0</v>
      </c>
      <c r="AE390" s="368">
        <f t="shared" si="50"/>
        <v>0</v>
      </c>
      <c r="AF390" s="368">
        <f t="shared" si="50"/>
        <v>0</v>
      </c>
      <c r="AG390" s="368">
        <f t="shared" si="50"/>
        <v>0</v>
      </c>
      <c r="AH390" s="368">
        <f t="shared" si="50"/>
        <v>0</v>
      </c>
      <c r="AI390" s="368">
        <f t="shared" si="50"/>
        <v>0</v>
      </c>
      <c r="AJ390" s="368">
        <f t="shared" si="50"/>
        <v>0</v>
      </c>
      <c r="AK390" s="368">
        <f t="shared" si="50"/>
        <v>0</v>
      </c>
      <c r="AL390" s="368">
        <f t="shared" si="50"/>
        <v>0</v>
      </c>
      <c r="AM390" s="368">
        <f t="shared" si="50"/>
        <v>0</v>
      </c>
      <c r="AN390" s="368">
        <f t="shared" si="50"/>
        <v>0</v>
      </c>
      <c r="AO390" s="368">
        <f t="shared" si="50"/>
        <v>0</v>
      </c>
      <c r="AP390" s="368">
        <f t="shared" si="50"/>
        <v>0</v>
      </c>
      <c r="AQ390" s="368">
        <f t="shared" si="50"/>
        <v>0</v>
      </c>
      <c r="AR390" s="368">
        <f t="shared" si="50"/>
        <v>0</v>
      </c>
      <c r="AS390" s="368">
        <f t="shared" si="50"/>
        <v>0</v>
      </c>
      <c r="AT390" s="368">
        <f t="shared" si="50"/>
        <v>0</v>
      </c>
      <c r="AU390" s="368">
        <f t="shared" si="50"/>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6"/>
        <v>AANEAa</v>
      </c>
      <c r="H391" s="368">
        <f t="shared" ref="H391:AU391" si="51">IF(H353&gt;0,1,0)</f>
        <v>0</v>
      </c>
      <c r="I391" s="368">
        <f t="shared" si="51"/>
        <v>0</v>
      </c>
      <c r="J391" s="368">
        <f t="shared" si="51"/>
        <v>0</v>
      </c>
      <c r="K391" s="368">
        <f t="shared" si="51"/>
        <v>0</v>
      </c>
      <c r="L391" s="368">
        <f t="shared" si="51"/>
        <v>0</v>
      </c>
      <c r="M391" s="368">
        <f t="shared" si="51"/>
        <v>0</v>
      </c>
      <c r="N391" s="368">
        <f t="shared" si="51"/>
        <v>0</v>
      </c>
      <c r="O391" s="368">
        <f t="shared" si="51"/>
        <v>0</v>
      </c>
      <c r="P391" s="368">
        <f t="shared" si="51"/>
        <v>0</v>
      </c>
      <c r="Q391" s="368">
        <f t="shared" si="51"/>
        <v>0</v>
      </c>
      <c r="R391" s="368">
        <f t="shared" si="51"/>
        <v>0</v>
      </c>
      <c r="S391" s="368">
        <f t="shared" si="51"/>
        <v>0</v>
      </c>
      <c r="T391" s="368">
        <f t="shared" si="51"/>
        <v>0</v>
      </c>
      <c r="U391" s="368">
        <f t="shared" si="51"/>
        <v>0</v>
      </c>
      <c r="V391" s="368">
        <f t="shared" si="51"/>
        <v>0</v>
      </c>
      <c r="W391" s="368">
        <f t="shared" si="51"/>
        <v>0</v>
      </c>
      <c r="X391" s="368">
        <f t="shared" si="51"/>
        <v>0</v>
      </c>
      <c r="Y391" s="368">
        <f t="shared" si="51"/>
        <v>0</v>
      </c>
      <c r="Z391" s="368">
        <f t="shared" si="51"/>
        <v>0</v>
      </c>
      <c r="AA391" s="368">
        <f t="shared" si="51"/>
        <v>0</v>
      </c>
      <c r="AB391" s="368">
        <f t="shared" si="51"/>
        <v>0</v>
      </c>
      <c r="AC391" s="368">
        <f t="shared" si="51"/>
        <v>0</v>
      </c>
      <c r="AD391" s="368">
        <f t="shared" si="51"/>
        <v>0</v>
      </c>
      <c r="AE391" s="368">
        <f t="shared" si="51"/>
        <v>0</v>
      </c>
      <c r="AF391" s="368">
        <f t="shared" si="51"/>
        <v>0</v>
      </c>
      <c r="AG391" s="368">
        <f t="shared" si="51"/>
        <v>0</v>
      </c>
      <c r="AH391" s="368">
        <f t="shared" si="51"/>
        <v>0</v>
      </c>
      <c r="AI391" s="368">
        <f t="shared" si="51"/>
        <v>0</v>
      </c>
      <c r="AJ391" s="368">
        <f t="shared" si="51"/>
        <v>0</v>
      </c>
      <c r="AK391" s="368">
        <f t="shared" si="51"/>
        <v>0</v>
      </c>
      <c r="AL391" s="368">
        <f t="shared" si="51"/>
        <v>0</v>
      </c>
      <c r="AM391" s="368">
        <f t="shared" si="51"/>
        <v>0</v>
      </c>
      <c r="AN391" s="368">
        <f t="shared" si="51"/>
        <v>0</v>
      </c>
      <c r="AO391" s="368">
        <f t="shared" si="51"/>
        <v>0</v>
      </c>
      <c r="AP391" s="368">
        <f t="shared" si="51"/>
        <v>0</v>
      </c>
      <c r="AQ391" s="368">
        <f t="shared" si="51"/>
        <v>0</v>
      </c>
      <c r="AR391" s="368">
        <f t="shared" si="51"/>
        <v>0</v>
      </c>
      <c r="AS391" s="368">
        <f t="shared" si="51"/>
        <v>0</v>
      </c>
      <c r="AT391" s="368">
        <f t="shared" si="51"/>
        <v>0</v>
      </c>
      <c r="AU391" s="368">
        <f t="shared" si="51"/>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6"/>
        <v>AAANE1a</v>
      </c>
      <c r="H392" s="368">
        <f t="shared" ref="H392:AU392" si="52">IF(H354&gt;0,1,0)</f>
        <v>0</v>
      </c>
      <c r="I392" s="368">
        <f t="shared" si="52"/>
        <v>0</v>
      </c>
      <c r="J392" s="368">
        <f t="shared" si="52"/>
        <v>0</v>
      </c>
      <c r="K392" s="368">
        <f t="shared" si="52"/>
        <v>0</v>
      </c>
      <c r="L392" s="368">
        <f t="shared" si="52"/>
        <v>0</v>
      </c>
      <c r="M392" s="368">
        <f t="shared" si="52"/>
        <v>0</v>
      </c>
      <c r="N392" s="368">
        <f t="shared" si="52"/>
        <v>0</v>
      </c>
      <c r="O392" s="368">
        <f t="shared" si="52"/>
        <v>0</v>
      </c>
      <c r="P392" s="368">
        <f t="shared" si="52"/>
        <v>0</v>
      </c>
      <c r="Q392" s="368">
        <f t="shared" si="52"/>
        <v>0</v>
      </c>
      <c r="R392" s="368">
        <f t="shared" si="52"/>
        <v>0</v>
      </c>
      <c r="S392" s="368">
        <f t="shared" si="52"/>
        <v>0</v>
      </c>
      <c r="T392" s="368">
        <f t="shared" si="52"/>
        <v>0</v>
      </c>
      <c r="U392" s="368">
        <f t="shared" si="52"/>
        <v>0</v>
      </c>
      <c r="V392" s="368">
        <f t="shared" si="52"/>
        <v>0</v>
      </c>
      <c r="W392" s="368">
        <f t="shared" si="52"/>
        <v>0</v>
      </c>
      <c r="X392" s="368">
        <f t="shared" si="52"/>
        <v>0</v>
      </c>
      <c r="Y392" s="368">
        <f t="shared" si="52"/>
        <v>0</v>
      </c>
      <c r="Z392" s="368">
        <f t="shared" si="52"/>
        <v>0</v>
      </c>
      <c r="AA392" s="368">
        <f t="shared" si="52"/>
        <v>0</v>
      </c>
      <c r="AB392" s="368">
        <f t="shared" si="52"/>
        <v>0</v>
      </c>
      <c r="AC392" s="368">
        <f t="shared" si="52"/>
        <v>0</v>
      </c>
      <c r="AD392" s="368">
        <f t="shared" si="52"/>
        <v>0</v>
      </c>
      <c r="AE392" s="368">
        <f t="shared" si="52"/>
        <v>0</v>
      </c>
      <c r="AF392" s="368">
        <f t="shared" si="52"/>
        <v>0</v>
      </c>
      <c r="AG392" s="368">
        <f t="shared" si="52"/>
        <v>0</v>
      </c>
      <c r="AH392" s="368">
        <f t="shared" si="52"/>
        <v>0</v>
      </c>
      <c r="AI392" s="368">
        <f t="shared" si="52"/>
        <v>0</v>
      </c>
      <c r="AJ392" s="368">
        <f t="shared" si="52"/>
        <v>0</v>
      </c>
      <c r="AK392" s="368">
        <f t="shared" si="52"/>
        <v>0</v>
      </c>
      <c r="AL392" s="368">
        <f t="shared" si="52"/>
        <v>0</v>
      </c>
      <c r="AM392" s="368">
        <f t="shared" si="52"/>
        <v>0</v>
      </c>
      <c r="AN392" s="368">
        <f t="shared" si="52"/>
        <v>0</v>
      </c>
      <c r="AO392" s="368">
        <f t="shared" si="52"/>
        <v>0</v>
      </c>
      <c r="AP392" s="368">
        <f t="shared" si="52"/>
        <v>0</v>
      </c>
      <c r="AQ392" s="368">
        <f t="shared" si="52"/>
        <v>0</v>
      </c>
      <c r="AR392" s="368">
        <f t="shared" si="52"/>
        <v>0</v>
      </c>
      <c r="AS392" s="368">
        <f t="shared" si="52"/>
        <v>0</v>
      </c>
      <c r="AT392" s="368">
        <f t="shared" si="52"/>
        <v>0</v>
      </c>
      <c r="AU392" s="368">
        <f t="shared" si="52"/>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ht="12" customHeight="1" outlineLevel="1" x14ac:dyDescent="0.25">
      <c r="A393" s="5"/>
      <c r="B393" s="6"/>
      <c r="C393" s="17"/>
      <c r="D393" s="17"/>
      <c r="E393" s="17"/>
      <c r="F393" s="33"/>
      <c r="G393" s="33"/>
      <c r="I393" s="33"/>
      <c r="J393" s="33"/>
      <c r="K393" s="34"/>
      <c r="L393" s="34"/>
      <c r="M393" s="34"/>
      <c r="N393" s="58"/>
      <c r="O393" s="58"/>
      <c r="P393" s="58"/>
      <c r="Q393" s="35"/>
      <c r="R393" s="35"/>
      <c r="S393" s="35"/>
      <c r="T393" s="35"/>
      <c r="U393" s="35"/>
      <c r="V393" s="35"/>
      <c r="W393" s="35"/>
      <c r="X393" s="320"/>
      <c r="Y393" s="320"/>
      <c r="Z393" s="320"/>
      <c r="AA393" s="320"/>
      <c r="AB393" s="320"/>
      <c r="AC393" s="320"/>
      <c r="AD393" s="320"/>
      <c r="AE393" s="320"/>
      <c r="AF393" s="320"/>
      <c r="AG393" s="320"/>
      <c r="AH393" s="320"/>
      <c r="AI393" s="320"/>
      <c r="AJ393" s="320"/>
      <c r="AK393" s="320"/>
      <c r="AL393" s="320"/>
      <c r="AM393" s="320"/>
      <c r="AN393" s="320"/>
      <c r="AO393" s="320"/>
      <c r="AP393" s="320"/>
      <c r="AQ393" s="320"/>
      <c r="AR393" s="320"/>
      <c r="AS393" s="320"/>
      <c r="AT393" s="320"/>
      <c r="AU393" s="320"/>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16"/>
      <c r="BS393" s="7"/>
      <c r="BT393" s="7"/>
      <c r="BU393" s="7"/>
    </row>
    <row r="394" spans="1:89" ht="5.0999999999999996" customHeight="1" outlineLevel="1" x14ac:dyDescent="0.25">
      <c r="A394" s="5"/>
      <c r="B394" s="6"/>
      <c r="C394" s="17"/>
      <c r="D394" s="17"/>
      <c r="E394" s="17"/>
      <c r="F394" s="36"/>
      <c r="G394" s="36"/>
      <c r="H394" s="36"/>
      <c r="I394" s="36"/>
      <c r="J394" s="36"/>
      <c r="K394" s="37"/>
      <c r="L394" s="37"/>
      <c r="M394" s="37"/>
      <c r="N394" s="37"/>
      <c r="O394" s="38"/>
      <c r="P394" s="38"/>
      <c r="Q394" s="38"/>
      <c r="R394" s="38"/>
      <c r="S394" s="38"/>
      <c r="T394" s="38"/>
      <c r="U394" s="38"/>
      <c r="V394" s="38"/>
      <c r="W394" s="38"/>
      <c r="X394" s="216"/>
      <c r="Y394" s="216"/>
      <c r="Z394" s="216"/>
      <c r="AA394" s="277"/>
      <c r="AB394" s="277"/>
      <c r="AC394" s="277"/>
      <c r="AD394" s="277"/>
      <c r="AE394" s="277"/>
      <c r="AF394" s="277"/>
      <c r="AG394" s="277"/>
      <c r="AH394" s="277"/>
      <c r="AI394" s="277"/>
      <c r="AJ394" s="277"/>
      <c r="AK394" s="277"/>
      <c r="AL394" s="277"/>
      <c r="AM394" s="277"/>
      <c r="AN394" s="277"/>
      <c r="AO394" s="277"/>
      <c r="AP394" s="277"/>
      <c r="AQ394" s="277"/>
      <c r="AR394" s="277"/>
      <c r="AS394" s="277"/>
      <c r="AT394" s="277"/>
      <c r="AU394" s="277"/>
      <c r="AV394" s="277"/>
      <c r="AW394" s="277"/>
      <c r="AX394" s="277"/>
      <c r="AY394" s="277"/>
      <c r="AZ394" s="277"/>
      <c r="BA394" s="277"/>
      <c r="BB394" s="277"/>
      <c r="BC394" s="277"/>
      <c r="BD394" s="277"/>
      <c r="BE394" s="277"/>
      <c r="BF394" s="277"/>
      <c r="BG394" s="277"/>
      <c r="BH394" s="277"/>
      <c r="BI394" s="277"/>
      <c r="BJ394" s="277"/>
      <c r="BK394" s="277"/>
      <c r="BL394" s="277"/>
      <c r="BM394" s="277"/>
      <c r="BN394" s="277"/>
      <c r="BO394" s="277"/>
      <c r="BP394" s="277"/>
      <c r="BQ394" s="216"/>
      <c r="BR394" s="16"/>
      <c r="BS394" s="7"/>
      <c r="BT394" s="7"/>
      <c r="BU394" s="7"/>
    </row>
    <row r="395" spans="1:89" ht="24.95" customHeight="1" outlineLevel="1" x14ac:dyDescent="0.25">
      <c r="A395" s="5"/>
      <c r="B395" s="6"/>
      <c r="C395" s="39"/>
      <c r="D395" s="39"/>
      <c r="E395" s="39"/>
      <c r="F395" s="39"/>
      <c r="G395" s="40" t="str">
        <f>G196</f>
        <v>User defined rotations</v>
      </c>
      <c r="H395" s="39"/>
      <c r="I395" s="39"/>
      <c r="J395" s="39"/>
      <c r="K395" s="39"/>
      <c r="L395" s="39"/>
      <c r="M395" s="39"/>
      <c r="N395" s="39"/>
      <c r="O395" s="39"/>
      <c r="P395" s="39"/>
      <c r="Q395" s="39"/>
      <c r="R395" s="39"/>
      <c r="S395" s="39"/>
      <c r="T395" s="39"/>
      <c r="U395" s="39"/>
      <c r="V395" s="39"/>
      <c r="W395" s="39"/>
      <c r="X395" s="39"/>
      <c r="Y395" s="39"/>
      <c r="Z395" s="39"/>
      <c r="AA395" s="269"/>
      <c r="AB395" s="269"/>
      <c r="AC395" s="269"/>
      <c r="AD395" s="269"/>
      <c r="AE395" s="269"/>
      <c r="AF395" s="269"/>
      <c r="AG395" s="269"/>
      <c r="AH395" s="269"/>
      <c r="AI395" s="269"/>
      <c r="AJ395" s="269"/>
      <c r="AK395" s="269"/>
      <c r="AL395" s="269"/>
      <c r="AM395" s="269"/>
      <c r="AN395" s="269"/>
      <c r="AO395" s="269"/>
      <c r="AP395" s="269"/>
      <c r="AQ395" s="269"/>
      <c r="AR395" s="269"/>
      <c r="AS395" s="269"/>
      <c r="AT395" s="269"/>
      <c r="AU395" s="269"/>
      <c r="AV395" s="269"/>
      <c r="AW395" s="269"/>
      <c r="AX395" s="269"/>
      <c r="AY395" s="269"/>
      <c r="AZ395" s="269"/>
      <c r="BA395" s="269"/>
      <c r="BB395" s="269"/>
      <c r="BC395" s="269"/>
      <c r="BD395" s="269"/>
      <c r="BE395" s="269"/>
      <c r="BF395" s="269"/>
      <c r="BG395" s="269"/>
      <c r="BH395" s="269"/>
      <c r="BI395" s="269"/>
      <c r="BJ395" s="269"/>
      <c r="BK395" s="269"/>
      <c r="BL395" s="269"/>
      <c r="BM395" s="269"/>
      <c r="BN395" s="269"/>
      <c r="BO395" s="269"/>
      <c r="BP395" s="269"/>
      <c r="BQ395" s="39"/>
      <c r="BR395" s="41" t="s">
        <v>24</v>
      </c>
      <c r="BS395" s="7"/>
      <c r="BT395" s="7"/>
      <c r="BU395" s="7"/>
    </row>
    <row r="396" spans="1:89" ht="12" customHeight="1" outlineLevel="1" x14ac:dyDescent="0.25">
      <c r="A396" s="5"/>
      <c r="B396" s="6"/>
      <c r="C396" s="6"/>
      <c r="D396" s="6"/>
      <c r="E396" s="6"/>
      <c r="F396" s="7"/>
      <c r="G396" s="7"/>
      <c r="H396" s="7"/>
      <c r="I396" s="7"/>
      <c r="J396" s="7"/>
      <c r="K396" s="7"/>
      <c r="L396" s="7"/>
      <c r="M396" s="7"/>
      <c r="N396" s="7"/>
      <c r="O396" s="7"/>
      <c r="P396" s="7"/>
      <c r="Q396" s="7"/>
      <c r="R396" s="7"/>
      <c r="S396" s="7"/>
      <c r="T396" s="7"/>
      <c r="U396" s="7"/>
      <c r="V396" s="7"/>
      <c r="W396" s="7"/>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c r="BQ396" s="7"/>
      <c r="BR396" s="7"/>
      <c r="BS396" s="7"/>
      <c r="BT396" s="7"/>
      <c r="BU396" s="7"/>
      <c r="BV396" s="7"/>
      <c r="BW396" s="7"/>
      <c r="BX396" s="7"/>
      <c r="BY396" s="7"/>
      <c r="BZ396" s="7"/>
      <c r="CA396" s="7"/>
      <c r="CB396" s="7"/>
      <c r="CC396" s="7"/>
      <c r="CD396" s="7"/>
      <c r="CE396" s="7"/>
      <c r="CF396" s="7"/>
      <c r="CG396" s="7"/>
      <c r="CH396" s="7"/>
      <c r="CI396" s="7"/>
      <c r="CJ396" s="7"/>
      <c r="CK396" s="7"/>
    </row>
    <row r="397" spans="1:89" ht="12" customHeight="1" outlineLevel="1" x14ac:dyDescent="0.25">
      <c r="A397" s="5"/>
      <c r="B397" s="6"/>
      <c r="C397" s="6"/>
      <c r="D397" s="6"/>
      <c r="E397" s="6"/>
      <c r="F397" s="6"/>
      <c r="G397" s="6"/>
      <c r="H397" s="7"/>
      <c r="I397" s="7"/>
      <c r="J397" s="7"/>
      <c r="K397" s="7"/>
      <c r="L397" s="7"/>
      <c r="M397" s="7"/>
      <c r="N397" s="7"/>
      <c r="O397" s="7"/>
      <c r="P397" s="7"/>
      <c r="Q397" s="7"/>
      <c r="R397" s="7"/>
      <c r="S397" s="7"/>
      <c r="T397" s="7"/>
      <c r="U397" s="7"/>
      <c r="V397" s="7"/>
      <c r="W397" s="7"/>
      <c r="X397" s="6"/>
      <c r="Y397" s="6"/>
      <c r="Z397" s="6"/>
      <c r="AA397" s="239"/>
      <c r="AB397" s="239"/>
      <c r="AC397" s="239"/>
      <c r="AD397" s="239"/>
      <c r="AE397" s="239"/>
      <c r="AF397" s="239"/>
      <c r="AG397" s="239"/>
      <c r="AH397" s="239"/>
      <c r="AI397" s="239"/>
      <c r="AJ397" s="239"/>
      <c r="AK397" s="239"/>
      <c r="AL397" s="239"/>
      <c r="AM397" s="239"/>
      <c r="AN397" s="239"/>
      <c r="AO397" s="239"/>
      <c r="AP397" s="239"/>
      <c r="AQ397" s="239"/>
      <c r="AR397" s="239"/>
      <c r="AS397" s="239"/>
      <c r="AT397" s="239"/>
      <c r="AU397" s="239"/>
      <c r="AV397" s="239"/>
      <c r="AW397" s="239"/>
      <c r="AX397" s="239"/>
      <c r="AY397" s="239"/>
      <c r="AZ397" s="239"/>
      <c r="BA397" s="239"/>
      <c r="BB397" s="239"/>
      <c r="BC397" s="239"/>
      <c r="BD397" s="239"/>
      <c r="BE397" s="239"/>
      <c r="BF397" s="239"/>
      <c r="BG397" s="239"/>
      <c r="BH397" s="239"/>
      <c r="BI397" s="239"/>
      <c r="BJ397" s="239"/>
      <c r="BK397" s="239"/>
      <c r="BL397" s="239"/>
      <c r="BM397" s="239"/>
      <c r="BN397" s="239"/>
      <c r="BO397" s="239"/>
      <c r="BP397" s="239"/>
    </row>
    <row r="398" spans="1:89" ht="5.0999999999999996" customHeight="1" outlineLevel="1" thickBot="1" x14ac:dyDescent="0.3">
      <c r="A398" s="5"/>
      <c r="B398" s="6"/>
      <c r="C398" s="6"/>
      <c r="D398" s="6"/>
      <c r="E398" s="6"/>
      <c r="F398" s="6"/>
      <c r="G398" s="6"/>
      <c r="H398" s="7"/>
      <c r="I398" s="7"/>
      <c r="J398" s="7"/>
      <c r="K398" s="7"/>
      <c r="L398" s="7"/>
      <c r="M398" s="7"/>
      <c r="N398" s="7"/>
      <c r="O398" s="7"/>
      <c r="P398" s="7"/>
      <c r="Q398" s="7"/>
      <c r="R398" s="7"/>
      <c r="S398" s="7"/>
      <c r="T398" s="7"/>
      <c r="U398" s="7"/>
      <c r="V398" s="7"/>
      <c r="W398" s="7"/>
      <c r="X398" s="6"/>
      <c r="Y398" s="6"/>
      <c r="Z398" s="6"/>
      <c r="AA398" s="239"/>
      <c r="AB398" s="239"/>
      <c r="AC398" s="239"/>
      <c r="AD398" s="239"/>
      <c r="AE398" s="239"/>
      <c r="AF398" s="239"/>
      <c r="AG398" s="239"/>
      <c r="AH398" s="239"/>
      <c r="AI398" s="239"/>
      <c r="AJ398" s="239"/>
      <c r="AK398" s="239"/>
      <c r="AL398" s="239"/>
      <c r="AM398" s="239"/>
      <c r="AN398" s="239"/>
      <c r="AO398" s="239"/>
      <c r="AP398" s="239"/>
      <c r="AQ398" s="239"/>
      <c r="AR398" s="239"/>
      <c r="AS398" s="239"/>
      <c r="AT398" s="239"/>
      <c r="AU398" s="239"/>
      <c r="AV398" s="239"/>
      <c r="AW398" s="239"/>
      <c r="AX398" s="239"/>
      <c r="AY398" s="239"/>
      <c r="AZ398" s="239"/>
      <c r="BA398" s="239"/>
      <c r="BB398" s="239"/>
      <c r="BC398" s="239"/>
      <c r="BD398" s="239"/>
      <c r="BE398" s="239"/>
      <c r="BF398" s="239"/>
      <c r="BG398" s="239"/>
      <c r="BH398" s="239"/>
      <c r="BI398" s="239"/>
      <c r="BJ398" s="239"/>
      <c r="BK398" s="239"/>
      <c r="BL398" s="239"/>
      <c r="BM398" s="239"/>
      <c r="BN398" s="239"/>
      <c r="BO398" s="239"/>
      <c r="BP398" s="239"/>
    </row>
    <row r="399" spans="1:89" ht="5.0999999999999996" customHeight="1" outlineLevel="1" x14ac:dyDescent="0.25">
      <c r="A399" s="5"/>
      <c r="B399" s="6"/>
      <c r="C399" s="9" t="s">
        <v>0</v>
      </c>
      <c r="D399" s="9"/>
      <c r="E399" s="9"/>
      <c r="F399" s="9"/>
      <c r="G399" s="9"/>
      <c r="H399" s="9"/>
      <c r="I399" s="9"/>
      <c r="J399" s="9"/>
      <c r="K399" s="10"/>
      <c r="L399" s="10"/>
      <c r="M399" s="10"/>
      <c r="N399" s="10"/>
      <c r="O399" s="10"/>
      <c r="P399" s="10"/>
      <c r="Q399" s="10"/>
      <c r="R399" s="10"/>
      <c r="S399" s="10"/>
      <c r="T399" s="10"/>
      <c r="U399" s="10"/>
      <c r="V399" s="10"/>
      <c r="W399" s="11"/>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89" ht="12" customHeight="1" outlineLevel="1" x14ac:dyDescent="0.25">
      <c r="A400" s="5"/>
      <c r="B400" s="6"/>
      <c r="C400" s="12"/>
      <c r="D400" s="12"/>
      <c r="E400" s="12" t="s">
        <v>1</v>
      </c>
      <c r="F400" s="13"/>
      <c r="G400" s="14" t="s">
        <v>394</v>
      </c>
      <c r="H400" s="13"/>
      <c r="I400" s="13"/>
      <c r="J400" s="13"/>
      <c r="K400" s="13"/>
      <c r="L400" s="13"/>
      <c r="M400" s="13"/>
      <c r="N400" s="13"/>
      <c r="O400" s="13"/>
      <c r="P400" s="13"/>
      <c r="Q400" s="13"/>
      <c r="R400" s="13"/>
      <c r="S400" s="15"/>
      <c r="T400" s="13"/>
      <c r="U400" s="15"/>
      <c r="V400" s="15"/>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2" customHeight="1" outlineLevel="1" x14ac:dyDescent="0.25">
      <c r="A401" s="5"/>
      <c r="B401" s="6"/>
      <c r="C401" s="12"/>
      <c r="D401" s="12"/>
      <c r="E401" s="17"/>
      <c r="F401" s="13"/>
      <c r="G401" s="18"/>
      <c r="H401" s="13"/>
      <c r="I401" s="315" t="s">
        <v>378</v>
      </c>
      <c r="J401" s="13"/>
      <c r="K401" s="13"/>
      <c r="L401" s="13"/>
      <c r="M401" s="13"/>
      <c r="N401" s="13"/>
      <c r="O401" s="13"/>
      <c r="P401" s="13"/>
      <c r="Q401" s="13"/>
      <c r="R401" s="13"/>
      <c r="S401" s="15"/>
      <c r="T401" s="19"/>
      <c r="U401" s="15"/>
      <c r="V401" s="15"/>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2" customHeight="1" outlineLevel="1" x14ac:dyDescent="0.25">
      <c r="A402" s="5"/>
      <c r="B402" s="6"/>
      <c r="C402" s="17"/>
      <c r="D402" s="12"/>
      <c r="E402" s="17"/>
      <c r="F402" s="13"/>
      <c r="G402" s="13"/>
      <c r="H402" s="13"/>
      <c r="I402" s="13" t="s">
        <v>415</v>
      </c>
      <c r="J402" s="13"/>
      <c r="K402" s="13"/>
      <c r="L402" s="13"/>
      <c r="M402" s="13"/>
      <c r="N402" s="13"/>
      <c r="O402" s="13"/>
      <c r="P402" s="13"/>
      <c r="Q402" s="13"/>
      <c r="R402" s="13"/>
      <c r="S402" s="15"/>
      <c r="T402" s="19"/>
      <c r="U402" s="15"/>
      <c r="V402" s="15"/>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2" customHeight="1" outlineLevel="1" x14ac:dyDescent="0.25">
      <c r="A403" s="5"/>
      <c r="B403" s="6"/>
      <c r="C403" s="20">
        <v>0</v>
      </c>
      <c r="D403" s="12"/>
      <c r="E403" s="17"/>
      <c r="F403" s="13"/>
      <c r="G403" s="21"/>
      <c r="H403" s="13"/>
      <c r="I403" s="13"/>
      <c r="J403" s="13"/>
      <c r="K403" s="13"/>
      <c r="L403" s="13"/>
      <c r="M403" s="13"/>
      <c r="N403" s="13"/>
      <c r="O403" s="13"/>
      <c r="P403" s="13"/>
      <c r="Q403" s="13"/>
      <c r="R403" s="13"/>
      <c r="S403" s="15"/>
      <c r="T403" s="19"/>
      <c r="U403" s="15"/>
      <c r="V403" s="15"/>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7"/>
      <c r="D404" s="17"/>
      <c r="E404" s="17"/>
      <c r="F404" s="17"/>
      <c r="G404" s="17"/>
      <c r="H404" s="17"/>
      <c r="I404" s="325"/>
      <c r="J404" s="325"/>
      <c r="K404" s="325"/>
      <c r="L404" s="325"/>
      <c r="M404" s="325"/>
      <c r="N404" s="328"/>
      <c r="O404" s="325"/>
      <c r="P404" s="325"/>
      <c r="Q404" s="325"/>
      <c r="R404" s="325"/>
      <c r="S404" s="325"/>
      <c r="T404" s="325"/>
      <c r="U404" s="325"/>
      <c r="V404" s="32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7"/>
      <c r="D405" s="17"/>
      <c r="E405" s="17"/>
      <c r="F405" s="17"/>
      <c r="G405" s="17"/>
      <c r="H405" s="17"/>
      <c r="I405" s="17"/>
      <c r="J405" s="17"/>
      <c r="K405" s="17"/>
      <c r="L405" s="325"/>
      <c r="M405" s="325"/>
      <c r="N405" s="325"/>
      <c r="O405" s="325"/>
      <c r="P405" s="325"/>
      <c r="Q405" s="325"/>
      <c r="R405" s="325"/>
      <c r="S405" s="325"/>
      <c r="T405" s="325"/>
      <c r="U405" s="325"/>
      <c r="V405" s="32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7"/>
      <c r="E406" s="17"/>
      <c r="F406" s="17"/>
      <c r="G406" s="17"/>
      <c r="H406" s="17"/>
      <c r="I406" s="17" t="s">
        <v>395</v>
      </c>
      <c r="J406" s="17" t="s">
        <v>395</v>
      </c>
      <c r="K406" s="17" t="s">
        <v>395</v>
      </c>
      <c r="L406" s="325" t="s">
        <v>396</v>
      </c>
      <c r="M406" s="325" t="s">
        <v>396</v>
      </c>
      <c r="N406" s="325" t="s">
        <v>396</v>
      </c>
      <c r="O406" s="17"/>
      <c r="P406" s="17"/>
      <c r="Q406" s="17"/>
      <c r="R406" s="17"/>
      <c r="S406" s="17"/>
      <c r="T406" s="17"/>
      <c r="U406" s="17"/>
      <c r="V406" s="17"/>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17"/>
      <c r="D407" s="17"/>
      <c r="E407" s="17"/>
      <c r="F407" s="17"/>
      <c r="G407" s="17"/>
      <c r="H407" s="17" t="s">
        <v>388</v>
      </c>
      <c r="I407" s="23" t="s">
        <v>383</v>
      </c>
      <c r="J407" s="23" t="s">
        <v>384</v>
      </c>
      <c r="K407" s="23" t="s">
        <v>385</v>
      </c>
      <c r="L407" s="23" t="s">
        <v>375</v>
      </c>
      <c r="M407" s="23" t="s">
        <v>376</v>
      </c>
      <c r="N407" s="23" t="s">
        <v>377</v>
      </c>
      <c r="O407" s="23"/>
      <c r="P407" s="23"/>
      <c r="Q407" s="23"/>
      <c r="R407" s="23"/>
      <c r="S407" s="23"/>
      <c r="T407" s="23"/>
      <c r="U407" s="23"/>
      <c r="V407" s="23"/>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6" t="s">
        <v>76</v>
      </c>
      <c r="I408" s="368">
        <v>10</v>
      </c>
      <c r="J408" s="368">
        <v>26</v>
      </c>
      <c r="K408" s="368">
        <v>25</v>
      </c>
      <c r="L408" s="368">
        <v>18</v>
      </c>
      <c r="M408" s="368">
        <v>0</v>
      </c>
      <c r="N408" s="368">
        <v>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s="765" customFormat="1" ht="15" outlineLevel="1" x14ac:dyDescent="0.25">
      <c r="A409" s="769"/>
      <c r="B409" s="766"/>
      <c r="C409" s="778"/>
      <c r="D409" s="778"/>
      <c r="E409" s="778"/>
      <c r="F409" s="782"/>
      <c r="G409" s="782"/>
      <c r="H409" s="782" t="s">
        <v>1086</v>
      </c>
      <c r="I409" s="368">
        <v>10</v>
      </c>
      <c r="J409" s="368">
        <v>26</v>
      </c>
      <c r="K409" s="368">
        <v>25</v>
      </c>
      <c r="L409" s="368">
        <v>18</v>
      </c>
      <c r="M409" s="368">
        <v>0</v>
      </c>
      <c r="N409" s="368">
        <v>0</v>
      </c>
      <c r="Q409" s="782"/>
      <c r="R409" s="782"/>
      <c r="S409" s="782"/>
      <c r="T409" s="782"/>
      <c r="U409" s="782"/>
      <c r="V409" s="782"/>
      <c r="W409" s="773"/>
      <c r="X409" s="768"/>
      <c r="Y409" s="768"/>
      <c r="Z409" s="768"/>
      <c r="AA409" s="768"/>
      <c r="AB409" s="768"/>
      <c r="AC409" s="768"/>
      <c r="AD409" s="768"/>
      <c r="AE409" s="768"/>
      <c r="AF409" s="768"/>
      <c r="AG409" s="768"/>
      <c r="AH409" s="768"/>
      <c r="AI409" s="768"/>
      <c r="AJ409" s="768"/>
      <c r="AK409" s="768"/>
      <c r="AL409" s="768"/>
      <c r="AM409" s="768"/>
      <c r="AN409" s="768"/>
      <c r="AO409" s="768"/>
      <c r="AP409" s="768"/>
      <c r="AQ409" s="768"/>
      <c r="AR409" s="768"/>
      <c r="AS409" s="768"/>
      <c r="AT409" s="768"/>
      <c r="AU409" s="768"/>
      <c r="AV409" s="768"/>
      <c r="AW409" s="768"/>
      <c r="AX409" s="768"/>
      <c r="AY409" s="768"/>
      <c r="AZ409" s="768"/>
      <c r="BA409" s="768"/>
      <c r="BB409" s="768"/>
      <c r="BC409" s="768"/>
      <c r="BD409" s="768"/>
      <c r="BE409" s="768"/>
      <c r="BF409" s="768"/>
      <c r="BG409" s="768"/>
      <c r="BH409" s="768"/>
      <c r="BI409" s="768"/>
      <c r="BJ409" s="768"/>
      <c r="BK409" s="768"/>
      <c r="BL409" s="768"/>
      <c r="BM409" s="768"/>
      <c r="BN409" s="768"/>
      <c r="BO409" s="768"/>
      <c r="BP409" s="768"/>
    </row>
    <row r="410" spans="1:68" ht="15" outlineLevel="1" x14ac:dyDescent="0.25">
      <c r="A410" s="5"/>
      <c r="B410" s="6"/>
      <c r="C410" s="17"/>
      <c r="D410" s="17"/>
      <c r="E410" s="17"/>
      <c r="F410" s="26"/>
      <c r="G410" s="26"/>
      <c r="H410" s="26" t="s">
        <v>74</v>
      </c>
      <c r="I410" s="368">
        <v>0</v>
      </c>
      <c r="J410" s="368">
        <v>0</v>
      </c>
      <c r="K410" s="368">
        <v>0</v>
      </c>
      <c r="L410" s="368">
        <v>0</v>
      </c>
      <c r="M410" s="368">
        <v>0</v>
      </c>
      <c r="N410" s="368">
        <v>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6" t="s">
        <v>78</v>
      </c>
      <c r="I411" s="368">
        <v>0</v>
      </c>
      <c r="J411" s="368">
        <v>0</v>
      </c>
      <c r="K411" s="368">
        <v>0</v>
      </c>
      <c r="L411" s="368">
        <v>0</v>
      </c>
      <c r="M411" s="368">
        <v>0</v>
      </c>
      <c r="N411" s="368">
        <v>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82</v>
      </c>
      <c r="I412" s="368">
        <v>0</v>
      </c>
      <c r="J412" s="368">
        <v>0</v>
      </c>
      <c r="K412" s="368">
        <v>0</v>
      </c>
      <c r="L412" s="368">
        <v>0</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83</v>
      </c>
      <c r="I413" s="368">
        <v>0</v>
      </c>
      <c r="J413" s="368">
        <v>0</v>
      </c>
      <c r="K413" s="368">
        <v>0</v>
      </c>
      <c r="L413" s="368">
        <v>0</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26" t="s">
        <v>77</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75</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s="765" customFormat="1" ht="15" outlineLevel="1" x14ac:dyDescent="0.25">
      <c r="A416" s="769"/>
      <c r="B416" s="766"/>
      <c r="C416" s="778"/>
      <c r="D416" s="778"/>
      <c r="E416" s="778"/>
      <c r="F416" s="782"/>
      <c r="G416" s="782"/>
      <c r="H416" s="782" t="s">
        <v>1087</v>
      </c>
      <c r="I416" s="368">
        <v>0</v>
      </c>
      <c r="J416" s="368">
        <v>0</v>
      </c>
      <c r="K416" s="368">
        <v>0</v>
      </c>
      <c r="L416" s="368">
        <v>0</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250</v>
      </c>
      <c r="I417" s="368">
        <v>10</v>
      </c>
      <c r="J417" s="368">
        <v>26</v>
      </c>
      <c r="K417" s="368">
        <v>25</v>
      </c>
      <c r="L417" s="368">
        <v>18</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s="765" customFormat="1" ht="15" outlineLevel="1" x14ac:dyDescent="0.25">
      <c r="A418" s="769"/>
      <c r="B418" s="766"/>
      <c r="C418" s="778"/>
      <c r="D418" s="778"/>
      <c r="E418" s="778"/>
      <c r="F418" s="782"/>
      <c r="G418" s="782"/>
      <c r="H418" s="782" t="s">
        <v>72</v>
      </c>
      <c r="I418" s="368">
        <v>10</v>
      </c>
      <c r="J418" s="368">
        <v>54</v>
      </c>
      <c r="K418" s="368">
        <v>15</v>
      </c>
      <c r="L418" s="368">
        <v>0</v>
      </c>
      <c r="M418" s="368">
        <v>43.5</v>
      </c>
      <c r="N418" s="368">
        <v>0</v>
      </c>
      <c r="Q418" s="782"/>
      <c r="R418" s="782"/>
      <c r="S418" s="782"/>
      <c r="T418" s="782"/>
      <c r="U418" s="782"/>
      <c r="V418" s="782"/>
      <c r="W418" s="773"/>
      <c r="X418" s="768"/>
      <c r="Y418" s="768"/>
      <c r="Z418" s="768"/>
      <c r="AA418" s="768"/>
      <c r="AB418" s="768"/>
      <c r="AC418" s="768"/>
      <c r="AD418" s="768"/>
      <c r="AE418" s="768"/>
      <c r="AF418" s="768"/>
      <c r="AG418" s="768"/>
      <c r="AH418" s="768"/>
      <c r="AI418" s="768"/>
      <c r="AJ418" s="768"/>
      <c r="AK418" s="768"/>
      <c r="AL418" s="768"/>
      <c r="AM418" s="768"/>
      <c r="AN418" s="768"/>
      <c r="AO418" s="768"/>
      <c r="AP418" s="768"/>
      <c r="AQ418" s="768"/>
      <c r="AR418" s="768"/>
      <c r="AS418" s="768"/>
      <c r="AT418" s="768"/>
      <c r="AU418" s="768"/>
      <c r="AV418" s="768"/>
      <c r="AW418" s="768"/>
      <c r="AX418" s="768"/>
      <c r="AY418" s="768"/>
      <c r="AZ418" s="768"/>
      <c r="BA418" s="768"/>
      <c r="BB418" s="768"/>
      <c r="BC418" s="768"/>
      <c r="BD418" s="768"/>
      <c r="BE418" s="768"/>
      <c r="BF418" s="768"/>
      <c r="BG418" s="768"/>
      <c r="BH418" s="768"/>
      <c r="BI418" s="768"/>
      <c r="BJ418" s="768"/>
      <c r="BK418" s="768"/>
      <c r="BL418" s="768"/>
      <c r="BM418" s="768"/>
      <c r="BN418" s="768"/>
      <c r="BO418" s="768"/>
      <c r="BP418" s="768"/>
    </row>
    <row r="419" spans="1:68" ht="15" outlineLevel="1" x14ac:dyDescent="0.25">
      <c r="A419" s="5"/>
      <c r="B419" s="6"/>
      <c r="C419" s="17"/>
      <c r="D419" s="17"/>
      <c r="E419" s="17"/>
      <c r="F419" s="26"/>
      <c r="G419" s="26"/>
      <c r="H419" s="26" t="s">
        <v>1089</v>
      </c>
      <c r="I419" s="368">
        <v>10</v>
      </c>
      <c r="J419" s="368">
        <v>54</v>
      </c>
      <c r="K419" s="368">
        <v>15</v>
      </c>
      <c r="L419" s="368">
        <v>0</v>
      </c>
      <c r="M419" s="368">
        <v>43.5</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84</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73</v>
      </c>
      <c r="I421" s="368">
        <v>10</v>
      </c>
      <c r="J421" s="368">
        <v>50</v>
      </c>
      <c r="K421" s="368">
        <v>9</v>
      </c>
      <c r="L421" s="368">
        <v>10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1085</v>
      </c>
      <c r="I422" s="368">
        <v>10</v>
      </c>
      <c r="J422" s="368">
        <v>50</v>
      </c>
      <c r="K422" s="368">
        <v>9</v>
      </c>
      <c r="L422" s="368">
        <v>10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81</v>
      </c>
      <c r="I423" s="368">
        <v>10</v>
      </c>
      <c r="J423" s="368">
        <v>42</v>
      </c>
      <c r="K423" s="368">
        <v>17.5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1088</v>
      </c>
      <c r="I424" s="368">
        <v>10</v>
      </c>
      <c r="J424" s="368">
        <v>42</v>
      </c>
      <c r="K424" s="368">
        <v>17.5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7" t="s">
        <v>79</v>
      </c>
      <c r="I425" s="368">
        <v>30</v>
      </c>
      <c r="J425" s="368">
        <v>30</v>
      </c>
      <c r="K425" s="368">
        <v>30</v>
      </c>
      <c r="L425" s="368">
        <v>30</v>
      </c>
      <c r="M425" s="368">
        <v>30</v>
      </c>
      <c r="N425" s="368">
        <v>30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ht="15" outlineLevel="1" x14ac:dyDescent="0.25">
      <c r="A426" s="5"/>
      <c r="B426" s="6"/>
      <c r="C426" s="17"/>
      <c r="D426" s="17"/>
      <c r="E426" s="17"/>
      <c r="F426" s="26"/>
      <c r="G426" s="26"/>
      <c r="H426" s="27" t="s">
        <v>80</v>
      </c>
      <c r="I426" s="368">
        <v>30</v>
      </c>
      <c r="J426" s="368">
        <v>30</v>
      </c>
      <c r="K426" s="368">
        <v>30</v>
      </c>
      <c r="L426" s="368">
        <v>30</v>
      </c>
      <c r="M426" s="368">
        <v>30</v>
      </c>
      <c r="N426" s="368">
        <v>30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7" t="s">
        <v>398</v>
      </c>
      <c r="I427" s="368">
        <v>30</v>
      </c>
      <c r="J427" s="368">
        <v>30</v>
      </c>
      <c r="K427" s="368">
        <v>30</v>
      </c>
      <c r="L427" s="368">
        <v>30</v>
      </c>
      <c r="M427" s="368">
        <v>30</v>
      </c>
      <c r="N427" s="368">
        <v>30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ht="15" outlineLevel="1" x14ac:dyDescent="0.25">
      <c r="A428" s="5"/>
      <c r="B428" s="6"/>
      <c r="C428" s="17"/>
      <c r="D428" s="17"/>
      <c r="E428" s="17"/>
      <c r="F428" s="26"/>
      <c r="G428" s="26"/>
      <c r="H428" s="8" t="s">
        <v>399</v>
      </c>
      <c r="I428" s="368">
        <v>30</v>
      </c>
      <c r="J428" s="368">
        <v>30</v>
      </c>
      <c r="K428" s="368">
        <v>30</v>
      </c>
      <c r="L428" s="368">
        <v>30</v>
      </c>
      <c r="M428" s="368">
        <v>30</v>
      </c>
      <c r="N428" s="368">
        <v>30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8" t="s">
        <v>259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400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85</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401</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27" t="s">
        <v>258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402</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6" t="s">
        <v>256</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6" t="s">
        <v>403</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8" t="s">
        <v>257</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6"/>
      <c r="I438" s="26"/>
      <c r="J438" s="26"/>
      <c r="K438" s="26"/>
      <c r="L438" s="26"/>
      <c r="M438" s="312"/>
      <c r="N438" s="313"/>
      <c r="O438" s="313"/>
      <c r="P438" s="35"/>
      <c r="Q438" s="33"/>
      <c r="R438" s="33"/>
      <c r="S438" s="33"/>
      <c r="T438" s="33"/>
      <c r="U438" s="33"/>
      <c r="V438" s="33"/>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2" customHeight="1" outlineLevel="1" x14ac:dyDescent="0.25">
      <c r="A439" s="5"/>
      <c r="B439" s="6"/>
      <c r="C439" s="17"/>
      <c r="D439" s="17"/>
      <c r="E439" s="17"/>
      <c r="F439" s="33"/>
      <c r="G439" s="33"/>
      <c r="H439" s="33"/>
      <c r="I439" s="33"/>
      <c r="J439" s="33"/>
      <c r="K439" s="33"/>
      <c r="L439" s="33"/>
      <c r="M439" s="33"/>
      <c r="N439" s="33"/>
      <c r="O439" s="33"/>
      <c r="P439" s="35"/>
      <c r="Q439" s="33"/>
      <c r="R439" s="33"/>
      <c r="S439" s="33"/>
      <c r="T439" s="35"/>
      <c r="U439" s="35"/>
      <c r="V439" s="35"/>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2" customHeight="1" outlineLevel="1" x14ac:dyDescent="0.25">
      <c r="A440" s="5"/>
      <c r="B440" s="6"/>
      <c r="C440" s="17"/>
      <c r="D440" s="17"/>
      <c r="E440" s="17"/>
      <c r="F440" s="33"/>
      <c r="G440" s="33"/>
      <c r="H440" s="33"/>
      <c r="I440" s="33"/>
      <c r="J440" s="33"/>
      <c r="K440" s="33"/>
      <c r="L440" s="33"/>
      <c r="M440" s="58"/>
      <c r="N440" s="58"/>
      <c r="O440" s="58"/>
      <c r="P440" s="35"/>
      <c r="Q440" s="35"/>
      <c r="R440" s="35"/>
      <c r="S440" s="35"/>
      <c r="T440" s="35"/>
      <c r="U440" s="35"/>
      <c r="V440" s="35"/>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5.0999999999999996" customHeight="1" outlineLevel="1" x14ac:dyDescent="0.25">
      <c r="A441" s="5"/>
      <c r="B441" s="6"/>
      <c r="C441" s="17"/>
      <c r="D441" s="17"/>
      <c r="E441" s="17"/>
      <c r="F441" s="36"/>
      <c r="G441" s="36"/>
      <c r="H441" s="36"/>
      <c r="I441" s="36"/>
      <c r="J441" s="36"/>
      <c r="K441" s="36"/>
      <c r="L441" s="37"/>
      <c r="M441" s="37"/>
      <c r="N441" s="38"/>
      <c r="O441" s="38"/>
      <c r="P441" s="38"/>
      <c r="Q441" s="38"/>
      <c r="R441" s="38"/>
      <c r="S441" s="38"/>
      <c r="T441" s="38"/>
      <c r="U441" s="38"/>
      <c r="V441" s="38"/>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24.95" customHeight="1" outlineLevel="1" x14ac:dyDescent="0.25">
      <c r="A442" s="5"/>
      <c r="B442" s="6"/>
      <c r="C442" s="39"/>
      <c r="D442" s="39"/>
      <c r="E442" s="39"/>
      <c r="F442" s="39"/>
      <c r="G442" s="40" t="str">
        <f>G400</f>
        <v>Chem cost per application</v>
      </c>
      <c r="H442" s="39"/>
      <c r="I442" s="39"/>
      <c r="J442" s="39"/>
      <c r="K442" s="39"/>
      <c r="L442" s="39"/>
      <c r="M442" s="39"/>
      <c r="N442" s="39"/>
      <c r="O442" s="39"/>
      <c r="P442" s="39"/>
      <c r="Q442" s="39"/>
      <c r="R442" s="39"/>
      <c r="S442" s="39"/>
      <c r="T442" s="39"/>
      <c r="U442" s="39"/>
      <c r="V442" s="39"/>
      <c r="W442" s="41" t="s">
        <v>24</v>
      </c>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6"/>
      <c r="D443" s="6"/>
      <c r="E443" s="6"/>
      <c r="F443" s="7"/>
      <c r="G443" s="7"/>
      <c r="H443" s="7"/>
      <c r="I443" s="7"/>
      <c r="J443" s="7"/>
      <c r="K443" s="7"/>
      <c r="L443" s="7"/>
      <c r="M443" s="7"/>
      <c r="N443" s="7"/>
      <c r="O443" s="7"/>
      <c r="P443" s="7"/>
      <c r="Q443" s="7"/>
      <c r="R443" s="7"/>
      <c r="S443" s="7"/>
      <c r="T443" s="7"/>
      <c r="U443" s="7"/>
      <c r="V443" s="7"/>
      <c r="W443" s="7"/>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c r="BQ443" s="7"/>
      <c r="BR443" s="7"/>
      <c r="BS443" s="7"/>
      <c r="BT443" s="7"/>
      <c r="BU443" s="7"/>
      <c r="BV443" s="7"/>
      <c r="BW443" s="7"/>
      <c r="BX443" s="7"/>
      <c r="BY443" s="7"/>
      <c r="BZ443" s="7"/>
      <c r="CA443" s="7"/>
      <c r="CB443" s="7"/>
      <c r="CC443" s="7"/>
      <c r="CD443" s="7"/>
      <c r="CE443" s="7"/>
      <c r="CF443" s="7"/>
    </row>
    <row r="444" spans="1:84" ht="12" customHeight="1" outlineLevel="1" x14ac:dyDescent="0.25">
      <c r="A444" s="5"/>
      <c r="B444" s="6"/>
      <c r="C444" s="6"/>
      <c r="D444" s="6"/>
      <c r="E444" s="6"/>
      <c r="F444" s="7"/>
      <c r="G444" s="7"/>
      <c r="H444" s="7"/>
      <c r="I444" s="7"/>
      <c r="J444" s="7"/>
      <c r="K444" s="7"/>
      <c r="L444" s="7"/>
      <c r="M444" s="7"/>
      <c r="N444" s="240"/>
      <c r="O444" s="240"/>
      <c r="P444" s="240"/>
      <c r="Q444" s="7"/>
      <c r="R444" s="7"/>
      <c r="S444" s="7"/>
      <c r="T444" s="7"/>
      <c r="U444" s="7"/>
      <c r="V444" s="7"/>
      <c r="W444" s="7"/>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c r="BQ444" s="7"/>
      <c r="BR444" s="7"/>
      <c r="BS444" s="7"/>
      <c r="BT444" s="7"/>
      <c r="BU444" s="7"/>
      <c r="BV444" s="7"/>
      <c r="BW444" s="7"/>
      <c r="BX444" s="7"/>
      <c r="BY444" s="7"/>
      <c r="BZ444" s="7"/>
      <c r="CA444" s="7"/>
      <c r="CB444" s="7"/>
      <c r="CC444" s="7"/>
      <c r="CD444" s="7"/>
      <c r="CE444" s="7"/>
      <c r="CF444" s="7"/>
    </row>
    <row r="445" spans="1:84" ht="5.0999999999999996" customHeight="1" outlineLevel="1" thickBot="1" x14ac:dyDescent="0.3">
      <c r="A445" s="5"/>
      <c r="B445" s="6"/>
      <c r="C445" s="6"/>
      <c r="D445" s="6"/>
      <c r="E445" s="6"/>
      <c r="F445" s="6"/>
      <c r="G445" s="6"/>
      <c r="H445" s="7"/>
      <c r="I445" s="7"/>
      <c r="J445" s="7"/>
      <c r="K445" s="7"/>
      <c r="L445" s="7"/>
      <c r="M445" s="7"/>
      <c r="N445" s="240"/>
      <c r="O445" s="240"/>
      <c r="P445" s="240"/>
      <c r="Q445" s="7"/>
      <c r="R445" s="7"/>
      <c r="S445" s="7"/>
      <c r="T445" s="7"/>
      <c r="U445" s="7"/>
      <c r="V445" s="7"/>
      <c r="W445" s="7"/>
      <c r="X445" s="6"/>
      <c r="Y445" s="6"/>
      <c r="Z445" s="6"/>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84" ht="5.0999999999999996" customHeight="1" outlineLevel="1" x14ac:dyDescent="0.25">
      <c r="A446" s="5"/>
      <c r="B446" s="6"/>
      <c r="C446" s="9" t="s">
        <v>0</v>
      </c>
      <c r="D446" s="9"/>
      <c r="E446" s="9"/>
      <c r="F446" s="9"/>
      <c r="G446" s="9"/>
      <c r="H446" s="9"/>
      <c r="I446" s="9"/>
      <c r="J446" s="9"/>
      <c r="K446" s="10"/>
      <c r="L446" s="10"/>
      <c r="M446" s="10"/>
      <c r="N446" s="242"/>
      <c r="O446" s="242"/>
      <c r="P446" s="242"/>
      <c r="Q446" s="10"/>
      <c r="R446" s="10"/>
      <c r="S446" s="10"/>
      <c r="T446" s="10"/>
      <c r="U446" s="10"/>
      <c r="V446" s="10"/>
      <c r="W446" s="11"/>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12"/>
      <c r="D447" s="12"/>
      <c r="E447" s="12" t="s">
        <v>1</v>
      </c>
      <c r="F447" s="13"/>
      <c r="G447" s="14" t="s">
        <v>25</v>
      </c>
      <c r="H447" s="13"/>
      <c r="I447" s="13"/>
      <c r="J447" s="13"/>
      <c r="K447" s="13"/>
      <c r="L447" s="13"/>
      <c r="M447" s="13"/>
      <c r="N447" s="245"/>
      <c r="O447" s="245"/>
      <c r="P447" s="245"/>
      <c r="Q447" s="13"/>
      <c r="R447" s="13"/>
      <c r="S447" s="15"/>
      <c r="T447" s="13"/>
      <c r="U447" s="15"/>
      <c r="V447" s="1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12"/>
      <c r="D448" s="12"/>
      <c r="E448" s="17"/>
      <c r="F448" s="13"/>
      <c r="G448" s="18"/>
      <c r="H448" s="13" t="s">
        <v>26</v>
      </c>
      <c r="I448" s="13"/>
      <c r="J448" s="13"/>
      <c r="K448" s="13"/>
      <c r="L448" s="13"/>
      <c r="M448" s="13"/>
      <c r="N448" s="245"/>
      <c r="O448" s="245"/>
      <c r="P448" s="245"/>
      <c r="Q448" s="13"/>
      <c r="R448" s="13"/>
      <c r="S448" s="15"/>
      <c r="T448" s="19"/>
      <c r="U448" s="15"/>
      <c r="V448" s="15"/>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17"/>
      <c r="D449" s="12"/>
      <c r="E449" s="17"/>
      <c r="F449" s="13"/>
      <c r="G449" s="13" t="s">
        <v>2</v>
      </c>
      <c r="H449" s="13"/>
      <c r="I449" s="13"/>
      <c r="J449" s="13"/>
      <c r="K449" s="13"/>
      <c r="L449" s="13"/>
      <c r="M449" s="13"/>
      <c r="N449" s="245"/>
      <c r="O449" s="245"/>
      <c r="P449" s="245"/>
      <c r="Q449" s="13"/>
      <c r="R449" s="13"/>
      <c r="S449" s="15"/>
      <c r="T449" s="19"/>
      <c r="U449" s="15"/>
      <c r="V449" s="15"/>
      <c r="W449" s="16"/>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68" ht="12" customHeight="1" outlineLevel="1" x14ac:dyDescent="0.25">
      <c r="A450" s="5"/>
      <c r="B450" s="6"/>
      <c r="C450" s="20">
        <v>0</v>
      </c>
      <c r="D450" s="12"/>
      <c r="E450" s="17"/>
      <c r="F450" s="13"/>
      <c r="G450" s="21"/>
      <c r="H450" s="13"/>
      <c r="I450" s="13"/>
      <c r="J450" s="13"/>
      <c r="K450" s="13"/>
      <c r="L450" s="13"/>
      <c r="M450" s="13"/>
      <c r="N450" s="245"/>
      <c r="O450" s="245"/>
      <c r="P450" s="245"/>
      <c r="Q450" s="13"/>
      <c r="R450" s="13"/>
      <c r="S450" s="15"/>
      <c r="T450" s="19"/>
      <c r="U450" s="15"/>
      <c r="V450" s="15"/>
      <c r="W450" s="16"/>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7"/>
      <c r="D451" s="17"/>
      <c r="E451" s="17"/>
      <c r="F451" s="17"/>
      <c r="G451" s="17"/>
      <c r="H451" s="17"/>
      <c r="I451" s="17"/>
      <c r="J451" s="22"/>
      <c r="K451" s="22"/>
      <c r="L451" s="22"/>
      <c r="M451" s="22"/>
      <c r="N451" s="819"/>
      <c r="O451" s="819"/>
      <c r="P451" s="819"/>
      <c r="Q451" s="22"/>
      <c r="R451" s="22"/>
      <c r="S451" s="22"/>
      <c r="T451" s="22"/>
      <c r="U451" s="22"/>
      <c r="V451" s="22"/>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7"/>
      <c r="D452" s="17"/>
      <c r="E452" s="17"/>
      <c r="F452" s="17"/>
      <c r="G452" s="17"/>
      <c r="H452" s="17"/>
      <c r="I452" s="17"/>
      <c r="J452" s="17"/>
      <c r="K452" s="17"/>
      <c r="L452" s="22"/>
      <c r="M452" s="22"/>
      <c r="N452" s="819"/>
      <c r="O452" s="819"/>
      <c r="P452" s="819"/>
      <c r="Q452" s="22"/>
      <c r="R452" s="22"/>
      <c r="S452" s="22"/>
      <c r="T452" s="22"/>
      <c r="U452" s="22"/>
      <c r="V452" s="22"/>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7"/>
      <c r="E453" s="17"/>
      <c r="F453" s="17"/>
      <c r="G453" s="17"/>
      <c r="H453" s="17"/>
      <c r="I453" s="17"/>
      <c r="J453" s="23"/>
      <c r="K453" s="23"/>
      <c r="L453" s="23"/>
      <c r="M453" s="23"/>
      <c r="N453" s="255"/>
      <c r="O453" s="255"/>
      <c r="P453" s="255"/>
      <c r="Q453" s="23"/>
      <c r="R453" s="24"/>
      <c r="S453" s="22"/>
      <c r="T453" s="22"/>
      <c r="U453" s="22"/>
      <c r="V453" s="22"/>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7"/>
      <c r="E454" s="17"/>
      <c r="F454" s="17"/>
      <c r="G454" s="17"/>
      <c r="H454" s="17"/>
      <c r="I454" s="17"/>
      <c r="J454" s="255" t="s">
        <v>446</v>
      </c>
      <c r="K454" s="255" t="s">
        <v>63</v>
      </c>
      <c r="L454" s="255" t="s">
        <v>64</v>
      </c>
      <c r="M454" s="255" t="s">
        <v>65</v>
      </c>
      <c r="N454" s="255" t="s">
        <v>66</v>
      </c>
      <c r="O454" s="255" t="s">
        <v>1003</v>
      </c>
      <c r="P454" s="255" t="s">
        <v>1004</v>
      </c>
      <c r="Q454" s="255" t="s">
        <v>1005</v>
      </c>
      <c r="R454" s="24"/>
      <c r="S454" s="22"/>
      <c r="T454" s="22"/>
      <c r="U454" s="22"/>
      <c r="V454" s="22"/>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5" outlineLevel="1" x14ac:dyDescent="0.25">
      <c r="A455" s="5"/>
      <c r="B455" s="6"/>
      <c r="C455" s="17"/>
      <c r="D455" s="17"/>
      <c r="E455" s="17"/>
      <c r="F455" s="26"/>
      <c r="H455" s="27"/>
      <c r="I455" s="27" t="s">
        <v>81</v>
      </c>
      <c r="J455" s="375">
        <v>0</v>
      </c>
      <c r="K455" s="375">
        <v>0</v>
      </c>
      <c r="L455" s="375">
        <v>0</v>
      </c>
      <c r="M455" s="375">
        <v>1</v>
      </c>
      <c r="N455" s="375">
        <v>1</v>
      </c>
      <c r="O455" s="375">
        <v>0</v>
      </c>
      <c r="P455" s="375">
        <v>0</v>
      </c>
      <c r="Q455" s="375">
        <v>0</v>
      </c>
      <c r="R455" s="62"/>
      <c r="S455" s="62"/>
      <c r="T455" s="62"/>
      <c r="U455" s="62"/>
      <c r="V455" s="60"/>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s="765" customFormat="1" ht="15" outlineLevel="1" x14ac:dyDescent="0.25">
      <c r="A456" s="769"/>
      <c r="B456" s="766"/>
      <c r="C456" s="778"/>
      <c r="D456" s="778"/>
      <c r="E456" s="778"/>
      <c r="F456" s="782"/>
      <c r="H456" s="783"/>
      <c r="I456" s="783" t="s">
        <v>1088</v>
      </c>
      <c r="J456" s="375">
        <v>0</v>
      </c>
      <c r="K456" s="375">
        <v>0</v>
      </c>
      <c r="L456" s="375">
        <v>0</v>
      </c>
      <c r="M456" s="375">
        <v>1</v>
      </c>
      <c r="N456" s="375">
        <v>1</v>
      </c>
      <c r="O456" s="375">
        <v>0</v>
      </c>
      <c r="P456" s="375">
        <v>0</v>
      </c>
      <c r="Q456" s="375">
        <v>0</v>
      </c>
      <c r="R456" s="62"/>
      <c r="S456" s="62"/>
      <c r="T456" s="62"/>
      <c r="U456" s="62"/>
      <c r="V456" s="60"/>
      <c r="W456" s="773"/>
      <c r="X456" s="768"/>
      <c r="Y456" s="768"/>
      <c r="Z456" s="768"/>
      <c r="AA456" s="768"/>
      <c r="AB456" s="768"/>
      <c r="AC456" s="768"/>
      <c r="AD456" s="768"/>
      <c r="AE456" s="768"/>
      <c r="AF456" s="768"/>
      <c r="AG456" s="768"/>
      <c r="AH456" s="768"/>
      <c r="AI456" s="768"/>
      <c r="AJ456" s="768"/>
      <c r="AK456" s="768"/>
      <c r="AL456" s="768"/>
      <c r="AM456" s="768"/>
      <c r="AN456" s="768"/>
      <c r="AO456" s="768"/>
      <c r="AP456" s="768"/>
      <c r="AQ456" s="768"/>
      <c r="AR456" s="768"/>
      <c r="AS456" s="768"/>
      <c r="AT456" s="768"/>
      <c r="AU456" s="768"/>
      <c r="AV456" s="768"/>
      <c r="AW456" s="768"/>
      <c r="AX456" s="768"/>
      <c r="AY456" s="768"/>
      <c r="AZ456" s="768"/>
      <c r="BA456" s="768"/>
      <c r="BB456" s="768"/>
      <c r="BC456" s="768"/>
      <c r="BD456" s="768"/>
      <c r="BE456" s="768"/>
      <c r="BF456" s="768"/>
      <c r="BG456" s="768"/>
      <c r="BH456" s="768"/>
      <c r="BI456" s="768"/>
      <c r="BJ456" s="768"/>
      <c r="BK456" s="768"/>
      <c r="BL456" s="768"/>
      <c r="BM456" s="768"/>
      <c r="BN456" s="768"/>
      <c r="BO456" s="768"/>
      <c r="BP456" s="768"/>
    </row>
    <row r="457" spans="1:68" s="765" customFormat="1" ht="15" outlineLevel="1" x14ac:dyDescent="0.25">
      <c r="A457" s="769"/>
      <c r="B457" s="766"/>
      <c r="C457" s="778"/>
      <c r="D457" s="778"/>
      <c r="E457" s="778"/>
      <c r="F457" s="782"/>
      <c r="H457" s="783"/>
      <c r="I457" s="783" t="s">
        <v>72</v>
      </c>
      <c r="J457" s="375">
        <v>0</v>
      </c>
      <c r="K457" s="375">
        <v>0</v>
      </c>
      <c r="L457" s="375">
        <v>0</v>
      </c>
      <c r="M457" s="375">
        <v>1</v>
      </c>
      <c r="N457" s="375">
        <v>1</v>
      </c>
      <c r="O457" s="375">
        <v>0</v>
      </c>
      <c r="P457" s="375">
        <v>0</v>
      </c>
      <c r="Q457" s="375">
        <v>0</v>
      </c>
      <c r="R457" s="62"/>
      <c r="S457" s="62"/>
      <c r="T457" s="62"/>
      <c r="U457" s="62"/>
      <c r="V457" s="60"/>
      <c r="W457" s="773"/>
      <c r="X457" s="768"/>
      <c r="Y457" s="768"/>
      <c r="Z457" s="768"/>
      <c r="AA457" s="768"/>
      <c r="AB457" s="768"/>
      <c r="AC457" s="768"/>
      <c r="AD457" s="768"/>
      <c r="AE457" s="768"/>
      <c r="AF457" s="768"/>
      <c r="AG457" s="768"/>
      <c r="AH457" s="768"/>
      <c r="AI457" s="768"/>
      <c r="AJ457" s="768"/>
      <c r="AK457" s="768"/>
      <c r="AL457" s="768"/>
      <c r="AM457" s="768"/>
      <c r="AN457" s="768"/>
      <c r="AO457" s="768"/>
      <c r="AP457" s="768"/>
      <c r="AQ457" s="768"/>
      <c r="AR457" s="768"/>
      <c r="AS457" s="768"/>
      <c r="AT457" s="768"/>
      <c r="AU457" s="768"/>
      <c r="AV457" s="768"/>
      <c r="AW457" s="768"/>
      <c r="AX457" s="768"/>
      <c r="AY457" s="768"/>
      <c r="AZ457" s="768"/>
      <c r="BA457" s="768"/>
      <c r="BB457" s="768"/>
      <c r="BC457" s="768"/>
      <c r="BD457" s="768"/>
      <c r="BE457" s="768"/>
      <c r="BF457" s="768"/>
      <c r="BG457" s="768"/>
      <c r="BH457" s="768"/>
      <c r="BI457" s="768"/>
      <c r="BJ457" s="768"/>
      <c r="BK457" s="768"/>
      <c r="BL457" s="768"/>
      <c r="BM457" s="768"/>
      <c r="BN457" s="768"/>
      <c r="BO457" s="768"/>
      <c r="BP457" s="768"/>
    </row>
    <row r="458" spans="1:68" ht="15" outlineLevel="1" x14ac:dyDescent="0.25">
      <c r="A458" s="5"/>
      <c r="B458" s="6"/>
      <c r="C458" s="17"/>
      <c r="D458" s="17"/>
      <c r="E458" s="17"/>
      <c r="F458" s="26"/>
      <c r="H458" s="27"/>
      <c r="I458" s="27" t="s">
        <v>1089</v>
      </c>
      <c r="J458" s="375">
        <v>0</v>
      </c>
      <c r="K458" s="375">
        <v>0</v>
      </c>
      <c r="L458" s="375">
        <v>0</v>
      </c>
      <c r="M458" s="375">
        <v>1</v>
      </c>
      <c r="N458" s="375">
        <v>1</v>
      </c>
      <c r="O458" s="375">
        <v>0</v>
      </c>
      <c r="P458" s="375">
        <v>0</v>
      </c>
      <c r="Q458" s="375">
        <v>0</v>
      </c>
      <c r="R458" s="62"/>
      <c r="S458" s="62"/>
      <c r="T458" s="62"/>
      <c r="U458" s="62"/>
      <c r="V458" s="60"/>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s="765" customFormat="1" ht="12" customHeight="1" outlineLevel="1" x14ac:dyDescent="0.25">
      <c r="A459" s="769"/>
      <c r="B459" s="766"/>
      <c r="C459" s="778"/>
      <c r="D459" s="778"/>
      <c r="E459" s="778"/>
      <c r="F459" s="782"/>
      <c r="H459" s="783"/>
      <c r="I459" s="783" t="s">
        <v>73</v>
      </c>
      <c r="J459" s="376">
        <v>0.14000000000000001</v>
      </c>
      <c r="K459" s="376">
        <v>0.59</v>
      </c>
      <c r="L459" s="376">
        <v>0.71</v>
      </c>
      <c r="M459" s="376">
        <v>1</v>
      </c>
      <c r="N459" s="376">
        <v>1.04</v>
      </c>
      <c r="O459" s="375">
        <v>0</v>
      </c>
      <c r="P459" s="375">
        <v>0</v>
      </c>
      <c r="Q459" s="375">
        <v>0</v>
      </c>
      <c r="R459" s="59"/>
      <c r="S459" s="59"/>
      <c r="T459" s="59"/>
      <c r="U459" s="59"/>
      <c r="V459" s="60"/>
      <c r="W459" s="773"/>
      <c r="X459" s="768"/>
      <c r="Y459" s="768"/>
      <c r="Z459" s="768"/>
      <c r="AA459" s="768"/>
      <c r="AB459" s="768"/>
      <c r="AC459" s="768"/>
      <c r="AD459" s="768"/>
      <c r="AE459" s="768"/>
      <c r="AF459" s="768"/>
      <c r="AG459" s="768"/>
      <c r="AH459" s="768"/>
      <c r="AI459" s="768"/>
      <c r="AJ459" s="768"/>
      <c r="AK459" s="768"/>
      <c r="AL459" s="768"/>
      <c r="AM459" s="768"/>
      <c r="AN459" s="768"/>
      <c r="AO459" s="768"/>
      <c r="AP459" s="768"/>
      <c r="AQ459" s="768"/>
      <c r="AR459" s="768"/>
      <c r="AS459" s="768"/>
      <c r="AT459" s="768"/>
      <c r="AU459" s="768"/>
      <c r="AV459" s="768"/>
      <c r="AW459" s="768"/>
      <c r="AX459" s="768"/>
      <c r="AY459" s="768"/>
      <c r="AZ459" s="768"/>
      <c r="BA459" s="768"/>
      <c r="BB459" s="768"/>
      <c r="BC459" s="768"/>
      <c r="BD459" s="768"/>
      <c r="BE459" s="768"/>
      <c r="BF459" s="768"/>
      <c r="BG459" s="768"/>
      <c r="BH459" s="768"/>
      <c r="BI459" s="768"/>
      <c r="BJ459" s="768"/>
      <c r="BK459" s="768"/>
      <c r="BL459" s="768"/>
      <c r="BM459" s="768"/>
      <c r="BN459" s="768"/>
      <c r="BO459" s="768"/>
      <c r="BP459" s="768"/>
    </row>
    <row r="460" spans="1:68" ht="12" customHeight="1" outlineLevel="1" x14ac:dyDescent="0.25">
      <c r="A460" s="5"/>
      <c r="B460" s="6"/>
      <c r="C460" s="17"/>
      <c r="D460" s="17"/>
      <c r="E460" s="17"/>
      <c r="F460" s="26"/>
      <c r="H460" s="27"/>
      <c r="I460" s="27" t="s">
        <v>1085</v>
      </c>
      <c r="J460" s="376">
        <v>0.14000000000000001</v>
      </c>
      <c r="K460" s="376">
        <v>0.59</v>
      </c>
      <c r="L460" s="376">
        <v>0.71</v>
      </c>
      <c r="M460" s="376">
        <v>1</v>
      </c>
      <c r="N460" s="376">
        <v>1.04</v>
      </c>
      <c r="O460" s="375">
        <v>0</v>
      </c>
      <c r="P460" s="375">
        <v>0</v>
      </c>
      <c r="Q460" s="375">
        <v>0</v>
      </c>
      <c r="R460" s="59"/>
      <c r="S460" s="59"/>
      <c r="T460" s="59"/>
      <c r="U460" s="59"/>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2" customHeight="1" outlineLevel="1" x14ac:dyDescent="0.25">
      <c r="A461" s="5"/>
      <c r="B461" s="6"/>
      <c r="C461" s="17"/>
      <c r="D461" s="17"/>
      <c r="E461" s="17"/>
      <c r="F461" s="33"/>
      <c r="H461" s="27"/>
      <c r="I461" s="27" t="s">
        <v>74</v>
      </c>
      <c r="J461" s="375">
        <v>0.05</v>
      </c>
      <c r="K461" s="375">
        <v>0.15</v>
      </c>
      <c r="L461" s="375">
        <v>0.35</v>
      </c>
      <c r="M461" s="375">
        <v>1</v>
      </c>
      <c r="N461" s="375">
        <v>1</v>
      </c>
      <c r="O461" s="375">
        <v>0</v>
      </c>
      <c r="P461" s="375">
        <v>0</v>
      </c>
      <c r="Q461" s="375">
        <v>0</v>
      </c>
      <c r="R461" s="59"/>
      <c r="S461" s="59"/>
      <c r="T461" s="59"/>
      <c r="U461" s="59"/>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s="765" customFormat="1" ht="12" customHeight="1" outlineLevel="1" x14ac:dyDescent="0.25">
      <c r="A462" s="769"/>
      <c r="B462" s="766"/>
      <c r="C462" s="778"/>
      <c r="D462" s="778"/>
      <c r="E462" s="778"/>
      <c r="F462" s="780"/>
      <c r="H462" s="783"/>
      <c r="I462" s="783" t="s">
        <v>75</v>
      </c>
      <c r="J462" s="375">
        <v>0.13</v>
      </c>
      <c r="K462" s="375">
        <v>0.35</v>
      </c>
      <c r="L462" s="375">
        <v>0.52</v>
      </c>
      <c r="M462" s="375">
        <v>1</v>
      </c>
      <c r="N462" s="375">
        <v>1.0900000000000001</v>
      </c>
      <c r="O462" s="375">
        <v>0</v>
      </c>
      <c r="P462" s="375">
        <v>0</v>
      </c>
      <c r="Q462" s="375">
        <v>0</v>
      </c>
      <c r="R462" s="59"/>
      <c r="S462" s="59"/>
      <c r="T462" s="59"/>
      <c r="U462" s="59"/>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68" ht="12" customHeight="1" outlineLevel="1" x14ac:dyDescent="0.25">
      <c r="A463" s="5"/>
      <c r="B463" s="6"/>
      <c r="C463" s="17"/>
      <c r="D463" s="17"/>
      <c r="E463" s="17"/>
      <c r="F463" s="33"/>
      <c r="H463" s="27"/>
      <c r="I463" s="27" t="s">
        <v>1087</v>
      </c>
      <c r="J463" s="375">
        <v>0.13</v>
      </c>
      <c r="K463" s="375">
        <v>0.35</v>
      </c>
      <c r="L463" s="375">
        <v>0.52</v>
      </c>
      <c r="M463" s="375">
        <v>1</v>
      </c>
      <c r="N463" s="375">
        <v>1.0900000000000001</v>
      </c>
      <c r="O463" s="375">
        <v>0</v>
      </c>
      <c r="P463" s="375">
        <v>0</v>
      </c>
      <c r="Q463" s="375">
        <v>0</v>
      </c>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s="765" customFormat="1" ht="12" customHeight="1" outlineLevel="1" x14ac:dyDescent="0.25">
      <c r="A464" s="769"/>
      <c r="B464" s="766"/>
      <c r="C464" s="778"/>
      <c r="D464" s="778"/>
      <c r="E464" s="778"/>
      <c r="F464" s="780"/>
      <c r="H464" s="783"/>
      <c r="I464" s="783" t="s">
        <v>76</v>
      </c>
      <c r="J464" s="375">
        <v>0.15</v>
      </c>
      <c r="K464" s="375">
        <v>0.65</v>
      </c>
      <c r="L464" s="375">
        <v>0.73</v>
      </c>
      <c r="M464" s="375">
        <v>1</v>
      </c>
      <c r="N464" s="375">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33"/>
      <c r="H465" s="27"/>
      <c r="I465" s="27" t="s">
        <v>1086</v>
      </c>
      <c r="J465" s="375">
        <v>0.15</v>
      </c>
      <c r="K465" s="375">
        <v>0.65</v>
      </c>
      <c r="L465" s="375">
        <v>0.73</v>
      </c>
      <c r="M465" s="375">
        <v>1</v>
      </c>
      <c r="N465" s="375">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77</v>
      </c>
      <c r="J466" s="375">
        <v>7.0000000000000007E-2</v>
      </c>
      <c r="K466" s="375">
        <v>0.2</v>
      </c>
      <c r="L466" s="375">
        <v>0.67</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ht="12" customHeight="1" outlineLevel="1" x14ac:dyDescent="0.25">
      <c r="A467" s="5"/>
      <c r="B467" s="6"/>
      <c r="C467" s="17"/>
      <c r="D467" s="17"/>
      <c r="E467" s="17"/>
      <c r="F467" s="33"/>
      <c r="H467" s="27"/>
      <c r="I467" s="27" t="s">
        <v>78</v>
      </c>
      <c r="J467" s="375">
        <v>0.09</v>
      </c>
      <c r="K467" s="375">
        <v>0.4</v>
      </c>
      <c r="L467" s="375">
        <v>0.75</v>
      </c>
      <c r="M467" s="375">
        <v>1</v>
      </c>
      <c r="N467" s="375">
        <v>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250</v>
      </c>
      <c r="J468" s="375">
        <v>0.06</v>
      </c>
      <c r="K468" s="375">
        <v>0.42</v>
      </c>
      <c r="L468" s="375">
        <v>0.62</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ht="12" customHeight="1" outlineLevel="1" x14ac:dyDescent="0.25">
      <c r="A469" s="5"/>
      <c r="B469" s="6"/>
      <c r="C469" s="17"/>
      <c r="D469" s="17"/>
      <c r="E469" s="17"/>
      <c r="F469" s="33"/>
      <c r="H469" s="68"/>
      <c r="I469" s="68" t="s">
        <v>82</v>
      </c>
      <c r="J469" s="375">
        <v>7.0000000000000007E-2</v>
      </c>
      <c r="K469" s="375">
        <v>0.2</v>
      </c>
      <c r="L469" s="375">
        <v>0.67</v>
      </c>
      <c r="M469" s="375">
        <v>1</v>
      </c>
      <c r="N469" s="375">
        <v>1</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68"/>
      <c r="I470" s="68" t="s">
        <v>83</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68"/>
      <c r="I471" s="68" t="s">
        <v>84</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J472" s="63"/>
      <c r="K472" s="63"/>
      <c r="L472" s="63"/>
      <c r="M472" s="63"/>
      <c r="N472" s="63"/>
      <c r="O472" s="63"/>
      <c r="P472" s="63"/>
      <c r="Q472" s="63"/>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G473" s="34"/>
      <c r="H473" s="34"/>
      <c r="I473" s="34"/>
      <c r="J473" s="63"/>
      <c r="K473" s="63"/>
      <c r="L473" s="63"/>
      <c r="M473" s="63"/>
      <c r="N473" s="63"/>
      <c r="O473" s="63"/>
      <c r="P473" s="63"/>
      <c r="Q473" s="63"/>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5.0999999999999996" customHeight="1" outlineLevel="1" x14ac:dyDescent="0.25">
      <c r="A474" s="5"/>
      <c r="B474" s="6"/>
      <c r="C474" s="17"/>
      <c r="D474" s="17"/>
      <c r="E474" s="17"/>
      <c r="F474" s="36"/>
      <c r="G474" s="37"/>
      <c r="H474" s="37"/>
      <c r="I474" s="37"/>
      <c r="J474" s="38"/>
      <c r="K474" s="38"/>
      <c r="L474" s="38"/>
      <c r="M474" s="38"/>
      <c r="N474" s="268"/>
      <c r="O474" s="268"/>
      <c r="P474" s="268"/>
      <c r="Q474" s="38"/>
      <c r="R474" s="38"/>
      <c r="S474" s="38"/>
      <c r="T474" s="38"/>
      <c r="U474" s="38"/>
      <c r="V474" s="3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24.95" customHeight="1" outlineLevel="1" x14ac:dyDescent="0.25">
      <c r="A475" s="5"/>
      <c r="B475" s="6"/>
      <c r="C475" s="39"/>
      <c r="D475" s="39"/>
      <c r="E475" s="39"/>
      <c r="F475" s="39"/>
      <c r="G475" s="40" t="str">
        <f>G447</f>
        <v>Yield by Soil</v>
      </c>
      <c r="H475" s="39"/>
      <c r="I475" s="39"/>
      <c r="J475" s="39"/>
      <c r="K475" s="39"/>
      <c r="L475" s="39"/>
      <c r="M475" s="39"/>
      <c r="N475" s="269"/>
      <c r="O475" s="269"/>
      <c r="P475" s="269"/>
      <c r="Q475" s="39"/>
      <c r="R475" s="39"/>
      <c r="S475" s="39"/>
      <c r="T475" s="39"/>
      <c r="U475" s="39"/>
      <c r="V475" s="39"/>
      <c r="W475" s="41" t="s">
        <v>24</v>
      </c>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6"/>
      <c r="D476" s="6"/>
      <c r="E476" s="6"/>
      <c r="F476" s="7"/>
      <c r="G476" s="7"/>
      <c r="H476" s="7"/>
      <c r="I476" s="7"/>
      <c r="J476" s="7"/>
      <c r="K476" s="7"/>
      <c r="L476" s="7"/>
      <c r="M476" s="7"/>
      <c r="N476" s="240"/>
      <c r="O476" s="240"/>
      <c r="P476" s="240"/>
      <c r="Q476" s="7"/>
      <c r="R476" s="7"/>
      <c r="S476" s="7"/>
      <c r="T476" s="7"/>
      <c r="U476" s="7"/>
      <c r="V476" s="7"/>
      <c r="W476" s="7"/>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6"/>
      <c r="D477" s="6"/>
      <c r="E477" s="6"/>
      <c r="F477" s="6"/>
      <c r="G477" s="6"/>
      <c r="H477" s="7"/>
      <c r="I477" s="7"/>
      <c r="J477" s="7"/>
      <c r="K477" s="7"/>
      <c r="L477" s="7"/>
      <c r="M477" s="240"/>
      <c r="N477" s="240"/>
      <c r="O477" s="240"/>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5.0999999999999996" customHeight="1" outlineLevel="1" thickBot="1" x14ac:dyDescent="0.3">
      <c r="A478" s="5"/>
      <c r="B478" s="6"/>
      <c r="C478" s="6"/>
      <c r="D478" s="6"/>
      <c r="E478" s="6"/>
      <c r="F478" s="6"/>
      <c r="G478" s="6"/>
      <c r="H478" s="7"/>
      <c r="I478" s="7"/>
      <c r="J478" s="7"/>
      <c r="K478" s="7"/>
      <c r="L478" s="7"/>
      <c r="M478" s="240"/>
      <c r="N478" s="240"/>
      <c r="O478" s="240"/>
      <c r="P478" s="7"/>
      <c r="Q478" s="7"/>
      <c r="R478" s="7"/>
      <c r="S478" s="7"/>
      <c r="T478" s="7"/>
      <c r="U478" s="7"/>
      <c r="V478" s="7"/>
      <c r="W478" s="7"/>
      <c r="X478" s="6"/>
      <c r="Y478" s="6"/>
      <c r="Z478" s="6"/>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5.0999999999999996" customHeight="1" outlineLevel="1" x14ac:dyDescent="0.25">
      <c r="A479" s="5"/>
      <c r="B479" s="6"/>
      <c r="C479" s="9" t="s">
        <v>0</v>
      </c>
      <c r="D479" s="9"/>
      <c r="E479" s="9"/>
      <c r="F479" s="9"/>
      <c r="G479" s="9"/>
      <c r="H479" s="9"/>
      <c r="I479" s="9"/>
      <c r="J479" s="9"/>
      <c r="K479" s="10"/>
      <c r="L479" s="10"/>
      <c r="M479" s="242"/>
      <c r="N479" s="242"/>
      <c r="O479" s="242"/>
      <c r="P479" s="10"/>
      <c r="Q479" s="10"/>
      <c r="R479" s="10"/>
      <c r="S479" s="10"/>
      <c r="T479" s="10"/>
      <c r="U479" s="10"/>
      <c r="V479" s="10"/>
      <c r="W479" s="11"/>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2"/>
      <c r="D480" s="12"/>
      <c r="E480" s="12" t="s">
        <v>1</v>
      </c>
      <c r="F480" s="13"/>
      <c r="G480" s="14" t="s">
        <v>422</v>
      </c>
      <c r="H480" s="13"/>
      <c r="I480" s="13"/>
      <c r="J480" s="13"/>
      <c r="K480" s="13"/>
      <c r="L480" s="13"/>
      <c r="M480" s="245"/>
      <c r="N480" s="245"/>
      <c r="O480" s="245"/>
      <c r="P480" s="13"/>
      <c r="Q480" s="13"/>
      <c r="R480" s="13"/>
      <c r="S480" s="15"/>
      <c r="T480" s="13"/>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2"/>
      <c r="D481" s="12"/>
      <c r="E481" s="17"/>
      <c r="F481" s="13"/>
      <c r="G481" s="18"/>
      <c r="H481" s="13" t="s">
        <v>26</v>
      </c>
      <c r="I481" s="13"/>
      <c r="J481" s="13"/>
      <c r="K481" s="13"/>
      <c r="L481" s="13"/>
      <c r="M481" s="245"/>
      <c r="N481" s="245"/>
      <c r="O481" s="245"/>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2"/>
      <c r="E482" s="17"/>
      <c r="F482" s="13"/>
      <c r="G482" s="13" t="s">
        <v>2</v>
      </c>
      <c r="H482" s="13"/>
      <c r="I482" s="13"/>
      <c r="J482" s="13"/>
      <c r="K482" s="13"/>
      <c r="L482" s="13"/>
      <c r="M482" s="245"/>
      <c r="N482" s="245"/>
      <c r="O482" s="245"/>
      <c r="P482" s="13"/>
      <c r="Q482" s="13"/>
      <c r="R482" s="13"/>
      <c r="S482" s="15"/>
      <c r="T482" s="19"/>
      <c r="U482" s="15"/>
      <c r="V482" s="15"/>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20">
        <v>0</v>
      </c>
      <c r="D483" s="12"/>
      <c r="E483" s="17"/>
      <c r="F483" s="13"/>
      <c r="G483" s="21"/>
      <c r="H483" s="13"/>
      <c r="I483" s="13"/>
      <c r="J483" s="13"/>
      <c r="K483" s="13"/>
      <c r="L483" s="13"/>
      <c r="M483" s="245"/>
      <c r="N483" s="245"/>
      <c r="O483" s="245"/>
      <c r="P483" s="13"/>
      <c r="Q483" s="13"/>
      <c r="R483" s="13"/>
      <c r="S483" s="15"/>
      <c r="T483" s="19"/>
      <c r="U483" s="15"/>
      <c r="V483" s="15"/>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c r="I484" s="17"/>
      <c r="J484" s="22"/>
      <c r="K484" s="22"/>
      <c r="L484" s="22"/>
      <c r="M484" s="819"/>
      <c r="N484" s="819"/>
      <c r="O484" s="819"/>
      <c r="P484" s="22"/>
      <c r="Q484" s="22"/>
      <c r="R484" s="22"/>
      <c r="S484" s="22"/>
      <c r="T484" s="22"/>
      <c r="U484" s="22"/>
      <c r="V484" s="22"/>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17"/>
      <c r="G485" s="17"/>
      <c r="H485" s="17"/>
      <c r="I485" s="17"/>
      <c r="J485" s="17"/>
      <c r="K485" s="17"/>
      <c r="L485" s="22"/>
      <c r="M485" s="819"/>
      <c r="N485" s="819"/>
      <c r="O485" s="819"/>
      <c r="P485" s="22"/>
      <c r="Q485" s="22"/>
      <c r="R485" s="22"/>
      <c r="S485" s="22"/>
      <c r="T485" s="22"/>
      <c r="U485" s="22"/>
      <c r="V485" s="22"/>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17"/>
      <c r="G486" s="17"/>
      <c r="H486" s="17"/>
      <c r="I486" s="23"/>
      <c r="J486" s="23"/>
      <c r="K486" s="23"/>
      <c r="L486" s="23"/>
      <c r="M486" s="255"/>
      <c r="N486" s="255"/>
      <c r="O486" s="255"/>
      <c r="P486" s="23"/>
      <c r="Q486" s="24"/>
      <c r="R486" s="24"/>
      <c r="S486" s="22"/>
      <c r="T486" s="22"/>
      <c r="U486" s="22"/>
      <c r="V486" s="22"/>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17"/>
      <c r="G487" s="17"/>
      <c r="H487" s="17"/>
      <c r="I487" s="255" t="s">
        <v>446</v>
      </c>
      <c r="J487" s="255" t="s">
        <v>63</v>
      </c>
      <c r="K487" s="255" t="s">
        <v>64</v>
      </c>
      <c r="L487" s="255" t="s">
        <v>65</v>
      </c>
      <c r="M487" s="255" t="s">
        <v>66</v>
      </c>
      <c r="N487" s="255" t="s">
        <v>1003</v>
      </c>
      <c r="O487" s="255" t="s">
        <v>1004</v>
      </c>
      <c r="P487" s="255" t="s">
        <v>1005</v>
      </c>
      <c r="Q487" s="24"/>
      <c r="R487" s="24"/>
      <c r="S487" s="22"/>
      <c r="T487" s="22"/>
      <c r="U487" s="22"/>
      <c r="V487" s="22"/>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5" outlineLevel="1" x14ac:dyDescent="0.25">
      <c r="A488" s="5"/>
      <c r="B488" s="6"/>
      <c r="C488" s="17"/>
      <c r="D488" s="17"/>
      <c r="E488" s="17"/>
      <c r="F488" s="26"/>
      <c r="G488" s="27"/>
      <c r="H488" s="27" t="s">
        <v>81</v>
      </c>
      <c r="I488" s="370">
        <v>0</v>
      </c>
      <c r="J488" s="370">
        <v>0</v>
      </c>
      <c r="K488" s="370">
        <v>0</v>
      </c>
      <c r="L488" s="370">
        <v>1.0416666666666666E-2</v>
      </c>
      <c r="M488" s="370">
        <v>1.0416666666666666E-2</v>
      </c>
      <c r="N488" s="370">
        <v>0</v>
      </c>
      <c r="O488" s="370">
        <v>0</v>
      </c>
      <c r="P488" s="370">
        <v>0</v>
      </c>
      <c r="Q488" s="62"/>
      <c r="R488" s="62"/>
      <c r="S488" s="62"/>
      <c r="T488" s="62"/>
      <c r="U488" s="62"/>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s="765" customFormat="1" ht="15" outlineLevel="1" x14ac:dyDescent="0.25">
      <c r="A489" s="769"/>
      <c r="B489" s="766"/>
      <c r="C489" s="778"/>
      <c r="D489" s="778"/>
      <c r="E489" s="778"/>
      <c r="F489" s="782"/>
      <c r="G489" s="783"/>
      <c r="H489" s="783" t="s">
        <v>1088</v>
      </c>
      <c r="I489" s="370">
        <v>0</v>
      </c>
      <c r="J489" s="370">
        <v>0</v>
      </c>
      <c r="K489" s="370">
        <v>0</v>
      </c>
      <c r="L489" s="370">
        <v>1.0416666666666666E-2</v>
      </c>
      <c r="M489" s="370">
        <v>1.0416666666666666E-2</v>
      </c>
      <c r="N489" s="370">
        <v>0</v>
      </c>
      <c r="O489" s="370">
        <v>0</v>
      </c>
      <c r="P489" s="370">
        <v>0</v>
      </c>
      <c r="Q489" s="62"/>
      <c r="R489" s="62"/>
      <c r="S489" s="62"/>
      <c r="T489" s="62"/>
      <c r="U489" s="62"/>
      <c r="V489" s="60"/>
      <c r="W489" s="773"/>
      <c r="X489" s="768"/>
      <c r="Y489" s="768"/>
      <c r="Z489" s="768"/>
      <c r="AA489" s="768"/>
      <c r="AB489" s="768"/>
      <c r="AC489" s="768"/>
      <c r="AD489" s="768"/>
      <c r="AE489" s="768"/>
      <c r="AF489" s="768"/>
      <c r="AG489" s="768"/>
      <c r="AH489" s="768"/>
      <c r="AI489" s="768"/>
      <c r="AJ489" s="768"/>
      <c r="AK489" s="768"/>
      <c r="AL489" s="768"/>
      <c r="AM489" s="768"/>
      <c r="AN489" s="768"/>
      <c r="AO489" s="768"/>
      <c r="AP489" s="768"/>
      <c r="AQ489" s="768"/>
      <c r="AR489" s="768"/>
      <c r="AS489" s="768"/>
      <c r="AT489" s="768"/>
      <c r="AU489" s="768"/>
      <c r="AV489" s="768"/>
      <c r="AW489" s="768"/>
      <c r="AX489" s="768"/>
      <c r="AY489" s="768"/>
      <c r="AZ489" s="768"/>
      <c r="BA489" s="768"/>
      <c r="BB489" s="768"/>
      <c r="BC489" s="768"/>
      <c r="BD489" s="768"/>
      <c r="BE489" s="768"/>
      <c r="BF489" s="768"/>
      <c r="BG489" s="768"/>
      <c r="BH489" s="768"/>
      <c r="BI489" s="768"/>
      <c r="BJ489" s="768"/>
      <c r="BK489" s="768"/>
      <c r="BL489" s="768"/>
      <c r="BM489" s="768"/>
      <c r="BN489" s="768"/>
      <c r="BO489" s="768"/>
      <c r="BP489" s="768"/>
    </row>
    <row r="490" spans="1:68" s="765" customFormat="1" ht="15" outlineLevel="1" x14ac:dyDescent="0.25">
      <c r="A490" s="769"/>
      <c r="B490" s="766"/>
      <c r="C490" s="778"/>
      <c r="D490" s="778"/>
      <c r="E490" s="778"/>
      <c r="F490" s="782"/>
      <c r="G490" s="783"/>
      <c r="H490" s="783" t="s">
        <v>72</v>
      </c>
      <c r="I490" s="370">
        <v>0</v>
      </c>
      <c r="J490" s="370">
        <v>0</v>
      </c>
      <c r="K490" s="370">
        <v>0</v>
      </c>
      <c r="L490" s="370">
        <v>1.0416666666666666E-2</v>
      </c>
      <c r="M490" s="370">
        <v>1.0416666666666666E-2</v>
      </c>
      <c r="N490" s="370">
        <v>0</v>
      </c>
      <c r="O490" s="370">
        <v>0</v>
      </c>
      <c r="P490" s="370">
        <v>0</v>
      </c>
      <c r="Q490" s="62"/>
      <c r="R490" s="62"/>
      <c r="S490" s="62"/>
      <c r="T490" s="62"/>
      <c r="U490" s="62"/>
      <c r="V490" s="60"/>
      <c r="W490" s="773"/>
      <c r="X490" s="768"/>
      <c r="Y490" s="768"/>
      <c r="Z490" s="768"/>
      <c r="AA490" s="768"/>
      <c r="AB490" s="768"/>
      <c r="AC490" s="768"/>
      <c r="AD490" s="768"/>
      <c r="AE490" s="768"/>
      <c r="AF490" s="768"/>
      <c r="AG490" s="768"/>
      <c r="AH490" s="768"/>
      <c r="AI490" s="768"/>
      <c r="AJ490" s="768"/>
      <c r="AK490" s="768"/>
      <c r="AL490" s="768"/>
      <c r="AM490" s="768"/>
      <c r="AN490" s="768"/>
      <c r="AO490" s="768"/>
      <c r="AP490" s="768"/>
      <c r="AQ490" s="768"/>
      <c r="AR490" s="768"/>
      <c r="AS490" s="768"/>
      <c r="AT490" s="768"/>
      <c r="AU490" s="768"/>
      <c r="AV490" s="768"/>
      <c r="AW490" s="768"/>
      <c r="AX490" s="768"/>
      <c r="AY490" s="768"/>
      <c r="AZ490" s="768"/>
      <c r="BA490" s="768"/>
      <c r="BB490" s="768"/>
      <c r="BC490" s="768"/>
      <c r="BD490" s="768"/>
      <c r="BE490" s="768"/>
      <c r="BF490" s="768"/>
      <c r="BG490" s="768"/>
      <c r="BH490" s="768"/>
      <c r="BI490" s="768"/>
      <c r="BJ490" s="768"/>
      <c r="BK490" s="768"/>
      <c r="BL490" s="768"/>
      <c r="BM490" s="768"/>
      <c r="BN490" s="768"/>
      <c r="BO490" s="768"/>
      <c r="BP490" s="768"/>
    </row>
    <row r="491" spans="1:68" ht="15" outlineLevel="1" x14ac:dyDescent="0.25">
      <c r="A491" s="5"/>
      <c r="B491" s="6"/>
      <c r="C491" s="17"/>
      <c r="D491" s="17"/>
      <c r="E491" s="17"/>
      <c r="F491" s="26"/>
      <c r="G491" s="27"/>
      <c r="H491" s="27" t="s">
        <v>1089</v>
      </c>
      <c r="I491" s="370">
        <v>0</v>
      </c>
      <c r="J491" s="370">
        <v>0</v>
      </c>
      <c r="K491" s="370">
        <v>0</v>
      </c>
      <c r="L491" s="370">
        <v>1.0416666666666666E-2</v>
      </c>
      <c r="M491" s="370">
        <v>1.0416666666666666E-2</v>
      </c>
      <c r="N491" s="370">
        <v>0</v>
      </c>
      <c r="O491" s="370">
        <v>0</v>
      </c>
      <c r="P491" s="370">
        <v>0</v>
      </c>
      <c r="Q491" s="62"/>
      <c r="R491" s="62"/>
      <c r="S491" s="62"/>
      <c r="T491" s="62"/>
      <c r="U491" s="62"/>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s="765" customFormat="1" ht="12" customHeight="1" outlineLevel="1" x14ac:dyDescent="0.25">
      <c r="A492" s="769"/>
      <c r="B492" s="766"/>
      <c r="C492" s="778"/>
      <c r="D492" s="778"/>
      <c r="E492" s="778"/>
      <c r="F492" s="782"/>
      <c r="G492" s="783"/>
      <c r="H492" s="783" t="s">
        <v>73</v>
      </c>
      <c r="I492" s="370">
        <v>0.33333333333333331</v>
      </c>
      <c r="J492" s="370">
        <v>0.33333333333333331</v>
      </c>
      <c r="K492" s="370">
        <v>0.125</v>
      </c>
      <c r="L492" s="370">
        <v>8.3333333333333329E-2</v>
      </c>
      <c r="M492" s="370">
        <v>8.3333333333333329E-2</v>
      </c>
      <c r="N492" s="370">
        <v>0</v>
      </c>
      <c r="O492" s="370">
        <v>0</v>
      </c>
      <c r="P492" s="370">
        <v>0</v>
      </c>
      <c r="Q492" s="59"/>
      <c r="R492" s="59"/>
      <c r="S492" s="59"/>
      <c r="T492" s="59"/>
      <c r="U492" s="59"/>
      <c r="V492" s="60"/>
      <c r="W492" s="773"/>
      <c r="X492" s="768"/>
      <c r="Y492" s="768"/>
      <c r="Z492" s="768"/>
      <c r="AA492" s="768"/>
      <c r="AB492" s="768"/>
      <c r="AC492" s="768"/>
      <c r="AD492" s="768"/>
      <c r="AE492" s="768"/>
      <c r="AF492" s="768"/>
      <c r="AG492" s="768"/>
      <c r="AH492" s="768"/>
      <c r="AI492" s="768"/>
      <c r="AJ492" s="768"/>
      <c r="AK492" s="768"/>
      <c r="AL492" s="768"/>
      <c r="AM492" s="768"/>
      <c r="AN492" s="768"/>
      <c r="AO492" s="768"/>
      <c r="AP492" s="768"/>
      <c r="AQ492" s="768"/>
      <c r="AR492" s="768"/>
      <c r="AS492" s="768"/>
      <c r="AT492" s="768"/>
      <c r="AU492" s="768"/>
      <c r="AV492" s="768"/>
      <c r="AW492" s="768"/>
      <c r="AX492" s="768"/>
      <c r="AY492" s="768"/>
      <c r="AZ492" s="768"/>
      <c r="BA492" s="768"/>
      <c r="BB492" s="768"/>
      <c r="BC492" s="768"/>
      <c r="BD492" s="768"/>
      <c r="BE492" s="768"/>
      <c r="BF492" s="768"/>
      <c r="BG492" s="768"/>
      <c r="BH492" s="768"/>
      <c r="BI492" s="768"/>
      <c r="BJ492" s="768"/>
      <c r="BK492" s="768"/>
      <c r="BL492" s="768"/>
      <c r="BM492" s="768"/>
      <c r="BN492" s="768"/>
      <c r="BO492" s="768"/>
      <c r="BP492" s="768"/>
    </row>
    <row r="493" spans="1:68" ht="12" customHeight="1" outlineLevel="1" x14ac:dyDescent="0.25">
      <c r="A493" s="5"/>
      <c r="B493" s="6"/>
      <c r="C493" s="17"/>
      <c r="D493" s="17"/>
      <c r="E493" s="17"/>
      <c r="F493" s="26"/>
      <c r="G493" s="198"/>
      <c r="H493" s="198" t="s">
        <v>1085</v>
      </c>
      <c r="I493" s="370">
        <v>0.33333333333333331</v>
      </c>
      <c r="J493" s="370">
        <v>0.33333333333333331</v>
      </c>
      <c r="K493" s="370">
        <v>0.125</v>
      </c>
      <c r="L493" s="370">
        <v>8.3333333333333329E-2</v>
      </c>
      <c r="M493" s="370">
        <v>8.3333333333333329E-2</v>
      </c>
      <c r="N493" s="370">
        <v>0</v>
      </c>
      <c r="O493" s="370">
        <v>0</v>
      </c>
      <c r="P493" s="370">
        <v>0</v>
      </c>
      <c r="Q493" s="59"/>
      <c r="R493" s="59"/>
      <c r="S493" s="59"/>
      <c r="T493" s="59"/>
      <c r="U493" s="59"/>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33"/>
      <c r="G494" s="198"/>
      <c r="H494" s="198" t="s">
        <v>74</v>
      </c>
      <c r="I494" s="370">
        <v>0.33333333333333331</v>
      </c>
      <c r="J494" s="370">
        <v>0.33333333333333331</v>
      </c>
      <c r="K494" s="370">
        <v>0.125</v>
      </c>
      <c r="L494" s="370">
        <v>8.3333333333333329E-2</v>
      </c>
      <c r="M494" s="370">
        <v>8.3333333333333329E-2</v>
      </c>
      <c r="N494" s="370">
        <v>0</v>
      </c>
      <c r="O494" s="370">
        <v>0</v>
      </c>
      <c r="P494" s="370">
        <v>0</v>
      </c>
      <c r="Q494" s="59"/>
      <c r="R494" s="59"/>
      <c r="S494" s="59"/>
      <c r="T494" s="59"/>
      <c r="U494" s="59"/>
      <c r="V494" s="60"/>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s="765" customFormat="1" ht="12" customHeight="1" outlineLevel="1" x14ac:dyDescent="0.25">
      <c r="A495" s="769"/>
      <c r="B495" s="766"/>
      <c r="C495" s="778"/>
      <c r="D495" s="778"/>
      <c r="E495" s="778"/>
      <c r="F495" s="780"/>
      <c r="G495" s="783"/>
      <c r="H495" s="783" t="s">
        <v>75</v>
      </c>
      <c r="I495" s="370">
        <v>0</v>
      </c>
      <c r="J495" s="370">
        <v>0</v>
      </c>
      <c r="K495" s="370">
        <v>0</v>
      </c>
      <c r="L495" s="370">
        <v>0</v>
      </c>
      <c r="M495" s="370">
        <v>0</v>
      </c>
      <c r="N495" s="370">
        <v>0</v>
      </c>
      <c r="O495" s="370">
        <v>0</v>
      </c>
      <c r="P495" s="370">
        <v>0</v>
      </c>
      <c r="Q495" s="59"/>
      <c r="R495" s="59"/>
      <c r="S495" s="59"/>
      <c r="T495" s="59"/>
      <c r="U495" s="59"/>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2" customHeight="1" outlineLevel="1" x14ac:dyDescent="0.25">
      <c r="A496" s="5"/>
      <c r="B496" s="6"/>
      <c r="C496" s="17"/>
      <c r="D496" s="17"/>
      <c r="E496" s="17"/>
      <c r="F496" s="33"/>
      <c r="G496" s="198"/>
      <c r="H496" s="198" t="s">
        <v>1087</v>
      </c>
      <c r="I496" s="370">
        <v>0</v>
      </c>
      <c r="J496" s="370">
        <v>0</v>
      </c>
      <c r="K496" s="370">
        <v>0</v>
      </c>
      <c r="L496" s="370">
        <v>0</v>
      </c>
      <c r="M496" s="370">
        <v>0</v>
      </c>
      <c r="N496" s="370">
        <v>0</v>
      </c>
      <c r="O496" s="370">
        <v>0</v>
      </c>
      <c r="P496" s="370">
        <v>0</v>
      </c>
      <c r="Q496" s="59"/>
      <c r="R496" s="59"/>
      <c r="S496" s="59"/>
      <c r="T496" s="59"/>
      <c r="U496" s="59"/>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84" s="765" customFormat="1" ht="12" customHeight="1" outlineLevel="1" x14ac:dyDescent="0.25">
      <c r="A497" s="769"/>
      <c r="B497" s="766"/>
      <c r="C497" s="778"/>
      <c r="D497" s="778"/>
      <c r="E497" s="778"/>
      <c r="F497" s="780"/>
      <c r="G497" s="783"/>
      <c r="H497" s="783" t="s">
        <v>76</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84" ht="12" customHeight="1" outlineLevel="1" x14ac:dyDescent="0.25">
      <c r="A498" s="5"/>
      <c r="B498" s="6"/>
      <c r="C498" s="17"/>
      <c r="D498" s="17"/>
      <c r="E498" s="17"/>
      <c r="F498" s="33"/>
      <c r="G498" s="198"/>
      <c r="H498" s="198" t="s">
        <v>1086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ht="12" customHeight="1" outlineLevel="1" x14ac:dyDescent="0.25">
      <c r="A499" s="5"/>
      <c r="B499" s="6"/>
      <c r="C499" s="17"/>
      <c r="D499" s="17"/>
      <c r="E499" s="17"/>
      <c r="F499" s="33"/>
      <c r="G499" s="198"/>
      <c r="H499" s="198" t="s">
        <v>77</v>
      </c>
      <c r="I499" s="370">
        <v>0.16666666666666666</v>
      </c>
      <c r="J499" s="370">
        <v>0.16666666666666666</v>
      </c>
      <c r="K499" s="370">
        <v>6.25E-2</v>
      </c>
      <c r="L499" s="370">
        <v>4.1666666666666664E-2</v>
      </c>
      <c r="M499" s="370">
        <v>4.1666666666666664E-2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84" ht="12" customHeight="1" outlineLevel="1" x14ac:dyDescent="0.25">
      <c r="A500" s="5"/>
      <c r="B500" s="6"/>
      <c r="C500" s="17"/>
      <c r="D500" s="17"/>
      <c r="E500" s="17"/>
      <c r="F500" s="33"/>
      <c r="G500" s="198"/>
      <c r="H500" s="198" t="s">
        <v>78</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ht="12" customHeight="1" outlineLevel="1" x14ac:dyDescent="0.25">
      <c r="A501" s="5"/>
      <c r="B501" s="6"/>
      <c r="C501" s="17"/>
      <c r="D501" s="17"/>
      <c r="E501" s="17"/>
      <c r="F501" s="33"/>
      <c r="G501" s="198"/>
      <c r="H501" s="198" t="s">
        <v>250</v>
      </c>
      <c r="I501" s="370">
        <v>0.05</v>
      </c>
      <c r="J501" s="370">
        <v>0.05</v>
      </c>
      <c r="K501" s="370">
        <v>0.05</v>
      </c>
      <c r="L501" s="370">
        <v>0.05</v>
      </c>
      <c r="M501" s="370">
        <v>0.05</v>
      </c>
      <c r="N501" s="370">
        <v>0.05</v>
      </c>
      <c r="O501" s="370">
        <v>0.05</v>
      </c>
      <c r="P501" s="370">
        <v>0.05</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84" ht="12" customHeight="1" outlineLevel="1" x14ac:dyDescent="0.25">
      <c r="A502" s="5"/>
      <c r="B502" s="6"/>
      <c r="C502" s="17"/>
      <c r="D502" s="17"/>
      <c r="E502" s="17"/>
      <c r="F502" s="33"/>
      <c r="G502" s="198"/>
      <c r="H502" s="198" t="s">
        <v>82</v>
      </c>
      <c r="I502" s="370">
        <v>0.16666666666666666</v>
      </c>
      <c r="J502" s="370">
        <v>0.16666666666666666</v>
      </c>
      <c r="K502" s="370">
        <v>6.25E-2</v>
      </c>
      <c r="L502" s="370">
        <v>4.1666666666666664E-2</v>
      </c>
      <c r="M502" s="370">
        <v>4.1666666666666664E-2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83</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84</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34"/>
      <c r="H505" s="34"/>
      <c r="I505" s="64"/>
      <c r="J505" s="63"/>
      <c r="K505" s="63"/>
      <c r="L505" s="63"/>
      <c r="M505" s="63"/>
      <c r="N505" s="63"/>
      <c r="O505" s="63"/>
      <c r="P505" s="63"/>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5.0999999999999996" customHeight="1" outlineLevel="1" x14ac:dyDescent="0.25">
      <c r="A506" s="5"/>
      <c r="B506" s="6"/>
      <c r="C506" s="17"/>
      <c r="D506" s="17"/>
      <c r="E506" s="17"/>
      <c r="F506" s="36"/>
      <c r="G506" s="37"/>
      <c r="H506" s="37"/>
      <c r="I506" s="37"/>
      <c r="J506" s="38"/>
      <c r="K506" s="38"/>
      <c r="L506" s="38"/>
      <c r="M506" s="268"/>
      <c r="N506" s="268"/>
      <c r="O506" s="268"/>
      <c r="P506" s="38"/>
      <c r="Q506" s="38"/>
      <c r="R506" s="38"/>
      <c r="S506" s="38"/>
      <c r="T506" s="38"/>
      <c r="U506" s="38"/>
      <c r="V506" s="3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24.95" customHeight="1" outlineLevel="1" x14ac:dyDescent="0.25">
      <c r="A507" s="5"/>
      <c r="B507" s="6"/>
      <c r="C507" s="39"/>
      <c r="D507" s="39"/>
      <c r="E507" s="39"/>
      <c r="F507" s="39"/>
      <c r="G507" s="40" t="str">
        <f>G480</f>
        <v>Yield reduction - Frost</v>
      </c>
      <c r="H507" s="39"/>
      <c r="I507" s="39"/>
      <c r="J507" s="39"/>
      <c r="K507" s="39"/>
      <c r="L507" s="39"/>
      <c r="M507" s="269"/>
      <c r="N507" s="269"/>
      <c r="O507" s="269"/>
      <c r="P507" s="39"/>
      <c r="Q507" s="39"/>
      <c r="R507" s="39"/>
      <c r="S507" s="39"/>
      <c r="T507" s="39"/>
      <c r="U507" s="39"/>
      <c r="V507" s="39"/>
      <c r="W507" s="41" t="s">
        <v>24</v>
      </c>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6"/>
      <c r="D508" s="6"/>
      <c r="E508" s="6"/>
      <c r="F508" s="7"/>
      <c r="G508" s="7"/>
      <c r="H508" s="7"/>
      <c r="I508" s="7"/>
      <c r="J508" s="7"/>
      <c r="K508" s="7"/>
      <c r="L508" s="7"/>
      <c r="M508" s="240"/>
      <c r="N508" s="240"/>
      <c r="O508" s="240"/>
      <c r="P508" s="7"/>
      <c r="Q508" s="7"/>
      <c r="R508" s="7"/>
      <c r="S508" s="7"/>
      <c r="T508" s="7"/>
      <c r="U508" s="7"/>
      <c r="V508" s="7"/>
      <c r="W508" s="7"/>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c r="BQ508" s="7"/>
      <c r="BR508" s="7"/>
      <c r="BS508" s="7"/>
      <c r="BT508" s="7"/>
      <c r="BU508" s="7"/>
      <c r="BV508" s="7"/>
      <c r="BW508" s="7"/>
      <c r="BX508" s="7"/>
      <c r="BY508" s="7"/>
      <c r="BZ508" s="7"/>
      <c r="CA508" s="7"/>
      <c r="CB508" s="7"/>
      <c r="CC508" s="7"/>
      <c r="CD508" s="7"/>
      <c r="CE508" s="7"/>
      <c r="CF508" s="7"/>
    </row>
    <row r="509" spans="1:84" ht="12" customHeight="1" outlineLevel="1" x14ac:dyDescent="0.25">
      <c r="A509" s="5"/>
      <c r="B509" s="6"/>
      <c r="C509" s="6"/>
      <c r="D509" s="6"/>
      <c r="E509" s="6"/>
      <c r="F509" s="6"/>
      <c r="G509" s="6"/>
      <c r="H509" s="7"/>
      <c r="I509" s="7"/>
      <c r="J509" s="7"/>
      <c r="K509" s="7"/>
      <c r="L509" s="7"/>
      <c r="M509" s="7"/>
      <c r="N509" s="7"/>
      <c r="O509" s="7"/>
      <c r="P509" s="7"/>
      <c r="Q509" s="7"/>
      <c r="R509" s="7"/>
      <c r="S509" s="7"/>
      <c r="T509" s="7"/>
      <c r="U509" s="7"/>
      <c r="V509" s="7"/>
      <c r="W509" s="7"/>
      <c r="X509" s="6"/>
      <c r="Y509" s="6"/>
      <c r="Z509" s="6"/>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84" ht="5.0999999999999996" customHeight="1" outlineLevel="1" thickBot="1" x14ac:dyDescent="0.3">
      <c r="A510" s="5"/>
      <c r="B510" s="6"/>
      <c r="C510" s="6"/>
      <c r="D510" s="6"/>
      <c r="E510" s="6"/>
      <c r="F510" s="6"/>
      <c r="G510" s="6"/>
      <c r="H510" s="7"/>
      <c r="I510" s="7"/>
      <c r="J510" s="7"/>
      <c r="K510" s="7"/>
      <c r="L510" s="7"/>
      <c r="M510" s="7"/>
      <c r="N510" s="7"/>
      <c r="O510" s="7"/>
      <c r="P510" s="7"/>
      <c r="Q510" s="7"/>
      <c r="R510" s="7"/>
      <c r="S510" s="7"/>
      <c r="T510" s="7"/>
      <c r="U510" s="7"/>
      <c r="V510" s="7"/>
      <c r="W510" s="7"/>
      <c r="X510" s="6"/>
      <c r="Y510" s="6"/>
      <c r="Z510" s="6"/>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84" ht="5.0999999999999996" customHeight="1" outlineLevel="1" x14ac:dyDescent="0.25">
      <c r="A511" s="5"/>
      <c r="B511" s="6"/>
      <c r="C511" s="9" t="s">
        <v>0</v>
      </c>
      <c r="D511" s="9"/>
      <c r="E511" s="9"/>
      <c r="F511" s="9"/>
      <c r="G511" s="9"/>
      <c r="H511" s="9"/>
      <c r="I511" s="9"/>
      <c r="J511" s="9"/>
      <c r="K511" s="317"/>
      <c r="L511" s="10"/>
      <c r="M511" s="10"/>
      <c r="N511" s="10"/>
      <c r="O511" s="10"/>
      <c r="P511" s="10"/>
      <c r="Q511" s="10"/>
      <c r="R511" s="10"/>
      <c r="S511" s="10"/>
      <c r="T511" s="10"/>
      <c r="U511" s="10"/>
      <c r="V511" s="10"/>
      <c r="W511" s="11"/>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12"/>
      <c r="D512" s="12"/>
      <c r="E512" s="12" t="s">
        <v>1</v>
      </c>
      <c r="F512" s="13"/>
      <c r="G512" s="14" t="s">
        <v>380</v>
      </c>
      <c r="H512" s="13"/>
      <c r="I512" s="13"/>
      <c r="J512" s="13"/>
      <c r="K512" s="13"/>
      <c r="L512" s="13"/>
      <c r="M512" s="13"/>
      <c r="N512" s="13"/>
      <c r="O512" s="13"/>
      <c r="P512" s="13"/>
      <c r="Q512" s="13"/>
      <c r="R512" s="13"/>
      <c r="S512" s="15"/>
      <c r="T512" s="13"/>
      <c r="U512" s="15"/>
      <c r="V512" s="15"/>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2"/>
      <c r="D513" s="12"/>
      <c r="E513" s="17"/>
      <c r="F513" s="13"/>
      <c r="G513" s="18"/>
      <c r="H513" s="13"/>
      <c r="I513" s="13"/>
      <c r="J513" s="13"/>
      <c r="K513" s="13"/>
      <c r="L513" s="13"/>
      <c r="M513" s="13"/>
      <c r="N513" s="13"/>
      <c r="O513" s="13"/>
      <c r="P513" s="13"/>
      <c r="Q513" s="13"/>
      <c r="R513" s="13"/>
      <c r="S513" s="15"/>
      <c r="T513" s="19"/>
      <c r="U513" s="15"/>
      <c r="V513" s="15"/>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2"/>
      <c r="E514" s="17"/>
      <c r="F514" s="13"/>
      <c r="G514" s="13"/>
      <c r="H514" s="13"/>
      <c r="I514" s="13" t="s">
        <v>408</v>
      </c>
      <c r="J514" s="13"/>
      <c r="K514" s="13"/>
      <c r="L514" s="13"/>
      <c r="M514" s="13"/>
      <c r="N514" s="13"/>
      <c r="O514" s="13"/>
      <c r="P514" s="13"/>
      <c r="Q514" s="13"/>
      <c r="R514" s="13"/>
      <c r="S514" s="15"/>
      <c r="T514" s="19"/>
      <c r="U514" s="15"/>
      <c r="V514" s="15"/>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17"/>
      <c r="G515" s="17"/>
      <c r="H515" s="17"/>
      <c r="I515" s="17"/>
      <c r="J515" s="17"/>
      <c r="K515" s="17"/>
      <c r="L515" s="17"/>
      <c r="M515" s="17"/>
      <c r="N515" s="17"/>
      <c r="O515" s="17"/>
      <c r="P515" s="17"/>
      <c r="Q515" s="314"/>
      <c r="R515" s="314"/>
      <c r="S515" s="314"/>
      <c r="T515" s="314"/>
      <c r="U515" s="314"/>
      <c r="V515" s="314"/>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7"/>
      <c r="D516" s="17"/>
      <c r="E516" s="17"/>
      <c r="F516" s="17"/>
      <c r="G516" s="17"/>
      <c r="H516" s="17"/>
      <c r="I516" s="17"/>
      <c r="J516" s="17"/>
      <c r="K516" s="17"/>
      <c r="L516" s="17"/>
      <c r="M516" s="17"/>
      <c r="N516" s="17"/>
      <c r="O516" s="17"/>
      <c r="P516" s="17"/>
      <c r="Q516" s="24"/>
      <c r="R516" s="24"/>
      <c r="S516" s="314"/>
      <c r="T516" s="314"/>
      <c r="U516" s="314"/>
      <c r="V516" s="314"/>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7"/>
      <c r="D517" s="17"/>
      <c r="E517" s="17"/>
      <c r="F517" s="17"/>
      <c r="G517" s="17"/>
      <c r="H517" s="17" t="s">
        <v>121</v>
      </c>
      <c r="I517" s="17" t="s">
        <v>122</v>
      </c>
      <c r="J517" s="17" t="s">
        <v>123</v>
      </c>
      <c r="K517" s="17" t="s">
        <v>124</v>
      </c>
      <c r="L517" s="17" t="s">
        <v>125</v>
      </c>
      <c r="M517" s="23"/>
      <c r="N517" s="23"/>
      <c r="O517" s="23"/>
      <c r="P517" s="24"/>
      <c r="Q517" s="24"/>
      <c r="R517" s="24"/>
      <c r="S517" s="314"/>
      <c r="T517" s="314"/>
      <c r="U517" s="314"/>
      <c r="V517" s="314"/>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7"/>
      <c r="E518" s="17"/>
      <c r="F518" s="33"/>
      <c r="H518" s="331" t="s">
        <v>405</v>
      </c>
      <c r="I518" s="373">
        <v>0</v>
      </c>
      <c r="J518" s="373">
        <v>0.97</v>
      </c>
      <c r="K518" s="377">
        <v>43600</v>
      </c>
      <c r="L518" s="373">
        <v>5</v>
      </c>
      <c r="M518" s="66"/>
      <c r="N518" s="66"/>
      <c r="O518" s="66"/>
      <c r="P518" s="66"/>
      <c r="Q518" s="61"/>
      <c r="R518" s="61"/>
      <c r="S518" s="61"/>
      <c r="T518" s="61"/>
      <c r="U518" s="61"/>
      <c r="V518" s="60"/>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33"/>
      <c r="H519" s="332" t="s">
        <v>406</v>
      </c>
      <c r="I519" s="373">
        <v>1</v>
      </c>
      <c r="J519" s="373">
        <v>0.86</v>
      </c>
      <c r="K519" s="377">
        <v>43617</v>
      </c>
      <c r="L519" s="373">
        <v>5</v>
      </c>
      <c r="M519" s="66"/>
      <c r="N519" s="66"/>
      <c r="O519" s="66"/>
      <c r="P519" s="66"/>
      <c r="Q519" s="61"/>
      <c r="R519" s="61"/>
      <c r="S519" s="61"/>
      <c r="T519" s="61"/>
      <c r="U519" s="61"/>
      <c r="V519" s="60"/>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33"/>
      <c r="H520" s="332" t="s">
        <v>68</v>
      </c>
      <c r="I520" s="373">
        <v>1</v>
      </c>
      <c r="J520" s="373">
        <v>0.7</v>
      </c>
      <c r="K520" s="377">
        <v>43653</v>
      </c>
      <c r="L520" s="373">
        <v>5</v>
      </c>
      <c r="M520" s="66"/>
      <c r="N520" s="66"/>
      <c r="O520" s="66"/>
      <c r="P520" s="66"/>
      <c r="Q520" s="61"/>
      <c r="R520" s="61"/>
      <c r="S520" s="61"/>
      <c r="T520" s="61"/>
      <c r="U520" s="61"/>
      <c r="V520" s="60"/>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33"/>
      <c r="H521" s="332" t="s">
        <v>407</v>
      </c>
      <c r="I521" s="373">
        <v>1</v>
      </c>
      <c r="J521" s="373">
        <v>0.87</v>
      </c>
      <c r="K521" s="377">
        <v>43653</v>
      </c>
      <c r="L521" s="373">
        <v>5</v>
      </c>
      <c r="M521" s="66"/>
      <c r="N521" s="66"/>
      <c r="O521" s="66"/>
      <c r="P521" s="66"/>
      <c r="Q521" s="61"/>
      <c r="R521" s="61"/>
      <c r="S521" s="61"/>
      <c r="T521" s="61"/>
      <c r="U521" s="61"/>
      <c r="V521" s="60"/>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3" t="s">
        <v>71</v>
      </c>
      <c r="I522" s="373">
        <v>1</v>
      </c>
      <c r="J522" s="373">
        <v>1.3</v>
      </c>
      <c r="K522" s="377">
        <v>43556</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3" t="s">
        <v>70</v>
      </c>
      <c r="I523" s="373">
        <v>1</v>
      </c>
      <c r="J523" s="373">
        <v>1.1000000000000001</v>
      </c>
      <c r="K523" s="377">
        <v>43647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3" t="s">
        <v>69</v>
      </c>
      <c r="I524" s="373">
        <v>1</v>
      </c>
      <c r="J524" s="373">
        <v>1.1499999999999999</v>
      </c>
      <c r="K524" s="377">
        <v>43511</v>
      </c>
      <c r="L524" s="373">
        <v>90</v>
      </c>
      <c r="M524" s="316"/>
      <c r="N524" s="65"/>
      <c r="O524" s="65"/>
      <c r="P524" s="65"/>
      <c r="Q524" s="59"/>
      <c r="R524" s="59"/>
      <c r="S524" s="59"/>
      <c r="T524" s="59"/>
      <c r="U524" s="59"/>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5.0999999999999996" customHeight="1" outlineLevel="1" x14ac:dyDescent="0.25">
      <c r="A526" s="5"/>
      <c r="B526" s="6"/>
      <c r="C526" s="17"/>
      <c r="D526" s="17"/>
      <c r="E526" s="17"/>
      <c r="F526" s="36"/>
      <c r="G526" s="37"/>
      <c r="H526" s="37"/>
      <c r="I526" s="37"/>
      <c r="J526" s="38"/>
      <c r="K526" s="38"/>
      <c r="L526" s="38"/>
      <c r="M526" s="38"/>
      <c r="N526" s="38"/>
      <c r="O526" s="38"/>
      <c r="P526" s="38"/>
      <c r="Q526" s="38"/>
      <c r="R526" s="38"/>
      <c r="S526" s="38"/>
      <c r="T526" s="38"/>
      <c r="U526" s="38"/>
      <c r="V526" s="3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24.95" customHeight="1" outlineLevel="1" x14ac:dyDescent="0.25">
      <c r="A527" s="5"/>
      <c r="B527" s="6"/>
      <c r="C527" s="39"/>
      <c r="D527" s="39"/>
      <c r="E527" s="39"/>
      <c r="F527" s="39"/>
      <c r="G527" s="40" t="str">
        <f>G512</f>
        <v>Fert info</v>
      </c>
      <c r="H527" s="39"/>
      <c r="I527" s="39"/>
      <c r="J527" s="39"/>
      <c r="K527" s="39"/>
      <c r="L527" s="39"/>
      <c r="M527" s="39"/>
      <c r="N527" s="39"/>
      <c r="O527" s="39"/>
      <c r="P527" s="39"/>
      <c r="Q527" s="39"/>
      <c r="R527" s="39"/>
      <c r="S527" s="39"/>
      <c r="T527" s="39"/>
      <c r="U527" s="39"/>
      <c r="V527" s="39"/>
      <c r="W527" s="41" t="s">
        <v>24</v>
      </c>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6"/>
      <c r="D528" s="6"/>
      <c r="E528" s="6"/>
      <c r="F528" s="7"/>
      <c r="G528" s="7"/>
      <c r="H528" s="7"/>
      <c r="I528" s="7"/>
      <c r="J528" s="7"/>
      <c r="K528" s="7"/>
      <c r="L528" s="7"/>
      <c r="M528" s="7"/>
      <c r="N528" s="7"/>
      <c r="O528" s="7"/>
      <c r="P528" s="7"/>
      <c r="Q528" s="7"/>
      <c r="R528" s="7"/>
      <c r="S528" s="7"/>
      <c r="T528" s="7"/>
      <c r="U528" s="7"/>
      <c r="V528" s="7"/>
      <c r="W528" s="7"/>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6"/>
      <c r="D529" s="6"/>
      <c r="E529" s="6"/>
      <c r="F529" s="6"/>
      <c r="G529" s="6"/>
      <c r="H529" s="7"/>
      <c r="I529" s="7"/>
      <c r="J529" s="7"/>
      <c r="K529" s="7"/>
      <c r="L529" s="7"/>
      <c r="M529" s="240"/>
      <c r="N529" s="240"/>
      <c r="O529" s="240"/>
      <c r="P529" s="7"/>
      <c r="Q529" s="7"/>
      <c r="R529" s="7"/>
      <c r="S529" s="7"/>
      <c r="T529" s="7"/>
      <c r="U529" s="7"/>
      <c r="V529" s="7"/>
      <c r="W529" s="7"/>
      <c r="X529" s="6"/>
      <c r="Y529" s="6"/>
      <c r="Z529" s="6"/>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5.0999999999999996" customHeight="1" outlineLevel="1" thickBot="1" x14ac:dyDescent="0.3">
      <c r="A530" s="5"/>
      <c r="B530" s="6"/>
      <c r="C530" s="6"/>
      <c r="D530" s="6"/>
      <c r="E530" s="6"/>
      <c r="F530" s="6"/>
      <c r="G530" s="6"/>
      <c r="H530" s="7"/>
      <c r="I530" s="7"/>
      <c r="J530" s="7"/>
      <c r="K530" s="7"/>
      <c r="L530" s="7"/>
      <c r="M530" s="240"/>
      <c r="N530" s="240"/>
      <c r="O530" s="240"/>
      <c r="P530" s="7"/>
      <c r="Q530" s="7"/>
      <c r="R530" s="7"/>
      <c r="S530" s="7"/>
      <c r="T530" s="7"/>
      <c r="U530" s="7"/>
      <c r="V530" s="7"/>
      <c r="W530" s="7"/>
      <c r="X530" s="6"/>
      <c r="Y530" s="6"/>
      <c r="Z530" s="6"/>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5.0999999999999996" customHeight="1" outlineLevel="1" x14ac:dyDescent="0.25">
      <c r="A531" s="5"/>
      <c r="B531" s="6"/>
      <c r="C531" s="9" t="s">
        <v>0</v>
      </c>
      <c r="D531" s="9"/>
      <c r="E531" s="9"/>
      <c r="F531" s="9"/>
      <c r="G531" s="9"/>
      <c r="H531" s="9"/>
      <c r="I531" s="9"/>
      <c r="J531" s="9"/>
      <c r="K531" s="10"/>
      <c r="L531" s="10"/>
      <c r="M531" s="242"/>
      <c r="N531" s="242"/>
      <c r="O531" s="242"/>
      <c r="P531" s="10"/>
      <c r="Q531" s="10"/>
      <c r="R531" s="10"/>
      <c r="S531" s="10"/>
      <c r="T531" s="10"/>
      <c r="U531" s="10"/>
      <c r="V531" s="10"/>
      <c r="W531" s="11"/>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2"/>
      <c r="D532" s="12"/>
      <c r="E532" s="12" t="s">
        <v>1</v>
      </c>
      <c r="F532" s="13"/>
      <c r="G532" s="14" t="s">
        <v>33</v>
      </c>
      <c r="H532" s="13"/>
      <c r="I532" s="13"/>
      <c r="J532" s="13"/>
      <c r="K532" s="13"/>
      <c r="L532" s="13"/>
      <c r="M532" s="245"/>
      <c r="N532" s="245"/>
      <c r="O532" s="245"/>
      <c r="P532" s="13"/>
      <c r="Q532" s="13"/>
      <c r="R532" s="13"/>
      <c r="S532" s="15"/>
      <c r="T532" s="13"/>
      <c r="U532" s="15"/>
      <c r="V532" s="15"/>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12"/>
      <c r="D533" s="12"/>
      <c r="E533" s="17"/>
      <c r="F533" s="13"/>
      <c r="G533" s="18"/>
      <c r="H533" s="13" t="s">
        <v>26</v>
      </c>
      <c r="I533" s="13"/>
      <c r="J533" s="13"/>
      <c r="K533" s="13"/>
      <c r="L533" s="13"/>
      <c r="M533" s="245"/>
      <c r="N533" s="245"/>
      <c r="O533" s="245"/>
      <c r="P533" s="13"/>
      <c r="Q533" s="13"/>
      <c r="R533" s="13"/>
      <c r="S533" s="15"/>
      <c r="T533" s="19"/>
      <c r="U533" s="15"/>
      <c r="V533" s="15"/>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17"/>
      <c r="D534" s="12"/>
      <c r="E534" s="17"/>
      <c r="F534" s="13"/>
      <c r="G534" s="13" t="s">
        <v>2</v>
      </c>
      <c r="H534" s="43" t="s">
        <v>34</v>
      </c>
      <c r="I534" s="13"/>
      <c r="J534" s="13"/>
      <c r="K534" s="13"/>
      <c r="L534" s="13"/>
      <c r="M534" s="245"/>
      <c r="N534" s="245"/>
      <c r="O534" s="245"/>
      <c r="P534" s="13"/>
      <c r="Q534" s="13"/>
      <c r="R534" s="13"/>
      <c r="S534" s="15"/>
      <c r="T534" s="19"/>
      <c r="U534" s="15"/>
      <c r="V534" s="15"/>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20">
        <v>0</v>
      </c>
      <c r="D535" s="12"/>
      <c r="E535" s="17"/>
      <c r="F535" s="13"/>
      <c r="G535" s="21"/>
      <c r="H535" s="13"/>
      <c r="I535" s="13"/>
      <c r="J535" s="13"/>
      <c r="K535" s="13"/>
      <c r="L535" s="13"/>
      <c r="M535" s="245"/>
      <c r="N535" s="245"/>
      <c r="O535" s="245"/>
      <c r="P535" s="13"/>
      <c r="Q535" s="13"/>
      <c r="R535" s="13"/>
      <c r="S535" s="15"/>
      <c r="T535" s="19"/>
      <c r="U535" s="15"/>
      <c r="V535" s="15"/>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17"/>
      <c r="G536" s="17"/>
      <c r="H536" s="17"/>
      <c r="I536" s="17"/>
      <c r="J536" s="22"/>
      <c r="K536" s="22"/>
      <c r="L536" s="22"/>
      <c r="M536" s="819"/>
      <c r="N536" s="819"/>
      <c r="O536" s="819"/>
      <c r="P536" s="22"/>
      <c r="Q536" s="22"/>
      <c r="R536" s="22"/>
      <c r="S536" s="22"/>
      <c r="T536" s="22"/>
      <c r="U536" s="22"/>
      <c r="V536" s="22"/>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7"/>
      <c r="D537" s="17"/>
      <c r="E537" s="17"/>
      <c r="F537" s="17"/>
      <c r="G537" s="17"/>
      <c r="H537" s="17"/>
      <c r="I537" s="17"/>
      <c r="J537" s="17"/>
      <c r="K537" s="17"/>
      <c r="L537" s="17"/>
      <c r="M537" s="249"/>
      <c r="N537" s="249"/>
      <c r="O537" s="249"/>
      <c r="P537" s="17"/>
      <c r="Q537" s="22"/>
      <c r="R537" s="22"/>
      <c r="S537" s="22"/>
      <c r="T537" s="22"/>
      <c r="U537" s="22"/>
      <c r="V537" s="22"/>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7"/>
      <c r="E538" s="17"/>
      <c r="F538" s="17"/>
      <c r="G538" s="17"/>
      <c r="H538" s="17"/>
      <c r="I538" s="17"/>
      <c r="J538" s="17"/>
      <c r="K538" s="17"/>
      <c r="L538" s="17"/>
      <c r="M538" s="249"/>
      <c r="N538" s="249"/>
      <c r="O538" s="249"/>
      <c r="P538" s="17"/>
      <c r="Q538" s="24"/>
      <c r="R538" s="24"/>
      <c r="S538" s="22"/>
      <c r="T538" s="22"/>
      <c r="U538" s="22"/>
      <c r="V538" s="22"/>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7"/>
      <c r="E539" s="17"/>
      <c r="F539" s="17"/>
      <c r="G539" s="17"/>
      <c r="H539" s="17"/>
      <c r="I539" s="255" t="s">
        <v>446</v>
      </c>
      <c r="J539" s="255" t="s">
        <v>63</v>
      </c>
      <c r="K539" s="255" t="s">
        <v>64</v>
      </c>
      <c r="L539" s="255" t="s">
        <v>65</v>
      </c>
      <c r="M539" s="255" t="s">
        <v>66</v>
      </c>
      <c r="N539" s="255" t="s">
        <v>1003</v>
      </c>
      <c r="O539" s="255" t="s">
        <v>1004</v>
      </c>
      <c r="P539" s="255" t="s">
        <v>1005</v>
      </c>
      <c r="Q539" s="24"/>
      <c r="R539" s="24"/>
      <c r="S539" s="22"/>
      <c r="T539" s="22"/>
      <c r="U539" s="22"/>
      <c r="V539" s="22"/>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33"/>
      <c r="H540" s="331" t="s">
        <v>405</v>
      </c>
      <c r="I540" s="374">
        <v>0.62</v>
      </c>
      <c r="J540" s="374">
        <v>0.62</v>
      </c>
      <c r="K540" s="374">
        <v>0.77</v>
      </c>
      <c r="L540" s="374">
        <v>1</v>
      </c>
      <c r="M540" s="374">
        <v>1</v>
      </c>
      <c r="N540" s="374">
        <v>1</v>
      </c>
      <c r="O540" s="374">
        <v>1</v>
      </c>
      <c r="P540" s="374">
        <v>1</v>
      </c>
      <c r="Q540" s="61"/>
      <c r="R540" s="61"/>
      <c r="S540" s="61"/>
      <c r="T540" s="61"/>
      <c r="U540" s="61"/>
      <c r="V540" s="60"/>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33"/>
      <c r="H541" s="332" t="s">
        <v>406</v>
      </c>
      <c r="I541" s="374">
        <v>0.62</v>
      </c>
      <c r="J541" s="374">
        <v>0.62</v>
      </c>
      <c r="K541" s="374">
        <v>0.77</v>
      </c>
      <c r="L541" s="374">
        <v>1</v>
      </c>
      <c r="M541" s="374">
        <v>1</v>
      </c>
      <c r="N541" s="374">
        <v>1</v>
      </c>
      <c r="O541" s="374">
        <v>1</v>
      </c>
      <c r="P541" s="374">
        <v>1</v>
      </c>
      <c r="Q541" s="61"/>
      <c r="R541" s="61"/>
      <c r="S541" s="61"/>
      <c r="T541" s="61"/>
      <c r="U541" s="61"/>
      <c r="V541" s="60"/>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33"/>
      <c r="G542" s="75"/>
      <c r="H542" s="332" t="s">
        <v>68</v>
      </c>
      <c r="I542" s="374">
        <v>0.62</v>
      </c>
      <c r="J542" s="374">
        <v>0.62</v>
      </c>
      <c r="K542" s="374">
        <v>0.77</v>
      </c>
      <c r="L542" s="374">
        <v>1</v>
      </c>
      <c r="M542" s="374">
        <v>1</v>
      </c>
      <c r="N542" s="374">
        <v>1</v>
      </c>
      <c r="O542" s="374">
        <v>1</v>
      </c>
      <c r="P542" s="374">
        <v>1</v>
      </c>
      <c r="Q542" s="61"/>
      <c r="R542" s="61"/>
      <c r="S542" s="61"/>
      <c r="T542" s="61"/>
      <c r="U542" s="61"/>
      <c r="V542" s="60"/>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33"/>
      <c r="G543" s="75"/>
      <c r="H543" s="332" t="s">
        <v>407</v>
      </c>
      <c r="I543" s="374">
        <v>0.62</v>
      </c>
      <c r="J543" s="374">
        <v>0.62</v>
      </c>
      <c r="K543" s="374">
        <v>0.77</v>
      </c>
      <c r="L543" s="374">
        <v>1</v>
      </c>
      <c r="M543" s="374">
        <v>1</v>
      </c>
      <c r="N543" s="374">
        <v>1</v>
      </c>
      <c r="O543" s="374">
        <v>1</v>
      </c>
      <c r="P543" s="374">
        <v>1</v>
      </c>
      <c r="Q543" s="61"/>
      <c r="R543" s="61"/>
      <c r="S543" s="61"/>
      <c r="T543" s="61"/>
      <c r="U543" s="61"/>
      <c r="V543" s="60"/>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G544" s="75"/>
      <c r="H544" s="332" t="s">
        <v>71</v>
      </c>
      <c r="I544" s="374">
        <v>0.7</v>
      </c>
      <c r="J544" s="374">
        <v>1</v>
      </c>
      <c r="K544" s="374">
        <v>1</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G545" s="75"/>
      <c r="H545" s="332" t="s">
        <v>70</v>
      </c>
      <c r="I545" s="374">
        <v>0.67</v>
      </c>
      <c r="J545" s="374">
        <v>1</v>
      </c>
      <c r="K545" s="374">
        <v>0.83</v>
      </c>
      <c r="L545" s="374">
        <v>0.83</v>
      </c>
      <c r="M545" s="374">
        <v>0.83</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69</v>
      </c>
      <c r="I546" s="374">
        <v>0.42</v>
      </c>
      <c r="J546" s="374">
        <v>0.83</v>
      </c>
      <c r="K546" s="374">
        <v>0.83</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M547" s="75"/>
      <c r="N547" s="75"/>
      <c r="O547" s="75"/>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M548" s="75"/>
      <c r="N548" s="75"/>
      <c r="O548" s="75"/>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5.0999999999999996" customHeight="1" outlineLevel="1" x14ac:dyDescent="0.25">
      <c r="A549" s="5"/>
      <c r="B549" s="6"/>
      <c r="C549" s="17"/>
      <c r="D549" s="17"/>
      <c r="E549" s="17"/>
      <c r="F549" s="36"/>
      <c r="G549" s="37"/>
      <c r="H549" s="37"/>
      <c r="I549" s="37"/>
      <c r="J549" s="38"/>
      <c r="K549" s="38"/>
      <c r="L549" s="38"/>
      <c r="M549" s="268"/>
      <c r="N549" s="268"/>
      <c r="O549" s="268"/>
      <c r="P549" s="38"/>
      <c r="Q549" s="38"/>
      <c r="R549" s="38"/>
      <c r="S549" s="38"/>
      <c r="T549" s="38"/>
      <c r="U549" s="38"/>
      <c r="V549" s="3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24.95" customHeight="1" outlineLevel="1" x14ac:dyDescent="0.25">
      <c r="A550" s="5"/>
      <c r="B550" s="6"/>
      <c r="C550" s="39"/>
      <c r="D550" s="39"/>
      <c r="E550" s="39"/>
      <c r="F550" s="39"/>
      <c r="G550" s="40" t="str">
        <f>G532</f>
        <v>Fert by Soil</v>
      </c>
      <c r="H550" s="39"/>
      <c r="I550" s="39"/>
      <c r="J550" s="39"/>
      <c r="K550" s="39"/>
      <c r="L550" s="39"/>
      <c r="M550" s="269"/>
      <c r="N550" s="269"/>
      <c r="O550" s="269"/>
      <c r="P550" s="39"/>
      <c r="Q550" s="39"/>
      <c r="R550" s="39"/>
      <c r="S550" s="39"/>
      <c r="T550" s="39"/>
      <c r="U550" s="39"/>
      <c r="V550" s="39"/>
      <c r="W550" s="41" t="s">
        <v>24</v>
      </c>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6"/>
      <c r="D551" s="6"/>
      <c r="E551" s="6"/>
      <c r="F551" s="7"/>
      <c r="G551" s="7"/>
      <c r="H551" s="7"/>
      <c r="I551" s="7"/>
      <c r="J551" s="7"/>
      <c r="K551" s="7"/>
      <c r="L551" s="7"/>
      <c r="M551" s="240"/>
      <c r="N551" s="240"/>
      <c r="O551" s="240"/>
      <c r="P551" s="7"/>
      <c r="Q551" s="7"/>
      <c r="R551" s="7"/>
      <c r="S551" s="7"/>
      <c r="T551" s="7"/>
      <c r="U551" s="7"/>
      <c r="V551" s="7"/>
      <c r="W551" s="7"/>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6"/>
      <c r="D552" s="6"/>
      <c r="E552" s="6"/>
      <c r="F552" s="6"/>
      <c r="G552" s="6"/>
      <c r="H552" s="7"/>
      <c r="I552" s="7"/>
      <c r="J552" s="7"/>
      <c r="K552" s="7"/>
      <c r="L552" s="7"/>
      <c r="M552" s="240"/>
      <c r="N552" s="240"/>
      <c r="O552" s="240"/>
      <c r="P552" s="7"/>
      <c r="Q552" s="7"/>
      <c r="R552" s="7"/>
      <c r="S552" s="7"/>
      <c r="T552" s="7"/>
      <c r="U552" s="7"/>
      <c r="V552" s="7"/>
      <c r="W552" s="7"/>
      <c r="X552" s="6"/>
      <c r="Y552" s="6"/>
      <c r="Z552" s="6"/>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5.0999999999999996" customHeight="1" outlineLevel="1" thickBot="1" x14ac:dyDescent="0.3">
      <c r="A553" s="5"/>
      <c r="B553" s="6"/>
      <c r="C553" s="6"/>
      <c r="D553" s="6"/>
      <c r="E553" s="6"/>
      <c r="F553" s="6"/>
      <c r="G553" s="6"/>
      <c r="H553" s="7"/>
      <c r="I553" s="7"/>
      <c r="J553" s="7"/>
      <c r="K553" s="7"/>
      <c r="L553" s="7"/>
      <c r="M553" s="240"/>
      <c r="N553" s="240"/>
      <c r="O553" s="240"/>
      <c r="P553" s="7"/>
      <c r="Q553" s="7"/>
      <c r="R553" s="7"/>
      <c r="S553" s="7"/>
      <c r="T553" s="7"/>
      <c r="U553" s="7"/>
      <c r="V553" s="7"/>
      <c r="W553" s="7"/>
      <c r="X553" s="6"/>
      <c r="Y553" s="6"/>
      <c r="Z553" s="6"/>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5.0999999999999996" customHeight="1" outlineLevel="1" x14ac:dyDescent="0.25">
      <c r="A554" s="5"/>
      <c r="B554" s="6"/>
      <c r="C554" s="9" t="s">
        <v>0</v>
      </c>
      <c r="D554" s="9"/>
      <c r="E554" s="9"/>
      <c r="F554" s="9"/>
      <c r="G554" s="9"/>
      <c r="H554" s="9"/>
      <c r="I554" s="9"/>
      <c r="J554" s="9"/>
      <c r="K554" s="10"/>
      <c r="L554" s="10"/>
      <c r="M554" s="242"/>
      <c r="N554" s="242"/>
      <c r="O554" s="242"/>
      <c r="P554" s="10"/>
      <c r="Q554" s="10"/>
      <c r="R554" s="10"/>
      <c r="S554" s="10"/>
      <c r="T554" s="10"/>
      <c r="U554" s="10"/>
      <c r="V554" s="10"/>
      <c r="W554" s="11"/>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2"/>
      <c r="D555" s="12"/>
      <c r="E555" s="12" t="s">
        <v>1</v>
      </c>
      <c r="F555" s="13"/>
      <c r="G555" s="14" t="s">
        <v>35</v>
      </c>
      <c r="H555" s="13"/>
      <c r="I555" s="13"/>
      <c r="J555" s="13"/>
      <c r="K555" s="13"/>
      <c r="L555" s="13"/>
      <c r="M555" s="245"/>
      <c r="N555" s="245"/>
      <c r="O555" s="245"/>
      <c r="P555" s="13"/>
      <c r="Q555" s="13"/>
      <c r="R555" s="13"/>
      <c r="S555" s="15"/>
      <c r="T555" s="13"/>
      <c r="U555" s="15"/>
      <c r="V555" s="15"/>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12"/>
      <c r="D556" s="12"/>
      <c r="E556" s="17"/>
      <c r="F556" s="13"/>
      <c r="G556" s="18"/>
      <c r="H556" s="13" t="s">
        <v>26</v>
      </c>
      <c r="I556" s="13"/>
      <c r="J556" s="13"/>
      <c r="K556" s="13"/>
      <c r="L556" s="13"/>
      <c r="M556" s="245"/>
      <c r="N556" s="245"/>
      <c r="O556" s="245"/>
      <c r="P556" s="13"/>
      <c r="Q556" s="13"/>
      <c r="R556" s="13"/>
      <c r="S556" s="15"/>
      <c r="T556" s="19"/>
      <c r="U556" s="15"/>
      <c r="V556" s="15"/>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2"/>
      <c r="E557" s="17"/>
      <c r="F557" s="13"/>
      <c r="G557" s="13" t="s">
        <v>2</v>
      </c>
      <c r="H557" s="43" t="s">
        <v>34</v>
      </c>
      <c r="I557" s="13"/>
      <c r="J557" s="13"/>
      <c r="K557" s="13"/>
      <c r="L557" s="13"/>
      <c r="M557" s="245"/>
      <c r="N557" s="245"/>
      <c r="O557" s="245"/>
      <c r="P557" s="13"/>
      <c r="Q557" s="13"/>
      <c r="R557" s="13"/>
      <c r="S557" s="15"/>
      <c r="T557" s="19"/>
      <c r="U557" s="15"/>
      <c r="V557" s="15"/>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20">
        <v>0</v>
      </c>
      <c r="D558" s="12"/>
      <c r="E558" s="17"/>
      <c r="F558" s="13"/>
      <c r="G558" s="21"/>
      <c r="H558" s="13"/>
      <c r="I558" s="13"/>
      <c r="J558" s="13"/>
      <c r="K558" s="13"/>
      <c r="L558" s="13"/>
      <c r="M558" s="245"/>
      <c r="N558" s="245"/>
      <c r="O558" s="245"/>
      <c r="P558" s="13"/>
      <c r="Q558" s="13"/>
      <c r="R558" s="13"/>
      <c r="S558" s="15"/>
      <c r="T558" s="19"/>
      <c r="U558" s="15"/>
      <c r="V558" s="15"/>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7"/>
      <c r="D559" s="17"/>
      <c r="E559" s="17"/>
      <c r="F559" s="17"/>
      <c r="G559" s="17"/>
      <c r="H559" s="17"/>
      <c r="I559" s="17"/>
      <c r="J559" s="22"/>
      <c r="K559" s="22"/>
      <c r="L559" s="22"/>
      <c r="M559" s="819"/>
      <c r="N559" s="819"/>
      <c r="O559" s="819"/>
      <c r="P559" s="22"/>
      <c r="Q559" s="22"/>
      <c r="R559" s="22"/>
      <c r="S559" s="22"/>
      <c r="T559" s="22"/>
      <c r="U559" s="22"/>
      <c r="V559" s="22"/>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7"/>
      <c r="D560" s="17"/>
      <c r="E560" s="17"/>
      <c r="F560" s="17"/>
      <c r="G560" s="17"/>
      <c r="H560" s="17"/>
      <c r="I560" s="17"/>
      <c r="J560" s="17"/>
      <c r="K560" s="17"/>
      <c r="L560" s="22"/>
      <c r="M560" s="819"/>
      <c r="N560" s="819"/>
      <c r="O560" s="819"/>
      <c r="P560" s="22"/>
      <c r="Q560" s="22"/>
      <c r="R560" s="22"/>
      <c r="S560" s="22"/>
      <c r="T560" s="22"/>
      <c r="U560" s="22"/>
      <c r="V560" s="22"/>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7"/>
      <c r="E561" s="17"/>
      <c r="F561" s="17"/>
      <c r="G561" s="17"/>
      <c r="H561" s="17"/>
      <c r="I561" s="17"/>
      <c r="J561" s="23"/>
      <c r="K561" s="23"/>
      <c r="L561" s="23"/>
      <c r="M561" s="255"/>
      <c r="N561" s="255"/>
      <c r="O561" s="255"/>
      <c r="P561" s="23"/>
      <c r="Q561" s="24"/>
      <c r="R561" s="24"/>
      <c r="S561" s="22"/>
      <c r="T561" s="22"/>
      <c r="U561" s="22"/>
      <c r="V561" s="22"/>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7"/>
      <c r="E562" s="17"/>
      <c r="F562" s="17"/>
      <c r="G562" s="17"/>
      <c r="H562" s="17"/>
      <c r="I562" s="255" t="s">
        <v>446</v>
      </c>
      <c r="J562" s="255" t="s">
        <v>63</v>
      </c>
      <c r="K562" s="255" t="s">
        <v>64</v>
      </c>
      <c r="L562" s="255" t="s">
        <v>65</v>
      </c>
      <c r="M562" s="255" t="s">
        <v>66</v>
      </c>
      <c r="N562" s="255" t="s">
        <v>1003</v>
      </c>
      <c r="O562" s="255" t="s">
        <v>1004</v>
      </c>
      <c r="P562" s="255" t="s">
        <v>1005</v>
      </c>
      <c r="Q562" s="24"/>
      <c r="R562" s="24"/>
      <c r="S562" s="22"/>
      <c r="T562" s="22"/>
      <c r="U562" s="22"/>
      <c r="V562" s="22"/>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5" outlineLevel="1" x14ac:dyDescent="0.25">
      <c r="A563" s="5"/>
      <c r="B563" s="6"/>
      <c r="C563" s="17"/>
      <c r="D563" s="17"/>
      <c r="E563" s="17"/>
      <c r="F563" s="26"/>
      <c r="G563" s="27"/>
      <c r="H563" s="34" t="s">
        <v>383</v>
      </c>
      <c r="I563" s="374">
        <v>1</v>
      </c>
      <c r="J563" s="374">
        <v>1</v>
      </c>
      <c r="K563" s="374">
        <v>1</v>
      </c>
      <c r="L563" s="374">
        <v>1</v>
      </c>
      <c r="M563" s="374">
        <v>1</v>
      </c>
      <c r="N563" s="374">
        <v>1</v>
      </c>
      <c r="O563" s="374">
        <v>1</v>
      </c>
      <c r="P563" s="374">
        <v>1</v>
      </c>
      <c r="Q563" s="222"/>
      <c r="R563" s="222"/>
      <c r="S563" s="222"/>
      <c r="T563" s="222"/>
      <c r="U563" s="222"/>
      <c r="V563" s="223"/>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5" outlineLevel="1" x14ac:dyDescent="0.25">
      <c r="A564" s="5"/>
      <c r="B564" s="6"/>
      <c r="C564" s="17"/>
      <c r="D564" s="17"/>
      <c r="E564" s="17"/>
      <c r="F564" s="26"/>
      <c r="G564" s="27"/>
      <c r="H564" s="34" t="s">
        <v>384</v>
      </c>
      <c r="I564" s="374">
        <v>1</v>
      </c>
      <c r="J564" s="374">
        <v>1</v>
      </c>
      <c r="K564" s="374">
        <v>1</v>
      </c>
      <c r="L564" s="374">
        <v>1</v>
      </c>
      <c r="M564" s="374">
        <v>1</v>
      </c>
      <c r="N564" s="374">
        <v>1</v>
      </c>
      <c r="O564" s="374">
        <v>1</v>
      </c>
      <c r="P564" s="374">
        <v>1</v>
      </c>
      <c r="Q564" s="222"/>
      <c r="R564" s="222"/>
      <c r="S564" s="222"/>
      <c r="T564" s="222"/>
      <c r="U564" s="222"/>
      <c r="V564" s="223"/>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5" outlineLevel="1" x14ac:dyDescent="0.25">
      <c r="A565" s="5"/>
      <c r="B565" s="6"/>
      <c r="C565" s="17"/>
      <c r="D565" s="17"/>
      <c r="E565" s="17"/>
      <c r="F565" s="26"/>
      <c r="G565" s="27"/>
      <c r="H565" s="34" t="s">
        <v>385</v>
      </c>
      <c r="I565" s="374">
        <v>1</v>
      </c>
      <c r="J565" s="374">
        <v>1</v>
      </c>
      <c r="K565" s="374">
        <v>1</v>
      </c>
      <c r="L565" s="374">
        <v>1</v>
      </c>
      <c r="M565" s="374">
        <v>1</v>
      </c>
      <c r="N565" s="374">
        <v>1</v>
      </c>
      <c r="O565" s="374">
        <v>1</v>
      </c>
      <c r="P565" s="374">
        <v>1</v>
      </c>
      <c r="Q565" s="222"/>
      <c r="R565" s="222"/>
      <c r="S565" s="222"/>
      <c r="T565" s="222"/>
      <c r="U565" s="222"/>
      <c r="V565" s="223"/>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5" outlineLevel="1" x14ac:dyDescent="0.25">
      <c r="A566" s="5"/>
      <c r="B566" s="6"/>
      <c r="C566" s="17"/>
      <c r="D566" s="17"/>
      <c r="E566" s="17"/>
      <c r="F566" s="26"/>
      <c r="G566" s="27"/>
      <c r="H566" s="34" t="s">
        <v>375</v>
      </c>
      <c r="I566" s="374">
        <v>1</v>
      </c>
      <c r="J566" s="374">
        <v>1</v>
      </c>
      <c r="K566" s="374">
        <v>1</v>
      </c>
      <c r="L566" s="374">
        <v>1</v>
      </c>
      <c r="M566" s="374">
        <v>1</v>
      </c>
      <c r="N566" s="374">
        <v>1</v>
      </c>
      <c r="O566" s="374">
        <v>1</v>
      </c>
      <c r="P566" s="374">
        <v>1</v>
      </c>
      <c r="Q566" s="222"/>
      <c r="R566" s="222"/>
      <c r="S566" s="222"/>
      <c r="T566" s="222"/>
      <c r="U566" s="222"/>
      <c r="V566" s="223"/>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376</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377</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33"/>
      <c r="G569" s="34"/>
      <c r="H569" s="34"/>
      <c r="I569" s="34"/>
      <c r="J569" s="34"/>
      <c r="K569" s="34"/>
      <c r="L569" s="34"/>
      <c r="M569" s="261"/>
      <c r="N569" s="261"/>
      <c r="O569" s="261"/>
      <c r="P569" s="34"/>
      <c r="Q569" s="224"/>
      <c r="R569" s="224"/>
      <c r="S569" s="224"/>
      <c r="T569" s="224"/>
      <c r="U569" s="224"/>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5.0999999999999996" customHeight="1" outlineLevel="1" x14ac:dyDescent="0.25">
      <c r="A570" s="5"/>
      <c r="B570" s="6"/>
      <c r="C570" s="17"/>
      <c r="D570" s="17"/>
      <c r="E570" s="17"/>
      <c r="F570" s="36"/>
      <c r="G570" s="37"/>
      <c r="H570" s="37"/>
      <c r="I570" s="37"/>
      <c r="J570" s="38"/>
      <c r="K570" s="38"/>
      <c r="L570" s="38"/>
      <c r="M570" s="268"/>
      <c r="N570" s="268"/>
      <c r="O570" s="268"/>
      <c r="P570" s="38"/>
      <c r="Q570" s="38"/>
      <c r="R570" s="38"/>
      <c r="S570" s="38"/>
      <c r="T570" s="38"/>
      <c r="U570" s="38"/>
      <c r="V570" s="30"/>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24.95" customHeight="1" outlineLevel="1" x14ac:dyDescent="0.25">
      <c r="A571" s="5"/>
      <c r="B571" s="6"/>
      <c r="C571" s="39"/>
      <c r="D571" s="39"/>
      <c r="E571" s="39"/>
      <c r="F571" s="39"/>
      <c r="G571" s="40" t="str">
        <f>G555</f>
        <v>Chemical by Soil</v>
      </c>
      <c r="H571" s="39"/>
      <c r="I571" s="39"/>
      <c r="J571" s="39"/>
      <c r="K571" s="39"/>
      <c r="L571" s="39"/>
      <c r="M571" s="269"/>
      <c r="N571" s="269"/>
      <c r="O571" s="269"/>
      <c r="P571" s="39"/>
      <c r="Q571" s="39"/>
      <c r="R571" s="39"/>
      <c r="S571" s="39"/>
      <c r="T571" s="39"/>
      <c r="U571" s="39"/>
      <c r="V571" s="39"/>
      <c r="W571" s="41" t="s">
        <v>24</v>
      </c>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6"/>
      <c r="D572" s="6"/>
      <c r="E572" s="6"/>
      <c r="F572" s="7"/>
      <c r="G572" s="7"/>
      <c r="H572" s="7"/>
      <c r="I572" s="7"/>
      <c r="J572" s="7"/>
      <c r="K572" s="7"/>
      <c r="L572" s="7"/>
      <c r="M572" s="240"/>
      <c r="N572" s="240"/>
      <c r="O572" s="240"/>
      <c r="P572" s="7"/>
      <c r="Q572" s="7"/>
      <c r="R572" s="7"/>
      <c r="S572" s="7"/>
      <c r="T572" s="7"/>
      <c r="U572" s="7"/>
      <c r="V572" s="7"/>
      <c r="W572" s="7"/>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6"/>
      <c r="D573" s="6"/>
      <c r="E573" s="6"/>
      <c r="F573" s="6"/>
      <c r="G573" s="6"/>
      <c r="H573" s="7"/>
      <c r="I573" s="7"/>
      <c r="J573" s="7"/>
      <c r="K573" s="7"/>
      <c r="L573" s="7"/>
      <c r="M573" s="7"/>
      <c r="N573" s="7"/>
      <c r="O573" s="7"/>
      <c r="P573" s="7"/>
      <c r="Q573" s="7"/>
      <c r="R573" s="7"/>
      <c r="S573" s="7"/>
      <c r="T573" s="7"/>
      <c r="U573" s="7"/>
      <c r="V573" s="7"/>
      <c r="W573" s="7"/>
      <c r="X573" s="6"/>
      <c r="Y573" s="6"/>
      <c r="Z573" s="6"/>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5.0999999999999996" customHeight="1" outlineLevel="1" thickBot="1" x14ac:dyDescent="0.3">
      <c r="A574" s="5"/>
      <c r="B574" s="6"/>
      <c r="C574" s="6"/>
      <c r="D574" s="6"/>
      <c r="E574" s="6"/>
      <c r="F574" s="6"/>
      <c r="G574" s="6"/>
      <c r="H574" s="7"/>
      <c r="I574" s="7"/>
      <c r="J574" s="7"/>
      <c r="K574" s="7"/>
      <c r="L574" s="7"/>
      <c r="M574" s="7"/>
      <c r="N574" s="7"/>
      <c r="O574" s="7"/>
      <c r="P574" s="7"/>
      <c r="Q574" s="7"/>
      <c r="R574" s="7"/>
      <c r="S574" s="7"/>
      <c r="T574" s="7"/>
      <c r="U574" s="7"/>
      <c r="V574" s="7"/>
      <c r="W574" s="7"/>
      <c r="X574" s="6"/>
      <c r="Y574" s="6"/>
      <c r="Z574" s="6"/>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5.0999999999999996" customHeight="1" outlineLevel="1" x14ac:dyDescent="0.25">
      <c r="A575" s="5"/>
      <c r="B575" s="6"/>
      <c r="C575" s="9" t="s">
        <v>0</v>
      </c>
      <c r="D575" s="9"/>
      <c r="E575" s="9"/>
      <c r="F575" s="9"/>
      <c r="G575" s="9"/>
      <c r="H575" s="9"/>
      <c r="I575" s="9"/>
      <c r="J575" s="9"/>
      <c r="K575" s="10"/>
      <c r="L575" s="10"/>
      <c r="M575" s="10"/>
      <c r="N575" s="10"/>
      <c r="O575" s="10"/>
      <c r="P575" s="10"/>
      <c r="Q575" s="10"/>
      <c r="R575" s="10"/>
      <c r="S575" s="10"/>
      <c r="T575" s="10"/>
      <c r="U575" s="10"/>
      <c r="V575" s="10"/>
      <c r="W575" s="11"/>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2"/>
      <c r="D576" s="12"/>
      <c r="E576" s="12" t="s">
        <v>1</v>
      </c>
      <c r="F576" s="13"/>
      <c r="G576" s="14" t="s">
        <v>261</v>
      </c>
      <c r="H576" s="13"/>
      <c r="I576" s="13"/>
      <c r="J576" s="13"/>
      <c r="K576" s="13"/>
      <c r="L576" s="13"/>
      <c r="M576" s="13"/>
      <c r="N576" s="13"/>
      <c r="O576" s="13"/>
      <c r="P576" s="13"/>
      <c r="Q576" s="13"/>
      <c r="R576" s="13"/>
      <c r="S576" s="15"/>
      <c r="T576" s="13"/>
      <c r="U576" s="15"/>
      <c r="V576" s="15"/>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2"/>
      <c r="D577" s="12"/>
      <c r="E577" s="17"/>
      <c r="F577" s="13"/>
      <c r="G577" s="18"/>
      <c r="H577" s="13" t="s">
        <v>262</v>
      </c>
      <c r="I577" s="13"/>
      <c r="J577" s="13"/>
      <c r="K577" s="13"/>
      <c r="L577" s="13"/>
      <c r="M577" s="13"/>
      <c r="N577" s="13"/>
      <c r="O577" s="13"/>
      <c r="P577" s="13"/>
      <c r="Q577" s="13"/>
      <c r="R577" s="13"/>
      <c r="S577" s="15"/>
      <c r="T577" s="19"/>
      <c r="U577" s="15"/>
      <c r="V577" s="15"/>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2"/>
      <c r="E578" s="17"/>
      <c r="F578" s="13"/>
      <c r="G578" s="13"/>
      <c r="H578" s="13"/>
      <c r="I578" s="13"/>
      <c r="J578" s="13"/>
      <c r="K578" s="13"/>
      <c r="L578" s="13"/>
      <c r="M578" s="13"/>
      <c r="N578" s="13"/>
      <c r="O578" s="13"/>
      <c r="P578" s="13"/>
      <c r="Q578" s="13"/>
      <c r="R578" s="13"/>
      <c r="S578" s="15"/>
      <c r="T578" s="19"/>
      <c r="U578" s="15"/>
      <c r="V578" s="15"/>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20">
        <v>0</v>
      </c>
      <c r="D579" s="12"/>
      <c r="E579" s="17"/>
      <c r="F579" s="13"/>
      <c r="G579" s="21"/>
      <c r="H579" s="13"/>
      <c r="I579" s="13"/>
      <c r="J579" s="13"/>
      <c r="K579" s="13"/>
      <c r="L579" s="13"/>
      <c r="M579" s="13"/>
      <c r="N579" s="13"/>
      <c r="O579" s="13"/>
      <c r="P579" s="13"/>
      <c r="Q579" s="13"/>
      <c r="R579" s="13"/>
      <c r="S579" s="15"/>
      <c r="T579" s="19"/>
      <c r="U579" s="15"/>
      <c r="V579" s="15"/>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17"/>
      <c r="G580" s="17"/>
      <c r="H580" s="17"/>
      <c r="I580" s="17"/>
      <c r="J580" s="22"/>
      <c r="K580" s="22"/>
      <c r="L580" s="22"/>
      <c r="M580" s="22"/>
      <c r="N580" s="22"/>
      <c r="O580" s="22"/>
      <c r="P580" s="22"/>
      <c r="Q580" s="22"/>
      <c r="R580" s="22"/>
      <c r="S580" s="22"/>
      <c r="T580" s="22"/>
      <c r="U580" s="22"/>
      <c r="V580" s="22"/>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17"/>
      <c r="G581" s="17"/>
      <c r="H581" s="17"/>
      <c r="I581" s="17"/>
      <c r="J581" s="17"/>
      <c r="K581" s="17"/>
      <c r="L581" s="22"/>
      <c r="M581" s="22"/>
      <c r="N581" s="22"/>
      <c r="O581" s="22"/>
      <c r="P581" s="22"/>
      <c r="Q581" s="22"/>
      <c r="R581" s="22"/>
      <c r="S581" s="22"/>
      <c r="T581" s="22"/>
      <c r="U581" s="22"/>
      <c r="V581" s="22"/>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17"/>
      <c r="G582" s="17"/>
      <c r="H582" s="17"/>
      <c r="I582" s="17"/>
      <c r="J582" s="23"/>
      <c r="K582" s="23"/>
      <c r="L582" s="23"/>
      <c r="M582" s="23"/>
      <c r="N582" s="23"/>
      <c r="O582" s="23"/>
      <c r="P582" s="23"/>
      <c r="Q582" s="24"/>
      <c r="R582" s="24"/>
      <c r="S582" s="22"/>
      <c r="T582" s="22"/>
      <c r="U582" s="22"/>
      <c r="V582" s="22"/>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17"/>
      <c r="G583" s="17"/>
      <c r="H583" s="17"/>
      <c r="I583" s="17"/>
      <c r="J583" s="23" t="s">
        <v>124</v>
      </c>
      <c r="K583" s="23" t="s">
        <v>125</v>
      </c>
      <c r="L583" s="23"/>
      <c r="M583" s="23"/>
      <c r="N583" s="23"/>
      <c r="O583" s="23"/>
      <c r="P583" s="24"/>
      <c r="Q583" s="24"/>
      <c r="R583" s="24"/>
      <c r="S583" s="22"/>
      <c r="T583" s="22"/>
      <c r="U583" s="22"/>
      <c r="V583" s="22"/>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5" outlineLevel="1" x14ac:dyDescent="0.25">
      <c r="A584" s="5"/>
      <c r="B584" s="6"/>
      <c r="C584" s="17"/>
      <c r="D584" s="17"/>
      <c r="E584" s="17"/>
      <c r="F584" s="26"/>
      <c r="G584" s="27"/>
      <c r="H584" s="27"/>
      <c r="I584" s="27" t="str">
        <f t="shared" ref="I584:I589" si="53">H563</f>
        <v>pre seeding</v>
      </c>
      <c r="J584" s="367">
        <v>43570</v>
      </c>
      <c r="K584" s="378">
        <v>35</v>
      </c>
      <c r="L584" s="221"/>
      <c r="M584" s="221"/>
      <c r="N584" s="221"/>
      <c r="O584" s="221"/>
      <c r="P584" s="221"/>
      <c r="Q584" s="222"/>
      <c r="R584" s="222"/>
      <c r="S584" s="222"/>
      <c r="T584" s="222"/>
      <c r="U584" s="222"/>
      <c r="V584" s="223"/>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5" outlineLevel="1" x14ac:dyDescent="0.25">
      <c r="A585" s="5"/>
      <c r="B585" s="6"/>
      <c r="C585" s="17"/>
      <c r="D585" s="17"/>
      <c r="E585" s="17"/>
      <c r="F585" s="26"/>
      <c r="G585" s="27"/>
      <c r="H585" s="27"/>
      <c r="I585" s="27" t="str">
        <f t="shared" si="53"/>
        <v>at seeding</v>
      </c>
      <c r="J585" s="367">
        <v>43600</v>
      </c>
      <c r="K585" s="378">
        <v>15</v>
      </c>
      <c r="L585" s="221"/>
      <c r="M585" s="221"/>
      <c r="N585" s="221"/>
      <c r="O585" s="221"/>
      <c r="P585" s="221"/>
      <c r="Q585" s="222"/>
      <c r="R585" s="222"/>
      <c r="S585" s="222"/>
      <c r="T585" s="222"/>
      <c r="U585" s="222"/>
      <c r="V585" s="223"/>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5" outlineLevel="1" x14ac:dyDescent="0.25">
      <c r="A586" s="5"/>
      <c r="B586" s="6"/>
      <c r="C586" s="17"/>
      <c r="D586" s="17"/>
      <c r="E586" s="17"/>
      <c r="F586" s="26"/>
      <c r="G586" s="27"/>
      <c r="H586" s="27"/>
      <c r="I586" s="27" t="str">
        <f t="shared" si="53"/>
        <v>post seeding</v>
      </c>
      <c r="J586" s="367">
        <v>43617</v>
      </c>
      <c r="K586" s="378">
        <v>90</v>
      </c>
      <c r="L586" s="221"/>
      <c r="M586" s="221"/>
      <c r="N586" s="221"/>
      <c r="O586" s="221"/>
      <c r="P586" s="221"/>
      <c r="Q586" s="222"/>
      <c r="R586" s="222"/>
      <c r="S586" s="222"/>
      <c r="T586" s="222"/>
      <c r="U586" s="222"/>
      <c r="V586" s="223"/>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5" outlineLevel="1" x14ac:dyDescent="0.25">
      <c r="A587" s="5"/>
      <c r="B587" s="6"/>
      <c r="C587" s="17"/>
      <c r="D587" s="17"/>
      <c r="E587" s="17"/>
      <c r="F587" s="26"/>
      <c r="G587" s="27"/>
      <c r="H587" s="27"/>
      <c r="I587" s="27" t="str">
        <f t="shared" si="53"/>
        <v>cereal</v>
      </c>
      <c r="J587" s="367">
        <v>43661</v>
      </c>
      <c r="K587" s="378">
        <v>35</v>
      </c>
      <c r="L587" s="221"/>
      <c r="M587" s="221"/>
      <c r="N587" s="221"/>
      <c r="O587" s="221"/>
      <c r="P587" s="221"/>
      <c r="Q587" s="222"/>
      <c r="R587" s="222"/>
      <c r="S587" s="222"/>
      <c r="T587" s="222"/>
      <c r="U587" s="222"/>
      <c r="V587" s="223"/>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33"/>
      <c r="G588" s="34"/>
      <c r="H588" s="34"/>
      <c r="I588" s="27" t="str">
        <f t="shared" si="53"/>
        <v>oilseed</v>
      </c>
      <c r="J588" s="367">
        <v>43661</v>
      </c>
      <c r="K588" s="378">
        <v>35</v>
      </c>
      <c r="L588" s="221"/>
      <c r="M588" s="221"/>
      <c r="N588" s="221"/>
      <c r="O588" s="221"/>
      <c r="P588" s="221"/>
      <c r="Q588" s="224"/>
      <c r="R588" s="224"/>
      <c r="S588" s="224"/>
      <c r="T588" s="224"/>
      <c r="U588" s="224"/>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3"/>
        <v>pulse</v>
      </c>
      <c r="J589" s="367">
        <v>43661</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33"/>
      <c r="G590" s="34"/>
      <c r="H590" s="34"/>
      <c r="I590" s="34"/>
      <c r="J590" s="34"/>
      <c r="K590" s="34"/>
      <c r="L590" s="34"/>
      <c r="M590" s="34"/>
      <c r="N590" s="34"/>
      <c r="O590" s="221"/>
      <c r="P590" s="221"/>
      <c r="Q590" s="224"/>
      <c r="R590" s="224"/>
      <c r="S590" s="224"/>
      <c r="T590" s="224"/>
      <c r="U590" s="224"/>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38"/>
      <c r="O591" s="38"/>
      <c r="P591" s="3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G576</f>
        <v>Chemical info</v>
      </c>
      <c r="H592" s="39"/>
      <c r="I592" s="39"/>
      <c r="J592" s="39"/>
      <c r="K592" s="39"/>
      <c r="L592" s="39"/>
      <c r="M592" s="39"/>
      <c r="N592" s="39"/>
      <c r="O592" s="39"/>
      <c r="P592" s="3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7"/>
      <c r="O593" s="7"/>
      <c r="P593" s="7"/>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6"/>
      <c r="D594" s="6"/>
      <c r="E594" s="6"/>
      <c r="F594" s="6"/>
      <c r="G594" s="6"/>
      <c r="H594" s="7"/>
      <c r="I594" s="7"/>
      <c r="J594" s="7"/>
      <c r="K594" s="7"/>
      <c r="L594" s="7"/>
      <c r="M594" s="7"/>
      <c r="N594" s="240"/>
      <c r="O594" s="240"/>
      <c r="P594" s="240"/>
      <c r="Q594" s="7"/>
      <c r="R594" s="7"/>
      <c r="S594" s="7"/>
      <c r="T594" s="7"/>
      <c r="U594" s="7"/>
      <c r="V594" s="7"/>
      <c r="W594" s="7"/>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outlineLevel="1" thickBot="1" x14ac:dyDescent="0.3">
      <c r="A595" s="5"/>
      <c r="B595" s="6"/>
      <c r="C595" s="6"/>
      <c r="D595" s="6"/>
      <c r="E595" s="6"/>
      <c r="F595" s="6"/>
      <c r="G595" s="6"/>
      <c r="H595" s="7"/>
      <c r="I595" s="7"/>
      <c r="J595" s="7"/>
      <c r="K595" s="7"/>
      <c r="L595" s="7"/>
      <c r="M595" s="7"/>
      <c r="N595" s="240"/>
      <c r="O595" s="240"/>
      <c r="P595" s="240"/>
      <c r="Q595" s="7"/>
      <c r="R595" s="7"/>
      <c r="S595" s="7"/>
      <c r="T595" s="7"/>
      <c r="U595" s="7"/>
      <c r="V595" s="7"/>
      <c r="W595" s="7"/>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5"/>
      <c r="B596" s="6"/>
      <c r="C596" s="9" t="s">
        <v>0</v>
      </c>
      <c r="D596" s="9"/>
      <c r="E596" s="9"/>
      <c r="F596" s="9"/>
      <c r="G596" s="9"/>
      <c r="H596" s="9"/>
      <c r="I596" s="9"/>
      <c r="J596" s="9"/>
      <c r="K596" s="10"/>
      <c r="L596" s="10"/>
      <c r="M596" s="10"/>
      <c r="N596" s="242"/>
      <c r="O596" s="242"/>
      <c r="P596" s="242"/>
      <c r="Q596" s="10"/>
      <c r="R596" s="10"/>
      <c r="S596" s="10"/>
      <c r="T596" s="10"/>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2"/>
      <c r="D597" s="12"/>
      <c r="E597" s="12" t="s">
        <v>1</v>
      </c>
      <c r="F597" s="13"/>
      <c r="G597" s="14" t="s">
        <v>36</v>
      </c>
      <c r="H597" s="13"/>
      <c r="I597" s="13"/>
      <c r="J597" s="13"/>
      <c r="K597" s="13"/>
      <c r="L597" s="13"/>
      <c r="M597" s="13"/>
      <c r="N597" s="245"/>
      <c r="O597" s="245"/>
      <c r="P597" s="245"/>
      <c r="Q597" s="13"/>
      <c r="R597" s="13"/>
      <c r="S597" s="13"/>
      <c r="T597" s="13"/>
      <c r="U597" s="15"/>
      <c r="V597" s="15"/>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12"/>
      <c r="D598" s="12"/>
      <c r="E598" s="17"/>
      <c r="F598" s="13"/>
      <c r="G598" s="13" t="s">
        <v>37</v>
      </c>
      <c r="H598" s="13"/>
      <c r="I598" s="315" t="s">
        <v>378</v>
      </c>
      <c r="J598" s="13"/>
      <c r="K598" s="13"/>
      <c r="L598" s="13"/>
      <c r="M598" s="13"/>
      <c r="N598" s="245"/>
      <c r="O598" s="245"/>
      <c r="P598" s="245"/>
      <c r="Q598" s="13"/>
      <c r="R598" s="13"/>
      <c r="S598" s="13"/>
      <c r="T598" s="19"/>
      <c r="U598" s="15"/>
      <c r="V598" s="15"/>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17"/>
      <c r="D599" s="12"/>
      <c r="E599" s="17"/>
      <c r="F599" s="13"/>
      <c r="G599" s="45">
        <v>38576.728703703702</v>
      </c>
      <c r="H599" s="13"/>
      <c r="I599" s="13"/>
      <c r="J599" s="13"/>
      <c r="K599" s="13"/>
      <c r="L599" s="13"/>
      <c r="M599" s="13"/>
      <c r="N599" s="245"/>
      <c r="O599" s="245"/>
      <c r="P599" s="245"/>
      <c r="Q599" s="13"/>
      <c r="R599" s="13"/>
      <c r="S599" s="13"/>
      <c r="T599" s="19"/>
      <c r="U599" s="15"/>
      <c r="V599" s="15"/>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20">
        <v>0</v>
      </c>
      <c r="D600" s="12"/>
      <c r="E600" s="17"/>
      <c r="F600" s="13"/>
      <c r="G600" s="21"/>
      <c r="H600" s="13"/>
      <c r="I600" s="13"/>
      <c r="J600" s="13"/>
      <c r="K600" s="13"/>
      <c r="L600" s="13"/>
      <c r="M600" s="13"/>
      <c r="N600" s="245"/>
      <c r="O600" s="245"/>
      <c r="P600" s="245"/>
      <c r="Q600" s="13"/>
      <c r="R600" s="13"/>
      <c r="S600" s="13"/>
      <c r="T600" s="19"/>
      <c r="U600" s="15"/>
      <c r="V600" s="15"/>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7"/>
      <c r="D601" s="17"/>
      <c r="E601" s="17"/>
      <c r="F601" s="17"/>
      <c r="G601" s="17"/>
      <c r="H601" s="17"/>
      <c r="I601" s="17"/>
      <c r="J601" s="22"/>
      <c r="K601" s="22"/>
      <c r="L601" s="22"/>
      <c r="M601" s="22"/>
      <c r="N601" s="819"/>
      <c r="O601" s="819"/>
      <c r="P601" s="819"/>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7"/>
      <c r="D602" s="17"/>
      <c r="E602" s="17"/>
      <c r="F602" s="17"/>
      <c r="G602" s="17"/>
      <c r="H602" s="943"/>
      <c r="I602" s="17"/>
      <c r="J602" s="17"/>
      <c r="K602" s="22"/>
      <c r="L602" s="22"/>
      <c r="M602" s="22"/>
      <c r="N602" s="819"/>
      <c r="O602" s="819"/>
      <c r="P602" s="819"/>
      <c r="Q602" s="22"/>
      <c r="R602" s="22"/>
      <c r="S602" s="22"/>
      <c r="T602" s="22"/>
      <c r="U602" s="22"/>
      <c r="V602" s="22"/>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7"/>
      <c r="E603" s="17"/>
      <c r="F603" s="17"/>
      <c r="G603" s="17"/>
      <c r="H603" s="943"/>
      <c r="I603" s="17"/>
      <c r="J603" s="23" t="s">
        <v>38</v>
      </c>
      <c r="K603" s="22" t="s">
        <v>39</v>
      </c>
      <c r="L603" s="24"/>
      <c r="M603" s="24"/>
      <c r="N603" s="256"/>
      <c r="O603" s="256"/>
      <c r="P603" s="256"/>
      <c r="Q603" s="24"/>
      <c r="R603" s="24"/>
      <c r="S603" s="24"/>
      <c r="T603" s="22"/>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7"/>
      <c r="E604" s="17"/>
      <c r="F604" s="17"/>
      <c r="G604" s="17" t="s">
        <v>40</v>
      </c>
      <c r="H604" s="943"/>
      <c r="I604" s="17"/>
      <c r="J604" s="255" t="s">
        <v>446</v>
      </c>
      <c r="K604" s="255" t="s">
        <v>63</v>
      </c>
      <c r="L604" s="255" t="s">
        <v>64</v>
      </c>
      <c r="M604" s="255" t="s">
        <v>65</v>
      </c>
      <c r="N604" s="255" t="s">
        <v>66</v>
      </c>
      <c r="O604" s="255" t="s">
        <v>1003</v>
      </c>
      <c r="P604" s="255" t="s">
        <v>1004</v>
      </c>
      <c r="Q604" s="255" t="s">
        <v>1005</v>
      </c>
      <c r="R604" s="23"/>
      <c r="S604" s="23" t="s">
        <v>266</v>
      </c>
      <c r="T604" s="22"/>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26"/>
      <c r="G605" s="49"/>
      <c r="H605" s="31"/>
      <c r="I605" s="27" t="s">
        <v>81</v>
      </c>
      <c r="J605" s="379">
        <v>5</v>
      </c>
      <c r="K605" s="379">
        <v>5</v>
      </c>
      <c r="L605" s="379">
        <v>5</v>
      </c>
      <c r="M605" s="379">
        <v>5</v>
      </c>
      <c r="N605" s="379">
        <v>5</v>
      </c>
      <c r="O605" s="379">
        <v>5</v>
      </c>
      <c r="P605" s="379">
        <v>5</v>
      </c>
      <c r="Q605" s="379">
        <v>5</v>
      </c>
      <c r="R605" s="27"/>
      <c r="S605" s="382">
        <v>0</v>
      </c>
      <c r="T605" s="59"/>
      <c r="U605" s="59"/>
      <c r="V605" s="60"/>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s="765" customFormat="1" ht="12" customHeight="1" outlineLevel="1" x14ac:dyDescent="0.25">
      <c r="A606" s="769"/>
      <c r="B606" s="766"/>
      <c r="C606" s="778"/>
      <c r="D606" s="778"/>
      <c r="E606" s="778"/>
      <c r="F606" s="782"/>
      <c r="G606" s="781"/>
      <c r="H606" s="31"/>
      <c r="I606" s="783" t="s">
        <v>1088</v>
      </c>
      <c r="J606" s="379">
        <v>5</v>
      </c>
      <c r="K606" s="379">
        <v>5</v>
      </c>
      <c r="L606" s="379">
        <v>5</v>
      </c>
      <c r="M606" s="379">
        <v>5</v>
      </c>
      <c r="N606" s="379">
        <v>5</v>
      </c>
      <c r="O606" s="379">
        <v>5</v>
      </c>
      <c r="P606" s="379">
        <v>5</v>
      </c>
      <c r="Q606" s="379">
        <v>5</v>
      </c>
      <c r="R606" s="783"/>
      <c r="S606" s="382">
        <v>0</v>
      </c>
      <c r="T606" s="59"/>
      <c r="U606" s="59"/>
      <c r="V606" s="60"/>
      <c r="W606" s="773"/>
      <c r="X606" s="768"/>
      <c r="Y606" s="768"/>
      <c r="Z606" s="768"/>
      <c r="AA606" s="768"/>
      <c r="AB606" s="768"/>
      <c r="AC606" s="768"/>
      <c r="AD606" s="768"/>
      <c r="AE606" s="768"/>
      <c r="AF606" s="768"/>
      <c r="AG606" s="768"/>
      <c r="AH606" s="768"/>
      <c r="AI606" s="768"/>
      <c r="AJ606" s="768"/>
      <c r="AK606" s="768"/>
      <c r="AL606" s="768"/>
      <c r="AM606" s="768"/>
      <c r="AN606" s="768"/>
      <c r="AO606" s="768"/>
      <c r="AP606" s="768"/>
      <c r="AQ606" s="768"/>
      <c r="AR606" s="768"/>
      <c r="AS606" s="768"/>
      <c r="AT606" s="768"/>
      <c r="AU606" s="768"/>
      <c r="AV606" s="768"/>
      <c r="AW606" s="768"/>
      <c r="AX606" s="768"/>
      <c r="AY606" s="768"/>
      <c r="AZ606" s="768"/>
      <c r="BA606" s="768"/>
      <c r="BB606" s="768"/>
      <c r="BC606" s="768"/>
      <c r="BD606" s="768"/>
      <c r="BE606" s="768"/>
      <c r="BF606" s="768"/>
      <c r="BG606" s="768"/>
      <c r="BH606" s="768"/>
      <c r="BI606" s="768"/>
      <c r="BJ606" s="768"/>
      <c r="BK606" s="768"/>
      <c r="BL606" s="768"/>
      <c r="BM606" s="768"/>
      <c r="BN606" s="768"/>
      <c r="BO606" s="768"/>
      <c r="BP606" s="768"/>
    </row>
    <row r="607" spans="1:68" s="765" customFormat="1" ht="12" customHeight="1" outlineLevel="1" x14ac:dyDescent="0.25">
      <c r="A607" s="769"/>
      <c r="B607" s="766"/>
      <c r="C607" s="778"/>
      <c r="D607" s="778"/>
      <c r="E607" s="778"/>
      <c r="F607" s="782"/>
      <c r="G607" s="781"/>
      <c r="H607" s="31"/>
      <c r="I607" s="783" t="s">
        <v>72</v>
      </c>
      <c r="J607" s="379">
        <v>3</v>
      </c>
      <c r="K607" s="379">
        <v>3</v>
      </c>
      <c r="L607" s="379">
        <v>3</v>
      </c>
      <c r="M607" s="379">
        <v>3</v>
      </c>
      <c r="N607" s="379">
        <v>3</v>
      </c>
      <c r="O607" s="379">
        <v>3</v>
      </c>
      <c r="P607" s="379">
        <v>3</v>
      </c>
      <c r="Q607" s="379">
        <v>3</v>
      </c>
      <c r="R607" s="783"/>
      <c r="S607" s="382">
        <v>0</v>
      </c>
      <c r="T607" s="59"/>
      <c r="U607" s="59"/>
      <c r="V607" s="60"/>
      <c r="W607" s="773"/>
      <c r="X607" s="768"/>
      <c r="Y607" s="768"/>
      <c r="Z607" s="768"/>
      <c r="AA607" s="768"/>
      <c r="AB607" s="768"/>
      <c r="AC607" s="768"/>
      <c r="AD607" s="768"/>
      <c r="AE607" s="768"/>
      <c r="AF607" s="768"/>
      <c r="AG607" s="768"/>
      <c r="AH607" s="768"/>
      <c r="AI607" s="768"/>
      <c r="AJ607" s="768"/>
      <c r="AK607" s="768"/>
      <c r="AL607" s="768"/>
      <c r="AM607" s="768"/>
      <c r="AN607" s="768"/>
      <c r="AO607" s="768"/>
      <c r="AP607" s="768"/>
      <c r="AQ607" s="768"/>
      <c r="AR607" s="768"/>
      <c r="AS607" s="768"/>
      <c r="AT607" s="768"/>
      <c r="AU607" s="768"/>
      <c r="AV607" s="768"/>
      <c r="AW607" s="768"/>
      <c r="AX607" s="768"/>
      <c r="AY607" s="768"/>
      <c r="AZ607" s="768"/>
      <c r="BA607" s="768"/>
      <c r="BB607" s="768"/>
      <c r="BC607" s="768"/>
      <c r="BD607" s="768"/>
      <c r="BE607" s="768"/>
      <c r="BF607" s="768"/>
      <c r="BG607" s="768"/>
      <c r="BH607" s="768"/>
      <c r="BI607" s="768"/>
      <c r="BJ607" s="768"/>
      <c r="BK607" s="768"/>
      <c r="BL607" s="768"/>
      <c r="BM607" s="768"/>
      <c r="BN607" s="768"/>
      <c r="BO607" s="768"/>
      <c r="BP607" s="768"/>
    </row>
    <row r="608" spans="1:68" ht="12" customHeight="1" outlineLevel="1" x14ac:dyDescent="0.25">
      <c r="A608" s="5"/>
      <c r="B608" s="6"/>
      <c r="C608" s="17"/>
      <c r="D608" s="17"/>
      <c r="E608" s="17"/>
      <c r="F608" s="26"/>
      <c r="G608" s="49"/>
      <c r="H608" s="31"/>
      <c r="I608" s="27" t="s">
        <v>1089</v>
      </c>
      <c r="J608" s="379">
        <v>3</v>
      </c>
      <c r="K608" s="379">
        <v>3</v>
      </c>
      <c r="L608" s="379">
        <v>3</v>
      </c>
      <c r="M608" s="379">
        <v>3</v>
      </c>
      <c r="N608" s="379">
        <v>3</v>
      </c>
      <c r="O608" s="379">
        <v>3</v>
      </c>
      <c r="P608" s="379">
        <v>3</v>
      </c>
      <c r="Q608" s="379">
        <v>3</v>
      </c>
      <c r="R608" s="27"/>
      <c r="S608" s="382">
        <v>0</v>
      </c>
      <c r="T608" s="59"/>
      <c r="U608" s="59"/>
      <c r="V608" s="60"/>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s="765" customFormat="1" ht="12" customHeight="1" outlineLevel="1" x14ac:dyDescent="0.25">
      <c r="A609" s="769"/>
      <c r="B609" s="766"/>
      <c r="C609" s="778"/>
      <c r="D609" s="778"/>
      <c r="E609" s="778"/>
      <c r="F609" s="782"/>
      <c r="G609" s="781"/>
      <c r="H609" s="31"/>
      <c r="I609" s="783" t="s">
        <v>73</v>
      </c>
      <c r="J609" s="380">
        <v>120</v>
      </c>
      <c r="K609" s="380">
        <v>120</v>
      </c>
      <c r="L609" s="380">
        <v>120</v>
      </c>
      <c r="M609" s="380">
        <v>120</v>
      </c>
      <c r="N609" s="380">
        <v>120</v>
      </c>
      <c r="O609" s="380">
        <v>120</v>
      </c>
      <c r="P609" s="380">
        <v>120</v>
      </c>
      <c r="Q609" s="380">
        <v>120</v>
      </c>
      <c r="R609" s="783"/>
      <c r="S609" s="382">
        <v>1</v>
      </c>
      <c r="T609" s="59"/>
      <c r="U609" s="59"/>
      <c r="V609" s="60"/>
      <c r="W609" s="773"/>
      <c r="X609" s="768"/>
      <c r="Y609" s="768"/>
      <c r="Z609" s="768"/>
      <c r="AA609" s="768"/>
      <c r="AB609" s="768"/>
      <c r="AC609" s="768"/>
      <c r="AD609" s="768"/>
      <c r="AE609" s="768"/>
      <c r="AF609" s="768"/>
      <c r="AG609" s="768"/>
      <c r="AH609" s="768"/>
      <c r="AI609" s="768"/>
      <c r="AJ609" s="768"/>
      <c r="AK609" s="768"/>
      <c r="AL609" s="768"/>
      <c r="AM609" s="768"/>
      <c r="AN609" s="768"/>
      <c r="AO609" s="768"/>
      <c r="AP609" s="768"/>
      <c r="AQ609" s="768"/>
      <c r="AR609" s="768"/>
      <c r="AS609" s="768"/>
      <c r="AT609" s="768"/>
      <c r="AU609" s="768"/>
      <c r="AV609" s="768"/>
      <c r="AW609" s="768"/>
      <c r="AX609" s="768"/>
      <c r="AY609" s="768"/>
      <c r="AZ609" s="768"/>
      <c r="BA609" s="768"/>
      <c r="BB609" s="768"/>
      <c r="BC609" s="768"/>
      <c r="BD609" s="768"/>
      <c r="BE609" s="768"/>
      <c r="BF609" s="768"/>
      <c r="BG609" s="768"/>
      <c r="BH609" s="768"/>
      <c r="BI609" s="768"/>
      <c r="BJ609" s="768"/>
      <c r="BK609" s="768"/>
      <c r="BL609" s="768"/>
      <c r="BM609" s="768"/>
      <c r="BN609" s="768"/>
      <c r="BO609" s="768"/>
      <c r="BP609" s="768"/>
    </row>
    <row r="610" spans="1:68" ht="12" customHeight="1" outlineLevel="1" x14ac:dyDescent="0.25">
      <c r="A610" s="5"/>
      <c r="B610" s="6"/>
      <c r="C610" s="17"/>
      <c r="D610" s="17"/>
      <c r="E610" s="17"/>
      <c r="F610" s="26"/>
      <c r="G610" s="49"/>
      <c r="H610" s="31"/>
      <c r="I610" s="27" t="s">
        <v>1085</v>
      </c>
      <c r="J610" s="380">
        <v>120</v>
      </c>
      <c r="K610" s="380">
        <v>120</v>
      </c>
      <c r="L610" s="380">
        <v>120</v>
      </c>
      <c r="M610" s="380">
        <v>120</v>
      </c>
      <c r="N610" s="380">
        <v>120</v>
      </c>
      <c r="O610" s="380">
        <v>120</v>
      </c>
      <c r="P610" s="380">
        <v>120</v>
      </c>
      <c r="Q610" s="380">
        <v>120</v>
      </c>
      <c r="R610" s="27"/>
      <c r="S610" s="382">
        <v>1</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26"/>
      <c r="G611" s="49"/>
      <c r="H611" s="31"/>
      <c r="I611" s="27" t="s">
        <v>74</v>
      </c>
      <c r="J611" s="380">
        <v>120</v>
      </c>
      <c r="K611" s="380">
        <v>120</v>
      </c>
      <c r="L611" s="380">
        <v>120</v>
      </c>
      <c r="M611" s="380">
        <v>120</v>
      </c>
      <c r="N611" s="380">
        <v>120</v>
      </c>
      <c r="O611" s="380">
        <v>120</v>
      </c>
      <c r="P611" s="380">
        <v>120</v>
      </c>
      <c r="Q611" s="380">
        <v>120</v>
      </c>
      <c r="R611" s="27"/>
      <c r="S611" s="382">
        <v>1</v>
      </c>
      <c r="T611" s="59"/>
      <c r="U611" s="59"/>
      <c r="V611" s="60"/>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s="765" customFormat="1" ht="12" customHeight="1" outlineLevel="1" x14ac:dyDescent="0.25">
      <c r="A612" s="769"/>
      <c r="B612" s="766"/>
      <c r="C612" s="778"/>
      <c r="D612" s="778"/>
      <c r="E612" s="778"/>
      <c r="F612" s="777"/>
      <c r="G612" s="781"/>
      <c r="H612" s="31"/>
      <c r="I612" s="783" t="s">
        <v>75</v>
      </c>
      <c r="J612" s="380">
        <v>120</v>
      </c>
      <c r="K612" s="380">
        <v>120</v>
      </c>
      <c r="L612" s="380">
        <v>120</v>
      </c>
      <c r="M612" s="380">
        <v>120</v>
      </c>
      <c r="N612" s="380">
        <v>120</v>
      </c>
      <c r="O612" s="380">
        <v>120</v>
      </c>
      <c r="P612" s="380">
        <v>120</v>
      </c>
      <c r="Q612" s="380">
        <v>120</v>
      </c>
      <c r="R612" s="783"/>
      <c r="S612" s="382">
        <v>1</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36"/>
      <c r="G613" s="49"/>
      <c r="H613" s="31"/>
      <c r="I613" s="27" t="s">
        <v>1087</v>
      </c>
      <c r="J613" s="380">
        <v>120</v>
      </c>
      <c r="K613" s="380">
        <v>120</v>
      </c>
      <c r="L613" s="380">
        <v>120</v>
      </c>
      <c r="M613" s="380">
        <v>120</v>
      </c>
      <c r="N613" s="380">
        <v>120</v>
      </c>
      <c r="O613" s="380">
        <v>120</v>
      </c>
      <c r="P613" s="380">
        <v>120</v>
      </c>
      <c r="Q613" s="380">
        <v>120</v>
      </c>
      <c r="R613" s="27"/>
      <c r="S613" s="382">
        <v>1</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0"/>
      <c r="G614" s="779"/>
      <c r="H614" s="779"/>
      <c r="I614" s="783" t="s">
        <v>76</v>
      </c>
      <c r="J614" s="380">
        <v>100</v>
      </c>
      <c r="K614" s="380">
        <v>100</v>
      </c>
      <c r="L614" s="380">
        <v>100</v>
      </c>
      <c r="M614" s="380">
        <v>100</v>
      </c>
      <c r="N614" s="380">
        <v>100</v>
      </c>
      <c r="O614" s="380">
        <v>100</v>
      </c>
      <c r="P614" s="380">
        <v>100</v>
      </c>
      <c r="Q614" s="380">
        <v>100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33"/>
      <c r="G615" s="34"/>
      <c r="H615" s="34"/>
      <c r="I615" s="27" t="s">
        <v>1086</v>
      </c>
      <c r="J615" s="380">
        <v>100</v>
      </c>
      <c r="K615" s="380">
        <v>100</v>
      </c>
      <c r="L615" s="380">
        <v>100</v>
      </c>
      <c r="M615" s="380">
        <v>100</v>
      </c>
      <c r="N615" s="380">
        <v>100</v>
      </c>
      <c r="O615" s="380">
        <v>100</v>
      </c>
      <c r="P615" s="380">
        <v>100</v>
      </c>
      <c r="Q615" s="380">
        <v>100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33"/>
      <c r="G616" s="34"/>
      <c r="H616" s="34"/>
      <c r="I616" s="27" t="s">
        <v>77</v>
      </c>
      <c r="J616" s="380">
        <v>90</v>
      </c>
      <c r="K616" s="380">
        <v>90</v>
      </c>
      <c r="L616" s="380">
        <v>90</v>
      </c>
      <c r="M616" s="380">
        <v>90</v>
      </c>
      <c r="N616" s="380">
        <v>90</v>
      </c>
      <c r="O616" s="380">
        <v>90</v>
      </c>
      <c r="P616" s="380">
        <v>90</v>
      </c>
      <c r="Q616" s="380">
        <v>90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outlineLevel="1" x14ac:dyDescent="0.25">
      <c r="A617" s="5"/>
      <c r="B617" s="6"/>
      <c r="C617" s="17"/>
      <c r="D617" s="17"/>
      <c r="E617" s="17"/>
      <c r="F617" s="26"/>
      <c r="G617" s="49"/>
      <c r="H617" s="31"/>
      <c r="I617" s="27" t="s">
        <v>78</v>
      </c>
      <c r="J617" s="379">
        <v>140</v>
      </c>
      <c r="K617" s="379">
        <v>140</v>
      </c>
      <c r="L617" s="379">
        <v>140</v>
      </c>
      <c r="M617" s="379">
        <v>140</v>
      </c>
      <c r="N617" s="379">
        <v>140</v>
      </c>
      <c r="O617" s="379">
        <v>140</v>
      </c>
      <c r="P617" s="379">
        <v>140</v>
      </c>
      <c r="Q617" s="379">
        <v>140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250</v>
      </c>
      <c r="J618" s="381">
        <v>100</v>
      </c>
      <c r="K618" s="381">
        <v>100</v>
      </c>
      <c r="L618" s="381">
        <v>100</v>
      </c>
      <c r="M618" s="381">
        <v>100</v>
      </c>
      <c r="N618" s="381">
        <v>100</v>
      </c>
      <c r="O618" s="381">
        <v>100</v>
      </c>
      <c r="P618" s="381">
        <v>100</v>
      </c>
      <c r="Q618" s="381">
        <v>100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outlineLevel="1" x14ac:dyDescent="0.25">
      <c r="A619" s="5"/>
      <c r="B619" s="6"/>
      <c r="C619" s="17"/>
      <c r="D619" s="17"/>
      <c r="E619" s="17"/>
      <c r="F619" s="26"/>
      <c r="G619" s="50"/>
      <c r="H619" s="51"/>
      <c r="I619" s="68" t="s">
        <v>82</v>
      </c>
      <c r="J619" s="381">
        <v>90</v>
      </c>
      <c r="K619" s="381">
        <v>90</v>
      </c>
      <c r="L619" s="381">
        <v>90</v>
      </c>
      <c r="M619" s="381">
        <v>90</v>
      </c>
      <c r="N619" s="381">
        <v>90</v>
      </c>
      <c r="O619" s="381">
        <v>90</v>
      </c>
      <c r="P619" s="381">
        <v>90</v>
      </c>
      <c r="Q619" s="381">
        <v>90</v>
      </c>
      <c r="R619" s="68"/>
      <c r="S619" s="383">
        <v>1</v>
      </c>
      <c r="T619" s="61"/>
      <c r="U619" s="61"/>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26"/>
      <c r="G620" s="50"/>
      <c r="H620" s="51"/>
      <c r="I620" s="68" t="s">
        <v>83</v>
      </c>
      <c r="J620" s="381">
        <v>90</v>
      </c>
      <c r="K620" s="381">
        <v>90</v>
      </c>
      <c r="L620" s="381">
        <v>90</v>
      </c>
      <c r="M620" s="381">
        <v>90</v>
      </c>
      <c r="N620" s="381">
        <v>90</v>
      </c>
      <c r="O620" s="381">
        <v>90</v>
      </c>
      <c r="P620" s="381">
        <v>90</v>
      </c>
      <c r="Q620" s="381">
        <v>90</v>
      </c>
      <c r="R620" s="68"/>
      <c r="S620" s="383">
        <v>1</v>
      </c>
      <c r="T620" s="61"/>
      <c r="U620" s="61"/>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50"/>
      <c r="H621" s="51"/>
      <c r="I621" s="68" t="s">
        <v>84</v>
      </c>
      <c r="J621" s="381">
        <v>90</v>
      </c>
      <c r="K621" s="381">
        <v>90</v>
      </c>
      <c r="L621" s="381">
        <v>90</v>
      </c>
      <c r="M621" s="381">
        <v>90</v>
      </c>
      <c r="N621" s="381">
        <v>90</v>
      </c>
      <c r="O621" s="381">
        <v>90</v>
      </c>
      <c r="P621" s="381">
        <v>90</v>
      </c>
      <c r="Q621" s="381">
        <v>90</v>
      </c>
      <c r="R621" s="68"/>
      <c r="S621" s="383">
        <v>1</v>
      </c>
      <c r="T621" s="61"/>
      <c r="U621" s="61"/>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50"/>
      <c r="H622" s="51"/>
      <c r="I622" s="67" t="s">
        <v>80</v>
      </c>
      <c r="J622" s="381">
        <v>10</v>
      </c>
      <c r="K622" s="381">
        <v>10</v>
      </c>
      <c r="L622" s="381">
        <v>10</v>
      </c>
      <c r="M622" s="381">
        <v>10</v>
      </c>
      <c r="N622" s="381">
        <v>10</v>
      </c>
      <c r="O622" s="381">
        <v>10</v>
      </c>
      <c r="P622" s="381">
        <v>10</v>
      </c>
      <c r="Q622" s="381">
        <v>10</v>
      </c>
      <c r="R622" s="67"/>
      <c r="S622" s="383">
        <v>0</v>
      </c>
      <c r="T622" s="61"/>
      <c r="U622" s="61"/>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7" t="s">
        <v>85</v>
      </c>
      <c r="J623" s="381">
        <v>10</v>
      </c>
      <c r="K623" s="381">
        <v>10</v>
      </c>
      <c r="L623" s="381">
        <v>10</v>
      </c>
      <c r="M623" s="381">
        <v>10</v>
      </c>
      <c r="N623" s="381">
        <v>10</v>
      </c>
      <c r="O623" s="381">
        <v>10</v>
      </c>
      <c r="P623" s="381">
        <v>10</v>
      </c>
      <c r="Q623" s="381">
        <v>10</v>
      </c>
      <c r="R623" s="67"/>
      <c r="S623" s="383">
        <v>0</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7" t="s">
        <v>256</v>
      </c>
      <c r="J624" s="381">
        <v>2</v>
      </c>
      <c r="K624" s="381">
        <v>2</v>
      </c>
      <c r="L624" s="381">
        <v>2</v>
      </c>
      <c r="M624" s="381">
        <v>2</v>
      </c>
      <c r="N624" s="381">
        <v>2</v>
      </c>
      <c r="O624" s="381">
        <v>2</v>
      </c>
      <c r="P624" s="381">
        <v>2</v>
      </c>
      <c r="Q624" s="381">
        <v>2</v>
      </c>
      <c r="R624" s="67"/>
      <c r="S624" s="383">
        <v>0</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7" t="s">
        <v>257</v>
      </c>
      <c r="J625" s="381">
        <v>10</v>
      </c>
      <c r="K625" s="381">
        <v>10</v>
      </c>
      <c r="L625" s="381">
        <v>10</v>
      </c>
      <c r="M625" s="381">
        <v>10</v>
      </c>
      <c r="N625" s="381">
        <v>10</v>
      </c>
      <c r="O625" s="381">
        <v>10</v>
      </c>
      <c r="P625" s="381">
        <v>10</v>
      </c>
      <c r="Q625" s="381">
        <v>10</v>
      </c>
      <c r="R625" s="67"/>
      <c r="S625" s="383">
        <v>0</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8" t="s">
        <v>258</v>
      </c>
      <c r="J626" s="381">
        <v>10</v>
      </c>
      <c r="K626" s="381">
        <v>10</v>
      </c>
      <c r="L626" s="381">
        <v>10</v>
      </c>
      <c r="M626" s="381">
        <v>10</v>
      </c>
      <c r="N626" s="381">
        <v>10</v>
      </c>
      <c r="O626" s="381">
        <v>10</v>
      </c>
      <c r="P626" s="381">
        <v>10</v>
      </c>
      <c r="Q626" s="381">
        <v>10</v>
      </c>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8" t="s">
        <v>259</v>
      </c>
      <c r="J627" s="381">
        <v>10</v>
      </c>
      <c r="K627" s="381">
        <v>10</v>
      </c>
      <c r="L627" s="381">
        <v>10</v>
      </c>
      <c r="M627" s="381">
        <v>10</v>
      </c>
      <c r="N627" s="381">
        <v>10</v>
      </c>
      <c r="O627" s="381">
        <v>10</v>
      </c>
      <c r="P627" s="381">
        <v>10</v>
      </c>
      <c r="Q627" s="381">
        <v>10</v>
      </c>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51"/>
      <c r="J628" s="51"/>
      <c r="K628" s="51"/>
      <c r="L628" s="51"/>
      <c r="M628" s="51"/>
      <c r="N628" s="51"/>
      <c r="O628" s="51"/>
      <c r="P628" s="51"/>
      <c r="Q628" s="51"/>
      <c r="R628" s="61"/>
      <c r="S628" s="61"/>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5.0999999999999996" customHeight="1" outlineLevel="1" x14ac:dyDescent="0.25">
      <c r="A629" s="5"/>
      <c r="B629" s="6"/>
      <c r="C629" s="17"/>
      <c r="D629" s="17"/>
      <c r="E629" s="17"/>
      <c r="F629" s="36"/>
      <c r="G629" s="37"/>
      <c r="H629" s="37"/>
      <c r="I629" s="37"/>
      <c r="J629" s="38"/>
      <c r="K629" s="38"/>
      <c r="L629" s="38"/>
      <c r="M629" s="38"/>
      <c r="N629" s="268"/>
      <c r="O629" s="268"/>
      <c r="P629" s="268"/>
      <c r="Q629" s="38"/>
      <c r="R629" s="38"/>
      <c r="S629" s="38"/>
      <c r="T629" s="38"/>
      <c r="U629" s="38"/>
      <c r="V629" s="3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24.95" customHeight="1" outlineLevel="1" x14ac:dyDescent="0.25">
      <c r="A630" s="5"/>
      <c r="B630" s="6"/>
      <c r="C630" s="39"/>
      <c r="D630" s="39"/>
      <c r="E630" s="39"/>
      <c r="F630" s="39"/>
      <c r="G630" s="40" t="str">
        <f>G597</f>
        <v>SEEDING RATES</v>
      </c>
      <c r="H630" s="39"/>
      <c r="I630" s="39"/>
      <c r="J630" s="39"/>
      <c r="K630" s="39"/>
      <c r="L630" s="39"/>
      <c r="M630" s="39"/>
      <c r="N630" s="269"/>
      <c r="O630" s="269"/>
      <c r="P630" s="269"/>
      <c r="Q630" s="39"/>
      <c r="R630" s="39"/>
      <c r="S630" s="39"/>
      <c r="T630" s="39"/>
      <c r="U630" s="39"/>
      <c r="V630" s="39"/>
      <c r="W630" s="41" t="s">
        <v>24</v>
      </c>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6"/>
      <c r="D631" s="6"/>
      <c r="E631" s="6"/>
      <c r="F631" s="7"/>
      <c r="G631" s="7"/>
      <c r="H631" s="7"/>
      <c r="I631" s="7"/>
      <c r="J631" s="7"/>
      <c r="K631" s="7"/>
      <c r="L631" s="7"/>
      <c r="M631" s="7"/>
      <c r="N631" s="240"/>
      <c r="O631" s="240"/>
      <c r="P631" s="240"/>
      <c r="Q631" s="7"/>
      <c r="R631" s="7"/>
      <c r="S631" s="7"/>
      <c r="T631" s="7"/>
      <c r="U631" s="7"/>
      <c r="V631" s="7"/>
      <c r="W631" s="7"/>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x14ac:dyDescent="0.25">
      <c r="A632" s="5"/>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5.0999999999999996" customHeight="1" thickBot="1" x14ac:dyDescent="0.3">
      <c r="A633" s="5"/>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5.0999999999999996" customHeight="1" x14ac:dyDescent="0.25">
      <c r="A634" s="5"/>
      <c r="B634" s="6"/>
      <c r="C634" s="9" t="s">
        <v>0</v>
      </c>
      <c r="D634" s="9"/>
      <c r="E634" s="9"/>
      <c r="F634" s="9"/>
      <c r="G634" s="9"/>
      <c r="H634" s="9"/>
      <c r="I634" s="9"/>
      <c r="J634" s="9"/>
      <c r="K634" s="9"/>
      <c r="L634" s="9"/>
      <c r="M634" s="9"/>
      <c r="N634" s="9"/>
      <c r="O634" s="9"/>
      <c r="P634" s="9"/>
      <c r="Q634" s="10"/>
      <c r="R634" s="9"/>
      <c r="S634" s="9"/>
      <c r="T634" s="9"/>
      <c r="U634" s="10"/>
      <c r="V634" s="10"/>
      <c r="W634" s="11"/>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x14ac:dyDescent="0.25">
      <c r="A635" s="5"/>
      <c r="B635" s="6"/>
      <c r="C635" s="12"/>
      <c r="D635" s="12"/>
      <c r="E635" s="12" t="s">
        <v>1</v>
      </c>
      <c r="F635" s="13"/>
      <c r="G635" s="14" t="s">
        <v>41</v>
      </c>
      <c r="H635" s="14"/>
      <c r="I635" s="13"/>
      <c r="J635" s="13"/>
      <c r="K635" s="13"/>
      <c r="L635" s="13"/>
      <c r="M635" s="13"/>
      <c r="N635" s="13"/>
      <c r="O635" s="13"/>
      <c r="P635" s="13"/>
      <c r="Q635" s="13"/>
      <c r="R635" s="13"/>
      <c r="S635" s="13"/>
      <c r="T635" s="13"/>
      <c r="U635" s="13"/>
      <c r="V635" s="13"/>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12"/>
      <c r="D636" s="12"/>
      <c r="E636" s="17"/>
      <c r="F636" s="13"/>
      <c r="G636" s="13" t="s">
        <v>42</v>
      </c>
      <c r="H636" s="13"/>
      <c r="J636" s="13"/>
      <c r="K636" s="13"/>
      <c r="L636" s="13"/>
      <c r="M636" s="13"/>
      <c r="N636" s="52" t="s">
        <v>43</v>
      </c>
      <c r="O636" s="13"/>
      <c r="P636" s="13"/>
      <c r="Q636" s="13"/>
      <c r="R636" s="13"/>
      <c r="S636" s="13"/>
      <c r="T636" s="13"/>
      <c r="U636" s="13"/>
      <c r="V636" s="13"/>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17"/>
      <c r="D637" s="12"/>
      <c r="E637" s="17"/>
      <c r="F637" s="13"/>
      <c r="G637" s="45">
        <v>38576.728738425925</v>
      </c>
      <c r="H637" s="45"/>
      <c r="J637" s="13"/>
      <c r="K637" s="13"/>
      <c r="L637" s="13"/>
      <c r="M637" s="13"/>
      <c r="N637" s="13" t="s">
        <v>44</v>
      </c>
      <c r="O637" s="13"/>
      <c r="P637" s="13"/>
      <c r="Q637" s="13"/>
      <c r="R637" s="13"/>
      <c r="S637" s="13"/>
      <c r="T637" s="13"/>
      <c r="U637" s="13"/>
      <c r="V637" s="13"/>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x14ac:dyDescent="0.25">
      <c r="A638" s="5"/>
      <c r="B638" s="6"/>
      <c r="C638" s="20">
        <v>0</v>
      </c>
      <c r="D638" s="12"/>
      <c r="E638" s="17"/>
      <c r="F638" s="13"/>
      <c r="G638" s="21"/>
      <c r="H638" s="21"/>
      <c r="J638" s="13"/>
      <c r="N638" s="315" t="s">
        <v>378</v>
      </c>
      <c r="Q638" s="13"/>
      <c r="U638" s="13"/>
      <c r="V638" s="13"/>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7"/>
      <c r="D639" s="17"/>
      <c r="E639" s="17"/>
      <c r="F639" s="17"/>
      <c r="G639" s="17"/>
      <c r="H639" s="17"/>
      <c r="I639" s="17"/>
      <c r="J639" s="17"/>
      <c r="K639" s="22"/>
      <c r="L639" s="22"/>
      <c r="M639" s="22"/>
      <c r="N639" s="22"/>
      <c r="O639" s="22"/>
      <c r="P639" s="22"/>
      <c r="Q639" s="22"/>
      <c r="R639" s="22"/>
      <c r="S639" s="22"/>
      <c r="T639" s="22"/>
      <c r="U639" s="22"/>
      <c r="V639" s="22"/>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7"/>
      <c r="D640" s="17"/>
      <c r="E640" s="17"/>
      <c r="F640" s="17"/>
      <c r="G640" s="53"/>
      <c r="H640" s="53"/>
      <c r="I640" s="53"/>
      <c r="J640" s="53"/>
      <c r="K640" s="53"/>
      <c r="L640" s="25"/>
      <c r="M640" s="25"/>
      <c r="N640" s="53"/>
      <c r="O640" s="25"/>
      <c r="P640" s="25"/>
      <c r="Q640" s="46"/>
      <c r="R640" s="53"/>
      <c r="S640" s="53"/>
      <c r="T640" s="53"/>
      <c r="U640" s="22"/>
      <c r="V640" s="46"/>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7"/>
      <c r="E641" s="17"/>
      <c r="F641" s="17"/>
      <c r="G641" s="53"/>
      <c r="H641" s="53" t="s">
        <v>48</v>
      </c>
      <c r="I641" s="53" t="s">
        <v>48</v>
      </c>
      <c r="J641" s="53"/>
      <c r="K641" s="53"/>
      <c r="L641" s="25" t="s">
        <v>49</v>
      </c>
      <c r="M641" s="25" t="s">
        <v>50</v>
      </c>
      <c r="N641" s="25"/>
      <c r="O641" s="25" t="s">
        <v>49</v>
      </c>
      <c r="P641" s="25" t="s">
        <v>50</v>
      </c>
      <c r="Q641" s="47"/>
      <c r="R641" s="53"/>
      <c r="S641" s="53"/>
      <c r="T641" s="53"/>
      <c r="U641" s="22"/>
      <c r="V641" s="2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7"/>
      <c r="E642" s="17"/>
      <c r="F642" s="17"/>
      <c r="G642" s="46" t="s">
        <v>459</v>
      </c>
      <c r="H642" s="53" t="s">
        <v>265</v>
      </c>
      <c r="I642" s="53" t="s">
        <v>45</v>
      </c>
      <c r="J642" s="53" t="s">
        <v>267</v>
      </c>
      <c r="K642" s="25" t="s">
        <v>46</v>
      </c>
      <c r="L642" s="25" t="s">
        <v>268</v>
      </c>
      <c r="M642" s="25" t="s">
        <v>269</v>
      </c>
      <c r="N642" s="25" t="s">
        <v>47</v>
      </c>
      <c r="O642" s="25" t="s">
        <v>271</v>
      </c>
      <c r="P642" s="25" t="s">
        <v>272</v>
      </c>
      <c r="Q642" s="227" t="s">
        <v>270</v>
      </c>
      <c r="R642" s="53"/>
      <c r="S642" s="53"/>
      <c r="T642" s="53"/>
      <c r="U642" s="22"/>
      <c r="V642" s="2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26"/>
      <c r="G643" s="29" t="s">
        <v>81</v>
      </c>
      <c r="H643" s="384">
        <v>4500</v>
      </c>
      <c r="I643" s="384">
        <v>27.5</v>
      </c>
      <c r="J643" s="385">
        <v>1</v>
      </c>
      <c r="K643" s="386" t="s">
        <v>55</v>
      </c>
      <c r="L643" s="384">
        <v>431</v>
      </c>
      <c r="M643" s="387">
        <v>100</v>
      </c>
      <c r="N643" s="388" t="s">
        <v>56</v>
      </c>
      <c r="O643" s="384">
        <v>125</v>
      </c>
      <c r="P643" s="387">
        <v>1000</v>
      </c>
      <c r="Q643" s="385">
        <v>0.5</v>
      </c>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s="765" customFormat="1" ht="12" customHeight="1" x14ac:dyDescent="0.25">
      <c r="A644" s="769"/>
      <c r="B644" s="766"/>
      <c r="C644" s="778"/>
      <c r="D644" s="778"/>
      <c r="E644" s="778"/>
      <c r="F644" s="782"/>
      <c r="G644" s="259" t="s">
        <v>1088</v>
      </c>
      <c r="H644" s="384">
        <v>4500</v>
      </c>
      <c r="I644" s="384">
        <v>27.5</v>
      </c>
      <c r="J644" s="385">
        <v>1</v>
      </c>
      <c r="K644" s="386" t="s">
        <v>55</v>
      </c>
      <c r="L644" s="384">
        <v>431</v>
      </c>
      <c r="M644" s="387">
        <v>100</v>
      </c>
      <c r="N644" s="388" t="s">
        <v>56</v>
      </c>
      <c r="O644" s="384">
        <v>125</v>
      </c>
      <c r="P644" s="387">
        <v>1000</v>
      </c>
      <c r="Q644" s="385">
        <v>0.5</v>
      </c>
      <c r="W644" s="773"/>
      <c r="X644" s="768"/>
      <c r="Y644" s="768"/>
      <c r="Z644" s="768"/>
      <c r="AA644" s="768"/>
      <c r="AB644" s="768"/>
      <c r="AC644" s="768"/>
      <c r="AD644" s="768"/>
      <c r="AE644" s="768"/>
      <c r="AF644" s="768"/>
      <c r="AG644" s="768"/>
      <c r="AH644" s="768"/>
      <c r="AI644" s="768"/>
      <c r="AJ644" s="768"/>
      <c r="AK644" s="768"/>
      <c r="AL644" s="768"/>
      <c r="AM644" s="768"/>
      <c r="AN644" s="768"/>
      <c r="AO644" s="768"/>
      <c r="AP644" s="768"/>
      <c r="AQ644" s="768"/>
      <c r="AR644" s="768"/>
      <c r="AS644" s="768"/>
      <c r="AT644" s="768"/>
      <c r="AU644" s="768"/>
      <c r="AV644" s="768"/>
      <c r="AW644" s="768"/>
      <c r="AX644" s="768"/>
      <c r="AY644" s="768"/>
      <c r="AZ644" s="768"/>
      <c r="BA644" s="768"/>
      <c r="BB644" s="768"/>
      <c r="BC644" s="768"/>
      <c r="BD644" s="768"/>
      <c r="BE644" s="768"/>
      <c r="BF644" s="768"/>
      <c r="BG644" s="768"/>
      <c r="BH644" s="768"/>
      <c r="BI644" s="768"/>
      <c r="BJ644" s="768"/>
      <c r="BK644" s="768"/>
      <c r="BL644" s="768"/>
      <c r="BM644" s="768"/>
      <c r="BN644" s="768"/>
      <c r="BO644" s="768"/>
      <c r="BP644" s="768"/>
    </row>
    <row r="645" spans="1:68" ht="12" customHeight="1" x14ac:dyDescent="0.25">
      <c r="A645" s="5"/>
      <c r="B645" s="6"/>
      <c r="C645" s="17"/>
      <c r="D645" s="17"/>
      <c r="E645" s="17"/>
      <c r="F645" s="26"/>
      <c r="G645" s="29" t="s">
        <v>72</v>
      </c>
      <c r="H645" s="384">
        <v>26250</v>
      </c>
      <c r="I645" s="384">
        <v>27.5</v>
      </c>
      <c r="J645" s="385">
        <v>1</v>
      </c>
      <c r="K645" s="386" t="s">
        <v>55</v>
      </c>
      <c r="L645" s="384">
        <v>431</v>
      </c>
      <c r="M645" s="387">
        <v>100</v>
      </c>
      <c r="N645" s="388" t="s">
        <v>56</v>
      </c>
      <c r="O645" s="384">
        <v>125</v>
      </c>
      <c r="P645" s="387">
        <v>1000</v>
      </c>
      <c r="Q645" s="385">
        <v>0.5</v>
      </c>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s="765" customFormat="1" ht="12" customHeight="1" x14ac:dyDescent="0.25">
      <c r="A646" s="769"/>
      <c r="B646" s="766"/>
      <c r="C646" s="778"/>
      <c r="D646" s="778"/>
      <c r="E646" s="778"/>
      <c r="F646" s="782"/>
      <c r="G646" s="259" t="s">
        <v>1089</v>
      </c>
      <c r="H646" s="384">
        <v>26250</v>
      </c>
      <c r="I646" s="384">
        <v>27.5</v>
      </c>
      <c r="J646" s="385">
        <v>1</v>
      </c>
      <c r="K646" s="386" t="s">
        <v>55</v>
      </c>
      <c r="L646" s="384">
        <v>431</v>
      </c>
      <c r="M646" s="387">
        <v>100</v>
      </c>
      <c r="N646" s="388" t="s">
        <v>56</v>
      </c>
      <c r="O646" s="384">
        <v>125</v>
      </c>
      <c r="P646" s="387">
        <v>1000</v>
      </c>
      <c r="Q646" s="385">
        <v>0.5</v>
      </c>
      <c r="W646" s="773"/>
      <c r="X646" s="768"/>
      <c r="Y646" s="768"/>
      <c r="Z646" s="768"/>
      <c r="AA646" s="768"/>
      <c r="AB646" s="768"/>
      <c r="AC646" s="768"/>
      <c r="AD646" s="768"/>
      <c r="AE646" s="768"/>
      <c r="AF646" s="768"/>
      <c r="AG646" s="768"/>
      <c r="AH646" s="768"/>
      <c r="AI646" s="768"/>
      <c r="AJ646" s="768"/>
      <c r="AK646" s="768"/>
      <c r="AL646" s="768"/>
      <c r="AM646" s="768"/>
      <c r="AN646" s="768"/>
      <c r="AO646" s="768"/>
      <c r="AP646" s="768"/>
      <c r="AQ646" s="768"/>
      <c r="AR646" s="768"/>
      <c r="AS646" s="768"/>
      <c r="AT646" s="768"/>
      <c r="AU646" s="768"/>
      <c r="AV646" s="768"/>
      <c r="AW646" s="768"/>
      <c r="AX646" s="768"/>
      <c r="AY646" s="768"/>
      <c r="AZ646" s="768"/>
      <c r="BA646" s="768"/>
      <c r="BB646" s="768"/>
      <c r="BC646" s="768"/>
      <c r="BD646" s="768"/>
      <c r="BE646" s="768"/>
      <c r="BF646" s="768"/>
      <c r="BG646" s="768"/>
      <c r="BH646" s="768"/>
      <c r="BI646" s="768"/>
      <c r="BJ646" s="768"/>
      <c r="BK646" s="768"/>
      <c r="BL646" s="768"/>
      <c r="BM646" s="768"/>
      <c r="BN646" s="768"/>
      <c r="BO646" s="768"/>
      <c r="BP646" s="768"/>
    </row>
    <row r="647" spans="1:68" ht="12" customHeight="1" x14ac:dyDescent="0.25">
      <c r="A647" s="5"/>
      <c r="B647" s="6"/>
      <c r="C647" s="17"/>
      <c r="D647" s="17"/>
      <c r="E647" s="17"/>
      <c r="F647" s="26"/>
      <c r="G647" s="29" t="s">
        <v>73</v>
      </c>
      <c r="H647" s="384">
        <v>0</v>
      </c>
      <c r="I647" s="384">
        <v>27.5</v>
      </c>
      <c r="J647" s="385">
        <v>1</v>
      </c>
      <c r="K647" s="388"/>
      <c r="L647" s="384">
        <v>0</v>
      </c>
      <c r="M647" s="387">
        <v>0</v>
      </c>
      <c r="N647" s="388"/>
      <c r="O647" s="384">
        <v>0</v>
      </c>
      <c r="P647" s="387">
        <v>0</v>
      </c>
      <c r="Q647" s="385">
        <v>1</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1085</v>
      </c>
      <c r="H648" s="384">
        <v>0</v>
      </c>
      <c r="I648" s="384">
        <v>27.5</v>
      </c>
      <c r="J648" s="385">
        <v>1</v>
      </c>
      <c r="K648" s="388"/>
      <c r="L648" s="384">
        <v>0</v>
      </c>
      <c r="M648" s="387">
        <v>0</v>
      </c>
      <c r="N648" s="388"/>
      <c r="O648" s="384">
        <v>0</v>
      </c>
      <c r="P648" s="387">
        <v>0</v>
      </c>
      <c r="Q648" s="385">
        <v>1</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74</v>
      </c>
      <c r="H649" s="384">
        <v>0</v>
      </c>
      <c r="I649" s="384">
        <v>27.5</v>
      </c>
      <c r="J649" s="385">
        <v>1</v>
      </c>
      <c r="K649" s="388" t="s">
        <v>54</v>
      </c>
      <c r="L649" s="384">
        <v>48</v>
      </c>
      <c r="M649" s="387">
        <v>200</v>
      </c>
      <c r="N649" s="388"/>
      <c r="O649" s="384">
        <v>0</v>
      </c>
      <c r="P649" s="387">
        <v>0</v>
      </c>
      <c r="Q649" s="385">
        <v>1</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77"/>
      <c r="G650" s="259" t="s">
        <v>75</v>
      </c>
      <c r="H650" s="384">
        <v>0</v>
      </c>
      <c r="I650" s="384">
        <v>27.5</v>
      </c>
      <c r="J650" s="385">
        <v>1</v>
      </c>
      <c r="K650" s="388"/>
      <c r="L650" s="384">
        <v>0</v>
      </c>
      <c r="M650" s="387">
        <v>0</v>
      </c>
      <c r="N650" s="388"/>
      <c r="O650" s="384">
        <v>0</v>
      </c>
      <c r="P650" s="387">
        <v>0</v>
      </c>
      <c r="Q650" s="385">
        <v>1</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36"/>
      <c r="G651" s="29" t="s">
        <v>1087</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0"/>
      <c r="G652" s="259" t="s">
        <v>76</v>
      </c>
      <c r="H652" s="384">
        <v>0</v>
      </c>
      <c r="I652" s="384">
        <v>27.5</v>
      </c>
      <c r="J652" s="385">
        <v>1</v>
      </c>
      <c r="K652" s="388" t="s">
        <v>51</v>
      </c>
      <c r="L652" s="384">
        <v>40</v>
      </c>
      <c r="M652" s="387">
        <v>240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33"/>
      <c r="G653" s="29" t="s">
        <v>1086</v>
      </c>
      <c r="H653" s="384">
        <v>0</v>
      </c>
      <c r="I653" s="384">
        <v>27.5</v>
      </c>
      <c r="J653" s="385">
        <v>1</v>
      </c>
      <c r="K653" s="388" t="s">
        <v>51</v>
      </c>
      <c r="L653" s="384">
        <v>40</v>
      </c>
      <c r="M653" s="387">
        <v>240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ht="12" customHeight="1" x14ac:dyDescent="0.25">
      <c r="A654" s="5"/>
      <c r="B654" s="6"/>
      <c r="C654" s="17"/>
      <c r="D654" s="17"/>
      <c r="E654" s="17"/>
      <c r="F654" s="33"/>
      <c r="G654" s="29" t="s">
        <v>77</v>
      </c>
      <c r="H654" s="384">
        <v>0</v>
      </c>
      <c r="I654" s="384">
        <v>27.5</v>
      </c>
      <c r="J654" s="385">
        <v>1</v>
      </c>
      <c r="K654" s="388" t="s">
        <v>53</v>
      </c>
      <c r="L654" s="384">
        <v>31.3</v>
      </c>
      <c r="M654" s="387">
        <v>100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ht="12" customHeight="1" x14ac:dyDescent="0.25">
      <c r="A655" s="5"/>
      <c r="B655" s="6"/>
      <c r="C655" s="17"/>
      <c r="D655" s="17"/>
      <c r="E655" s="17"/>
      <c r="F655" s="33"/>
      <c r="G655" s="29" t="s">
        <v>78</v>
      </c>
      <c r="H655" s="384">
        <v>0</v>
      </c>
      <c r="I655" s="384">
        <v>27.5</v>
      </c>
      <c r="J655" s="385">
        <v>1</v>
      </c>
      <c r="K655" s="388" t="s">
        <v>52</v>
      </c>
      <c r="L655" s="389">
        <v>27.7</v>
      </c>
      <c r="M655" s="389">
        <v>100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ht="12" customHeight="1" x14ac:dyDescent="0.25">
      <c r="A656" s="5"/>
      <c r="B656" s="6"/>
      <c r="C656" s="17"/>
      <c r="D656" s="17"/>
      <c r="E656" s="17"/>
      <c r="F656" s="33"/>
      <c r="G656" s="29" t="s">
        <v>250</v>
      </c>
      <c r="H656" s="384">
        <v>0</v>
      </c>
      <c r="I656" s="384">
        <v>27.5</v>
      </c>
      <c r="J656" s="385">
        <v>1</v>
      </c>
      <c r="K656" s="388" t="s">
        <v>52</v>
      </c>
      <c r="L656" s="389">
        <v>27.7</v>
      </c>
      <c r="M656" s="389">
        <v>100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ht="12" customHeight="1" x14ac:dyDescent="0.25">
      <c r="A657" s="5"/>
      <c r="B657" s="6"/>
      <c r="C657" s="17"/>
      <c r="D657" s="17"/>
      <c r="E657" s="17"/>
      <c r="F657" s="33"/>
      <c r="G657" s="216" t="s">
        <v>82</v>
      </c>
      <c r="H657" s="384">
        <v>0</v>
      </c>
      <c r="I657" s="384">
        <v>27.5</v>
      </c>
      <c r="J657" s="385">
        <v>1</v>
      </c>
      <c r="K657" s="388"/>
      <c r="L657" s="384">
        <v>0</v>
      </c>
      <c r="M657" s="387">
        <v>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16" t="s">
        <v>83</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16" t="s">
        <v>84</v>
      </c>
      <c r="H659" s="384">
        <v>0</v>
      </c>
      <c r="I659" s="384">
        <v>27.5</v>
      </c>
      <c r="J659" s="385">
        <v>1</v>
      </c>
      <c r="K659" s="388"/>
      <c r="L659" s="384">
        <v>0</v>
      </c>
      <c r="M659" s="387">
        <v>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25" t="s">
        <v>80</v>
      </c>
      <c r="H660" s="384">
        <v>3000</v>
      </c>
      <c r="I660" s="384">
        <v>27.5</v>
      </c>
      <c r="J660" s="385">
        <v>1</v>
      </c>
      <c r="K660" s="388"/>
      <c r="L660" s="384">
        <v>0</v>
      </c>
      <c r="M660" s="387">
        <v>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25" t="s">
        <v>85</v>
      </c>
      <c r="H661" s="384">
        <v>3000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25" t="s">
        <v>256</v>
      </c>
      <c r="H662" s="384">
        <v>3000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25" t="s">
        <v>257</v>
      </c>
      <c r="H663" s="384">
        <v>3000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6" t="s">
        <v>258</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6" t="s">
        <v>259</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48"/>
      <c r="H666" s="48"/>
      <c r="I666" s="48"/>
      <c r="J666" s="48"/>
      <c r="K666" s="48"/>
      <c r="L666" s="48"/>
      <c r="M666" s="48"/>
      <c r="N666" s="48"/>
      <c r="O666" s="48"/>
      <c r="P666" s="48"/>
      <c r="Q666" s="48"/>
      <c r="R666" s="48"/>
      <c r="S666" s="48"/>
      <c r="T666" s="48"/>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5.0999999999999996" customHeight="1" x14ac:dyDescent="0.25">
      <c r="A667" s="5"/>
      <c r="B667" s="6"/>
      <c r="C667" s="17"/>
      <c r="D667" s="17"/>
      <c r="E667" s="17"/>
      <c r="F667" s="36"/>
      <c r="G667" s="37"/>
      <c r="H667" s="37"/>
      <c r="I667" s="37"/>
      <c r="J667" s="37"/>
      <c r="K667" s="38"/>
      <c r="L667" s="38"/>
      <c r="M667" s="38"/>
      <c r="N667" s="38"/>
      <c r="O667" s="38"/>
      <c r="P667" s="38"/>
      <c r="Q667" s="38"/>
      <c r="R667" s="38"/>
      <c r="S667" s="38"/>
      <c r="T667" s="38"/>
      <c r="U667" s="38"/>
      <c r="V667" s="38"/>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24.95" customHeight="1" x14ac:dyDescent="0.25">
      <c r="A668" s="5"/>
      <c r="B668" s="6"/>
      <c r="C668" s="39"/>
      <c r="D668" s="39"/>
      <c r="E668" s="39"/>
      <c r="F668" s="39"/>
      <c r="G668" s="40" t="str">
        <f>G635</f>
        <v>MISC COSTS - SEED GRADING &amp; CLEANING</v>
      </c>
      <c r="H668" s="39"/>
      <c r="I668" s="39"/>
      <c r="J668" s="39"/>
      <c r="K668" s="39"/>
      <c r="L668" s="39"/>
      <c r="M668" s="39"/>
      <c r="N668" s="39"/>
      <c r="O668" s="39"/>
      <c r="P668" s="39"/>
      <c r="Q668" s="39"/>
      <c r="R668" s="39"/>
      <c r="S668" s="39"/>
      <c r="T668" s="39"/>
      <c r="U668" s="39"/>
      <c r="V668" s="39"/>
      <c r="W668" s="41" t="s">
        <v>24</v>
      </c>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6"/>
      <c r="D669" s="6"/>
      <c r="E669" s="6"/>
      <c r="F669" s="7"/>
      <c r="G669" s="7"/>
      <c r="H669" s="7"/>
      <c r="I669" s="7"/>
      <c r="J669" s="7"/>
      <c r="K669" s="7"/>
      <c r="L669" s="7"/>
      <c r="M669" s="7"/>
      <c r="N669" s="7"/>
      <c r="O669" s="7"/>
      <c r="P669" s="7"/>
      <c r="Q669" s="7"/>
      <c r="R669" s="7"/>
      <c r="S669" s="7"/>
      <c r="T669" s="7"/>
      <c r="U669" s="7"/>
      <c r="V669" s="7"/>
      <c r="W669" s="7"/>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outlineLevel="1" x14ac:dyDescent="0.25">
      <c r="A670" s="5"/>
      <c r="B670" s="6"/>
      <c r="C670" s="6"/>
      <c r="D670" s="6"/>
      <c r="E670" s="6"/>
      <c r="F670" s="6"/>
      <c r="G670" s="6"/>
      <c r="H670" s="7"/>
      <c r="I670" s="7"/>
      <c r="J670" s="7"/>
      <c r="K670" s="7"/>
      <c r="L670" s="7"/>
      <c r="M670" s="7"/>
      <c r="N670" s="7"/>
      <c r="O670" s="7"/>
      <c r="P670" s="7"/>
      <c r="Q670" s="7"/>
      <c r="R670" s="7"/>
      <c r="S670" s="7"/>
      <c r="T670" s="7"/>
      <c r="U670" s="7"/>
      <c r="V670" s="7"/>
      <c r="W670" s="7"/>
      <c r="X670" s="6"/>
      <c r="Y670" s="6"/>
      <c r="Z670" s="6"/>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5.0999999999999996" customHeight="1" outlineLevel="1" thickBot="1" x14ac:dyDescent="0.3">
      <c r="A671" s="5"/>
      <c r="B671" s="6"/>
      <c r="C671" s="6"/>
      <c r="D671" s="6"/>
      <c r="E671" s="6"/>
      <c r="F671" s="6"/>
      <c r="G671" s="6"/>
      <c r="H671" s="7"/>
      <c r="I671" s="7"/>
      <c r="J671" s="7"/>
      <c r="K671" s="7"/>
      <c r="L671" s="7"/>
      <c r="M671" s="7"/>
      <c r="N671" s="7"/>
      <c r="O671" s="7"/>
      <c r="P671" s="7"/>
      <c r="Q671" s="7"/>
      <c r="R671" s="7"/>
      <c r="S671" s="7"/>
      <c r="T671" s="7"/>
      <c r="U671" s="7"/>
      <c r="V671" s="7"/>
      <c r="W671" s="7"/>
      <c r="X671" s="6"/>
      <c r="Y671" s="6"/>
      <c r="Z671" s="6"/>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5.0999999999999996" customHeight="1" outlineLevel="1" x14ac:dyDescent="0.25">
      <c r="A672" s="5"/>
      <c r="B672" s="6"/>
      <c r="C672" s="9" t="s">
        <v>0</v>
      </c>
      <c r="D672" s="9"/>
      <c r="E672" s="9"/>
      <c r="F672" s="9"/>
      <c r="G672" s="9"/>
      <c r="H672" s="9"/>
      <c r="I672" s="9"/>
      <c r="J672" s="9"/>
      <c r="K672" s="10"/>
      <c r="L672" s="10"/>
      <c r="M672" s="10"/>
      <c r="N672" s="10"/>
      <c r="O672" s="10"/>
      <c r="P672" s="10"/>
      <c r="Q672" s="10"/>
      <c r="R672" s="10"/>
      <c r="S672" s="10"/>
      <c r="T672" s="10"/>
      <c r="U672" s="10"/>
      <c r="V672" s="10"/>
      <c r="W672" s="11"/>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outlineLevel="1" x14ac:dyDescent="0.25">
      <c r="A673" s="5"/>
      <c r="B673" s="6"/>
      <c r="C673" s="12"/>
      <c r="D673" s="12"/>
      <c r="E673" s="12" t="s">
        <v>1</v>
      </c>
      <c r="F673" s="13"/>
      <c r="G673" s="14" t="s">
        <v>57</v>
      </c>
      <c r="H673" s="13"/>
      <c r="I673" s="13"/>
      <c r="J673" s="13"/>
      <c r="K673" s="13"/>
      <c r="L673" s="13"/>
      <c r="M673" s="13"/>
      <c r="N673" s="13"/>
      <c r="O673" s="13"/>
      <c r="P673" s="13"/>
      <c r="Q673" s="13"/>
      <c r="R673" s="13"/>
      <c r="S673" s="15"/>
      <c r="T673" s="13"/>
      <c r="U673" s="15"/>
      <c r="V673" s="15"/>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12"/>
      <c r="D674" s="12"/>
      <c r="E674" s="17"/>
      <c r="F674" s="13"/>
      <c r="G674" s="18"/>
      <c r="I674" s="13"/>
      <c r="J674" s="13"/>
      <c r="K674" s="13"/>
      <c r="L674" s="13"/>
      <c r="M674" s="13"/>
      <c r="N674" s="13"/>
      <c r="O674" s="13"/>
      <c r="P674" s="13"/>
      <c r="Q674" s="13"/>
      <c r="R674" s="13"/>
      <c r="S674" s="15"/>
      <c r="T674" s="19"/>
      <c r="U674" s="15"/>
      <c r="V674" s="15"/>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17"/>
      <c r="D675" s="12"/>
      <c r="E675" s="17"/>
      <c r="F675" s="13"/>
      <c r="H675" s="13" t="s">
        <v>27</v>
      </c>
      <c r="I675" s="13"/>
      <c r="J675" s="13"/>
      <c r="K675" s="13"/>
      <c r="L675" s="13"/>
      <c r="M675" s="13"/>
      <c r="N675" s="13"/>
      <c r="O675" s="13"/>
      <c r="P675" s="13"/>
      <c r="Q675" s="13"/>
      <c r="R675" s="13"/>
      <c r="S675" s="15"/>
      <c r="T675" s="19"/>
      <c r="U675" s="15"/>
      <c r="V675" s="15"/>
      <c r="W675" s="16"/>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outlineLevel="1" x14ac:dyDescent="0.25">
      <c r="A676" s="5"/>
      <c r="B676" s="6"/>
      <c r="C676" s="20">
        <v>0</v>
      </c>
      <c r="D676" s="12"/>
      <c r="E676" s="17"/>
      <c r="F676" s="13"/>
      <c r="G676" s="21"/>
      <c r="H676" s="13"/>
      <c r="I676" s="13"/>
      <c r="J676" s="13"/>
      <c r="K676" s="13"/>
      <c r="L676" s="13"/>
      <c r="M676" s="13"/>
      <c r="N676" s="13"/>
      <c r="O676" s="13"/>
      <c r="P676" s="13"/>
      <c r="Q676" s="13"/>
      <c r="R676" s="13"/>
      <c r="S676" s="15"/>
      <c r="T676" s="19"/>
      <c r="U676" s="15"/>
      <c r="V676" s="15"/>
      <c r="W676" s="16"/>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7"/>
      <c r="D677" s="17"/>
      <c r="E677" s="17"/>
      <c r="F677" s="17"/>
      <c r="G677" s="17"/>
      <c r="H677" s="17"/>
      <c r="I677" s="17"/>
      <c r="J677" s="22"/>
      <c r="K677" s="22"/>
      <c r="L677" s="22"/>
      <c r="M677" s="22"/>
      <c r="N677" s="22"/>
      <c r="O677" s="22"/>
      <c r="P677" s="22"/>
      <c r="Q677" s="22"/>
      <c r="R677" s="22"/>
      <c r="S677" s="22"/>
      <c r="T677" s="22"/>
      <c r="U677" s="22"/>
      <c r="V677" s="22"/>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7"/>
      <c r="D678" s="17"/>
      <c r="E678" s="17"/>
      <c r="F678" s="17"/>
      <c r="G678" s="17"/>
      <c r="H678" s="17"/>
      <c r="I678" s="17"/>
      <c r="J678" s="17"/>
      <c r="K678" s="17"/>
      <c r="L678" s="22"/>
      <c r="M678" s="22"/>
      <c r="N678" s="22"/>
      <c r="O678" s="22"/>
      <c r="P678" s="22"/>
      <c r="Q678" s="22"/>
      <c r="R678" s="22"/>
      <c r="S678" s="22"/>
      <c r="T678" s="22"/>
      <c r="U678" s="22"/>
      <c r="V678" s="22"/>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7"/>
      <c r="E679" s="17"/>
      <c r="F679" s="17"/>
      <c r="G679" s="13" t="s">
        <v>2</v>
      </c>
      <c r="H679" s="17"/>
      <c r="I679" s="23" t="s">
        <v>28</v>
      </c>
      <c r="J679" s="23" t="s">
        <v>29</v>
      </c>
      <c r="K679" s="23" t="s">
        <v>30</v>
      </c>
      <c r="L679" s="23" t="s">
        <v>31</v>
      </c>
      <c r="M679" s="23" t="s">
        <v>32</v>
      </c>
      <c r="N679" s="23"/>
      <c r="O679" s="23"/>
      <c r="P679" s="24"/>
      <c r="Q679" s="24"/>
      <c r="R679" s="24"/>
      <c r="S679" s="22"/>
      <c r="T679" s="22"/>
      <c r="U679" s="22"/>
      <c r="V679" s="22"/>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7"/>
      <c r="E680" s="17"/>
      <c r="F680" s="17"/>
      <c r="G680" s="17"/>
      <c r="H680" s="17"/>
      <c r="I680" s="23"/>
      <c r="J680" s="23"/>
      <c r="K680" s="23"/>
      <c r="L680" s="23"/>
      <c r="M680" s="23"/>
      <c r="N680" s="23"/>
      <c r="O680" s="23"/>
      <c r="P680" s="24"/>
      <c r="Q680" s="24"/>
      <c r="R680" s="24"/>
      <c r="S680" s="22"/>
      <c r="T680" s="22"/>
      <c r="U680" s="22"/>
      <c r="V680" s="22"/>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5.0999999999999996" customHeight="1" outlineLevel="1" x14ac:dyDescent="0.25">
      <c r="A681" s="5"/>
      <c r="B681" s="6"/>
      <c r="C681" s="17"/>
      <c r="D681" s="17"/>
      <c r="E681" s="17"/>
      <c r="F681" s="17"/>
      <c r="G681" s="17"/>
      <c r="H681" s="17"/>
      <c r="I681" s="23"/>
      <c r="J681" s="23"/>
      <c r="K681" s="23"/>
      <c r="L681" s="23"/>
      <c r="M681" s="23"/>
      <c r="N681" s="23"/>
      <c r="O681" s="23"/>
      <c r="P681" s="24"/>
      <c r="Q681" s="24"/>
      <c r="R681" s="24"/>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5.0999999999999996" customHeight="1" outlineLevel="1" x14ac:dyDescent="0.25">
      <c r="A682" s="5"/>
      <c r="B682" s="6"/>
      <c r="C682" s="17"/>
      <c r="D682" s="17"/>
      <c r="E682" s="17"/>
      <c r="F682" s="26"/>
      <c r="G682" s="27"/>
      <c r="H682" s="27"/>
      <c r="I682" s="28"/>
      <c r="J682" s="28"/>
      <c r="K682" s="28"/>
      <c r="L682" s="28"/>
      <c r="M682" s="28"/>
      <c r="N682" s="28"/>
      <c r="O682" s="28"/>
      <c r="P682" s="29"/>
      <c r="Q682" s="29"/>
      <c r="R682" s="29"/>
      <c r="S682" s="29"/>
      <c r="T682" s="29"/>
      <c r="U682" s="29"/>
      <c r="V682" s="30"/>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5" outlineLevel="1" x14ac:dyDescent="0.25">
      <c r="A683" s="5"/>
      <c r="B683" s="6"/>
      <c r="C683" s="17"/>
      <c r="D683" s="17"/>
      <c r="E683" s="17"/>
      <c r="F683" s="26"/>
      <c r="G683" s="27" t="s">
        <v>3</v>
      </c>
      <c r="H683" s="27" t="s">
        <v>4</v>
      </c>
      <c r="I683" s="390"/>
      <c r="J683" s="390"/>
      <c r="K683" s="390"/>
      <c r="L683" s="390"/>
      <c r="M683" s="390"/>
      <c r="N683" s="374"/>
      <c r="O683" s="374"/>
      <c r="P683" s="391"/>
      <c r="Q683" s="391"/>
      <c r="R683" s="391"/>
      <c r="S683" s="391"/>
      <c r="T683" s="391"/>
      <c r="U683" s="391"/>
      <c r="V683" s="4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5" outlineLevel="1" x14ac:dyDescent="0.25">
      <c r="A684" s="5"/>
      <c r="B684" s="6"/>
      <c r="C684" s="17"/>
      <c r="D684" s="17"/>
      <c r="E684" s="17"/>
      <c r="F684" s="26"/>
      <c r="G684" s="27" t="s">
        <v>5</v>
      </c>
      <c r="H684" s="27" t="s">
        <v>6</v>
      </c>
      <c r="I684" s="390"/>
      <c r="J684" s="390"/>
      <c r="K684" s="390"/>
      <c r="L684" s="390"/>
      <c r="M684" s="390"/>
      <c r="N684" s="374"/>
      <c r="O684" s="374"/>
      <c r="P684" s="391"/>
      <c r="Q684" s="391"/>
      <c r="R684" s="391"/>
      <c r="S684" s="391"/>
      <c r="T684" s="391"/>
      <c r="U684" s="391"/>
      <c r="V684" s="4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26"/>
      <c r="G685" s="31" t="s">
        <v>7</v>
      </c>
      <c r="H685" s="31" t="s">
        <v>8</v>
      </c>
      <c r="I685" s="390"/>
      <c r="J685" s="390"/>
      <c r="K685" s="390"/>
      <c r="L685" s="390"/>
      <c r="M685" s="390"/>
      <c r="N685" s="374"/>
      <c r="O685" s="374"/>
      <c r="P685" s="340"/>
      <c r="Q685" s="340"/>
      <c r="R685" s="340"/>
      <c r="S685" s="340"/>
      <c r="T685" s="340"/>
      <c r="U685" s="340"/>
      <c r="V685" s="4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33"/>
      <c r="G686" s="34" t="s">
        <v>9</v>
      </c>
      <c r="H686" s="34" t="s">
        <v>10</v>
      </c>
      <c r="I686" s="390"/>
      <c r="J686" s="390"/>
      <c r="K686" s="390"/>
      <c r="L686" s="390"/>
      <c r="M686" s="390"/>
      <c r="N686" s="374"/>
      <c r="O686" s="374"/>
      <c r="P686" s="340"/>
      <c r="Q686" s="340"/>
      <c r="R686" s="340"/>
      <c r="S686" s="340"/>
      <c r="T686" s="340"/>
      <c r="U686" s="340"/>
      <c r="V686" s="4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33"/>
      <c r="G687" s="34" t="s">
        <v>11</v>
      </c>
      <c r="H687" s="34" t="s">
        <v>12</v>
      </c>
      <c r="I687" s="390"/>
      <c r="J687" s="390"/>
      <c r="K687" s="390"/>
      <c r="L687" s="390"/>
      <c r="M687" s="390"/>
      <c r="N687" s="374"/>
      <c r="O687" s="374"/>
      <c r="P687" s="340"/>
      <c r="Q687" s="340"/>
      <c r="R687" s="340"/>
      <c r="S687" s="340"/>
      <c r="T687" s="340"/>
      <c r="U687" s="340"/>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2" customHeight="1" outlineLevel="1" x14ac:dyDescent="0.25">
      <c r="A688" s="5"/>
      <c r="B688" s="6"/>
      <c r="C688" s="17"/>
      <c r="D688" s="17"/>
      <c r="E688" s="17"/>
      <c r="F688" s="33"/>
      <c r="G688" s="34" t="s">
        <v>13</v>
      </c>
      <c r="H688" s="34" t="s">
        <v>14</v>
      </c>
      <c r="I688" s="390"/>
      <c r="J688" s="390"/>
      <c r="K688" s="390"/>
      <c r="L688" s="390"/>
      <c r="M688" s="390"/>
      <c r="N688" s="374"/>
      <c r="O688" s="374"/>
      <c r="P688" s="340"/>
      <c r="Q688" s="340"/>
      <c r="R688" s="340"/>
      <c r="S688" s="340"/>
      <c r="T688" s="340"/>
      <c r="U688" s="340"/>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33"/>
      <c r="G689" s="34" t="s">
        <v>15</v>
      </c>
      <c r="H689" s="34" t="s">
        <v>16</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19</v>
      </c>
      <c r="H690" s="34" t="s">
        <v>20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17</v>
      </c>
      <c r="H691" s="34" t="s">
        <v>18</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22</v>
      </c>
      <c r="H692" s="34" t="s">
        <v>21</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22</v>
      </c>
      <c r="H693" s="34" t="s">
        <v>23</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5.0999999999999996" customHeight="1" outlineLevel="1" x14ac:dyDescent="0.25">
      <c r="A694" s="5"/>
      <c r="B694" s="6"/>
      <c r="C694" s="17"/>
      <c r="D694" s="17"/>
      <c r="E694" s="17"/>
      <c r="F694" s="36"/>
      <c r="G694" s="37"/>
      <c r="H694" s="37"/>
      <c r="I694" s="37"/>
      <c r="J694" s="38"/>
      <c r="K694" s="38"/>
      <c r="L694" s="38"/>
      <c r="M694" s="38"/>
      <c r="N694" s="38"/>
      <c r="O694" s="38"/>
      <c r="P694" s="38"/>
      <c r="Q694" s="38"/>
      <c r="R694" s="38"/>
      <c r="S694" s="38"/>
      <c r="T694" s="38"/>
      <c r="U694" s="38"/>
      <c r="V694" s="30"/>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24.95" customHeight="1" outlineLevel="1" x14ac:dyDescent="0.25">
      <c r="A695" s="5"/>
      <c r="B695" s="6"/>
      <c r="C695" s="39"/>
      <c r="D695" s="39"/>
      <c r="E695" s="39"/>
      <c r="F695" s="39"/>
      <c r="G695" s="40" t="str">
        <f>G673</f>
        <v>Deepflow</v>
      </c>
      <c r="H695" s="39"/>
      <c r="I695" s="39"/>
      <c r="J695" s="39"/>
      <c r="K695" s="39"/>
      <c r="L695" s="39"/>
      <c r="M695" s="39"/>
      <c r="N695" s="39"/>
      <c r="O695" s="39"/>
      <c r="P695" s="39"/>
      <c r="Q695" s="39"/>
      <c r="R695" s="39"/>
      <c r="S695" s="39"/>
      <c r="T695" s="39"/>
      <c r="U695" s="39"/>
      <c r="V695" s="39"/>
      <c r="W695" s="41" t="s">
        <v>24</v>
      </c>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6"/>
      <c r="D696" s="6"/>
      <c r="E696" s="6"/>
      <c r="F696" s="7"/>
      <c r="G696" s="7"/>
      <c r="H696" s="7"/>
      <c r="I696" s="7"/>
      <c r="J696" s="7"/>
      <c r="K696" s="7"/>
      <c r="L696" s="7"/>
      <c r="M696" s="7"/>
      <c r="N696" s="7"/>
      <c r="O696" s="7"/>
      <c r="P696" s="7"/>
      <c r="Q696" s="7"/>
      <c r="R696" s="7"/>
      <c r="S696" s="7"/>
      <c r="T696" s="7"/>
      <c r="U696" s="7"/>
      <c r="V696" s="7"/>
      <c r="W696" s="7"/>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sheetData>
  <mergeCells count="3">
    <mergeCell ref="H602:H604"/>
    <mergeCell ref="M111:O111"/>
    <mergeCell ref="H111:J11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1062</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Crop!G642</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1073</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1079</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1080</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1070</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1071</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1063</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1067</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1064</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1066</v>
      </c>
      <c r="L70" s="803" t="s">
        <v>1066</v>
      </c>
      <c r="M70" s="803" t="s">
        <v>1066</v>
      </c>
      <c r="N70" s="803" t="s">
        <v>1066</v>
      </c>
      <c r="O70" s="803" t="s">
        <v>1066</v>
      </c>
      <c r="P70" s="803" t="s">
        <v>1066</v>
      </c>
      <c r="Q70" s="803" t="s">
        <v>1066</v>
      </c>
      <c r="R70" s="803" t="s">
        <v>1066</v>
      </c>
      <c r="S70" s="803" t="s">
        <v>1066</v>
      </c>
      <c r="T70" s="803" t="s">
        <v>1066</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1065</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1060</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1069</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1068</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1075</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1061</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1059</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G43" sqref="G4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1049</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MIN(Crop!I58:I74)</f>
        <v>43794</v>
      </c>
      <c r="H43" s="407">
        <f>MIN(Crop!J58:J74)</f>
        <v>43794</v>
      </c>
      <c r="I43" s="407">
        <f>MIN(Crop!K58:K74)</f>
        <v>43794</v>
      </c>
      <c r="J43" s="407">
        <f>MIN(Crop!L58:L74)</f>
        <v>43794</v>
      </c>
      <c r="K43" s="407">
        <f>MIN(Crop!M58:M74)</f>
        <v>43794</v>
      </c>
      <c r="L43" s="407">
        <f>MIN(Crop!N58:N74)</f>
        <v>43794</v>
      </c>
      <c r="M43" s="407">
        <f>MIN(Crop!O58:O74)</f>
        <v>43794</v>
      </c>
      <c r="N43" s="407">
        <f>MIN(Crop!P58:P74)</f>
        <v>43794</v>
      </c>
      <c r="O43" s="407">
        <f>MIN(Crop!Q58:Q74)</f>
        <v>43794</v>
      </c>
      <c r="P43" s="407">
        <f>MIN(Crop!R58:R74)</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6" t="s">
        <v>874</v>
      </c>
      <c r="J58" s="946"/>
      <c r="K58" s="946"/>
      <c r="L58" s="946" t="s">
        <v>875</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1058</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1057</v>
      </c>
      <c r="H74" s="197" t="s">
        <v>291</v>
      </c>
      <c r="I74" s="892"/>
      <c r="J74" s="803" t="s">
        <v>108</v>
      </c>
      <c r="K74" s="803" t="s">
        <v>1057</v>
      </c>
      <c r="L74" s="803" t="s">
        <v>291</v>
      </c>
      <c r="M74" s="892"/>
      <c r="N74" s="803" t="s">
        <v>108</v>
      </c>
      <c r="O74" s="803" t="s">
        <v>1057</v>
      </c>
      <c r="P74" s="803" t="s">
        <v>291</v>
      </c>
      <c r="Q74" s="892"/>
      <c r="R74" s="803" t="s">
        <v>108</v>
      </c>
      <c r="S74" s="803" t="s">
        <v>1057</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1056</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1057</v>
      </c>
      <c r="L102" s="23" t="s">
        <v>291</v>
      </c>
      <c r="M102" s="803"/>
      <c r="N102" s="23" t="s">
        <v>108</v>
      </c>
      <c r="O102" s="803" t="s">
        <v>1057</v>
      </c>
      <c r="P102" s="23" t="s">
        <v>291</v>
      </c>
      <c r="Q102" s="803"/>
      <c r="R102" s="23" t="s">
        <v>108</v>
      </c>
      <c r="S102" s="803" t="s">
        <v>1057</v>
      </c>
      <c r="T102" s="23" t="s">
        <v>291</v>
      </c>
      <c r="U102" s="23"/>
      <c r="V102" s="23" t="s">
        <v>108</v>
      </c>
      <c r="W102" s="803" t="s">
        <v>1057</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1050</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59" t="s">
        <v>1072</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483</v>
      </c>
      <c r="I21" s="557">
        <v>44362.832283217598</v>
      </c>
      <c r="J21" s="962" t="s">
        <v>1035</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6" t="s">
        <v>937</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collapsed="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collapsed="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collapsed="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135</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471</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473</v>
      </c>
      <c r="F234" s="497">
        <v>1</v>
      </c>
      <c r="G234" s="433"/>
      <c r="H234" s="434" t="s">
        <v>584</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515</v>
      </c>
      <c r="L238" s="501"/>
      <c r="M238" s="501"/>
      <c r="N238" s="501" t="s">
        <v>516</v>
      </c>
      <c r="O238" s="501"/>
      <c r="P238" s="501"/>
      <c r="Q238" s="501"/>
      <c r="R238" s="501" t="s">
        <v>518</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585</v>
      </c>
      <c r="M239" s="490" t="s">
        <v>4</v>
      </c>
      <c r="N239" s="490" t="s">
        <v>586</v>
      </c>
      <c r="O239" s="490" t="s">
        <v>587</v>
      </c>
      <c r="P239" s="490" t="s">
        <v>588</v>
      </c>
      <c r="Q239" s="490" t="s">
        <v>589</v>
      </c>
      <c r="R239" s="490" t="s">
        <v>586</v>
      </c>
      <c r="S239" s="490" t="s">
        <v>587</v>
      </c>
      <c r="T239" s="490" t="s">
        <v>588</v>
      </c>
      <c r="U239" s="490" t="s">
        <v>589</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477</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590</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478</v>
      </c>
      <c r="C242" s="413">
        <f>INT(MAX($C$245:$C$323))+1</f>
        <v>5</v>
      </c>
      <c r="D242" s="442" t="s">
        <v>479</v>
      </c>
      <c r="E242" s="500"/>
      <c r="F242" s="500"/>
      <c r="G242" s="442"/>
      <c r="H242" s="500" t="s">
        <v>591</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478</v>
      </c>
      <c r="C243" s="413">
        <f>INT(MAX($C$245:$C$323))+1</f>
        <v>5</v>
      </c>
      <c r="D243" s="442" t="s">
        <v>479</v>
      </c>
      <c r="E243" s="500"/>
      <c r="F243" s="500"/>
      <c r="G243" s="442"/>
      <c r="H243" s="500" t="s">
        <v>591</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592</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480</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593</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594</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484</v>
      </c>
      <c r="AQ249" s="423"/>
      <c r="AR249" s="411"/>
      <c r="AS249" s="411"/>
      <c r="AT249" s="411"/>
    </row>
    <row r="250" spans="1:46" outlineLevel="1" collapsed="1" x14ac:dyDescent="0.25">
      <c r="A250" s="411"/>
      <c r="B250" s="420"/>
      <c r="C250" s="413">
        <f>INT($C$233)+1</f>
        <v>2</v>
      </c>
      <c r="D250" s="442"/>
      <c r="E250" s="500"/>
      <c r="F250" s="500"/>
      <c r="G250" s="442"/>
      <c r="H250" s="503" t="s">
        <v>595</v>
      </c>
      <c r="I250" s="429" t="s">
        <v>596</v>
      </c>
      <c r="J250" s="506"/>
      <c r="K250" s="429" t="s">
        <v>597</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480</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971</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598</v>
      </c>
      <c r="X252" s="469"/>
      <c r="Y252" s="469"/>
      <c r="Z252" s="469"/>
      <c r="AA252" s="469"/>
      <c r="AB252" s="447"/>
      <c r="AC252" s="963" t="s">
        <v>599</v>
      </c>
      <c r="AD252" s="964"/>
      <c r="AE252" s="964"/>
      <c r="AF252" s="965"/>
      <c r="AG252" s="447"/>
      <c r="AH252" s="510" t="s">
        <v>600</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970</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6"/>
      <c r="AD253" s="967"/>
      <c r="AE253" s="967"/>
      <c r="AF253" s="968"/>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969</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9"/>
      <c r="AD254" s="970"/>
      <c r="AE254" s="970"/>
      <c r="AF254" s="971"/>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601</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3" t="s">
        <v>602</v>
      </c>
      <c r="AD255" s="964"/>
      <c r="AE255" s="964"/>
      <c r="AF255" s="965"/>
      <c r="AG255" s="447"/>
      <c r="AH255" s="515" t="s">
        <v>603</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604</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9"/>
      <c r="AD256" s="970"/>
      <c r="AE256" s="970"/>
      <c r="AF256" s="971"/>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605</v>
      </c>
      <c r="F257" s="500"/>
      <c r="G257" s="442"/>
      <c r="H257" s="516" t="s">
        <v>606</v>
      </c>
      <c r="I257" s="470" t="s">
        <v>607</v>
      </c>
      <c r="J257" s="517"/>
      <c r="K257" s="450">
        <f>COUNTA($H$258:$H$282)</f>
        <v>3</v>
      </c>
      <c r="L257" s="450">
        <f>COUNTA($I$258:$I$282)/K257</f>
        <v>8</v>
      </c>
      <c r="M257" s="518">
        <v>-8</v>
      </c>
      <c r="N257" s="470" t="s">
        <v>921</v>
      </c>
      <c r="O257" s="470"/>
      <c r="P257" s="470"/>
      <c r="Q257" s="470"/>
      <c r="R257" s="470" t="s">
        <v>608</v>
      </c>
      <c r="S257" s="470"/>
      <c r="T257" s="470"/>
      <c r="U257" s="470"/>
      <c r="V257" s="447"/>
      <c r="W257" s="519" t="s">
        <v>609</v>
      </c>
      <c r="X257" s="519" t="s">
        <v>610</v>
      </c>
      <c r="Y257" s="519" t="s">
        <v>611</v>
      </c>
      <c r="Z257" s="519" t="s">
        <v>612</v>
      </c>
      <c r="AA257" s="520"/>
      <c r="AB257" s="447"/>
      <c r="AC257" s="519" t="s">
        <v>609</v>
      </c>
      <c r="AD257" s="519" t="s">
        <v>610</v>
      </c>
      <c r="AE257" s="519" t="s">
        <v>611</v>
      </c>
      <c r="AF257" s="519" t="s">
        <v>612</v>
      </c>
      <c r="AG257" s="447"/>
      <c r="AH257" s="521" t="s">
        <v>609</v>
      </c>
      <c r="AI257" s="521" t="s">
        <v>610</v>
      </c>
      <c r="AJ257" s="521" t="s">
        <v>611</v>
      </c>
      <c r="AK257" s="521" t="s">
        <v>612</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613</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614</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615</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616</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617</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618</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619</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620</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613</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614</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621</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622</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623</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624</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625</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626</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613</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614</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621</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622</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623</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624</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625</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626</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484</v>
      </c>
      <c r="AQ282" s="423"/>
      <c r="AR282" s="411"/>
      <c r="AS282" s="411"/>
      <c r="AT282" s="411"/>
    </row>
    <row r="283" spans="1:46" hidden="1" outlineLevel="2" x14ac:dyDescent="0.25">
      <c r="A283" s="411"/>
      <c r="B283" s="420"/>
      <c r="C283" s="413">
        <f>INT($C$233)+2</f>
        <v>3</v>
      </c>
      <c r="D283" s="442"/>
      <c r="E283" s="500" t="s">
        <v>605</v>
      </c>
      <c r="F283" s="500"/>
      <c r="G283" s="442"/>
      <c r="H283" s="516" t="s">
        <v>606</v>
      </c>
      <c r="I283" s="470" t="s">
        <v>607</v>
      </c>
      <c r="J283" s="470"/>
      <c r="K283" s="447"/>
      <c r="L283" s="447"/>
      <c r="M283" s="447"/>
      <c r="N283" s="470" t="s">
        <v>627</v>
      </c>
      <c r="O283" s="470"/>
      <c r="P283" s="470"/>
      <c r="Q283" s="470"/>
      <c r="R283" s="447" t="s">
        <v>628</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629</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630</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631</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616</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617</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618</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619</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620</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629</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629</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484</v>
      </c>
      <c r="AQ308" s="423"/>
      <c r="AR308" s="411"/>
      <c r="AS308" s="411"/>
      <c r="AT308" s="411"/>
    </row>
    <row r="309" spans="1:46" hidden="1" outlineLevel="2" x14ac:dyDescent="0.25">
      <c r="A309" s="411"/>
      <c r="B309" s="420"/>
      <c r="C309" s="413">
        <f>INT($C$233+3)</f>
        <v>4</v>
      </c>
      <c r="D309" s="442"/>
      <c r="E309" s="500"/>
      <c r="F309" s="500"/>
      <c r="G309" s="442"/>
      <c r="H309" s="516" t="s">
        <v>632</v>
      </c>
      <c r="I309" s="470" t="s">
        <v>633</v>
      </c>
      <c r="J309" s="469"/>
      <c r="K309" s="447"/>
      <c r="L309" s="447"/>
      <c r="M309" s="447"/>
      <c r="N309" s="447"/>
      <c r="O309" s="972" t="s">
        <v>634</v>
      </c>
      <c r="P309" s="973"/>
      <c r="Q309" s="973"/>
      <c r="R309" s="973"/>
      <c r="S309" s="973"/>
      <c r="T309" s="973"/>
      <c r="U309" s="973"/>
      <c r="V309" s="973"/>
      <c r="W309" s="973"/>
      <c r="X309" s="974"/>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5"/>
      <c r="P310" s="976"/>
      <c r="Q310" s="976"/>
      <c r="R310" s="976"/>
      <c r="S310" s="976"/>
      <c r="T310" s="976"/>
      <c r="U310" s="976"/>
      <c r="V310" s="976"/>
      <c r="W310" s="976"/>
      <c r="X310" s="97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635</v>
      </c>
      <c r="I311" s="447">
        <v>1</v>
      </c>
      <c r="J311" s="447" t="b">
        <f>COUNTA(K311:M311)&gt;0</f>
        <v>0</v>
      </c>
      <c r="K311" s="464"/>
      <c r="L311" s="464"/>
      <c r="M311" s="464"/>
      <c r="N311" s="447"/>
      <c r="O311" s="975"/>
      <c r="P311" s="976"/>
      <c r="Q311" s="976"/>
      <c r="R311" s="976"/>
      <c r="S311" s="976"/>
      <c r="T311" s="976"/>
      <c r="U311" s="976"/>
      <c r="V311" s="976"/>
      <c r="W311" s="976"/>
      <c r="X311" s="97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8"/>
      <c r="P312" s="979"/>
      <c r="Q312" s="979"/>
      <c r="R312" s="979"/>
      <c r="S312" s="979"/>
      <c r="T312" s="979"/>
      <c r="U312" s="979"/>
      <c r="V312" s="979"/>
      <c r="W312" s="979"/>
      <c r="X312" s="980"/>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484</v>
      </c>
      <c r="AQ313" s="423"/>
      <c r="AR313" s="411"/>
      <c r="AS313" s="411"/>
      <c r="AT313" s="411"/>
    </row>
    <row r="314" spans="1:46" hidden="1" outlineLevel="2" x14ac:dyDescent="0.25">
      <c r="A314" s="411"/>
      <c r="B314" s="420"/>
      <c r="C314" s="413">
        <f>INT($C$233+3)</f>
        <v>4</v>
      </c>
      <c r="D314" s="442"/>
      <c r="E314" s="500"/>
      <c r="F314" s="500"/>
      <c r="G314" s="442"/>
      <c r="H314" s="516" t="s">
        <v>606</v>
      </c>
      <c r="I314" s="447" t="s">
        <v>636</v>
      </c>
      <c r="J314" s="447"/>
      <c r="K314" s="447"/>
      <c r="L314" s="447"/>
      <c r="M314" s="447"/>
      <c r="N314" s="470" t="s">
        <v>637</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638</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484</v>
      </c>
      <c r="AQ318" s="423"/>
      <c r="AR318" s="411"/>
      <c r="AS318" s="411"/>
      <c r="AT318" s="411"/>
    </row>
    <row r="319" spans="1:46" hidden="1" outlineLevel="2" x14ac:dyDescent="0.25">
      <c r="A319" s="411"/>
      <c r="B319" s="420"/>
      <c r="C319" s="413">
        <f>INT($C$233+3)</f>
        <v>4</v>
      </c>
      <c r="D319" s="442"/>
      <c r="E319" s="500"/>
      <c r="F319" s="500"/>
      <c r="G319" s="442"/>
      <c r="H319" s="559" t="s">
        <v>639</v>
      </c>
      <c r="I319" s="463" t="s">
        <v>583</v>
      </c>
      <c r="J319" s="447"/>
      <c r="K319" s="449" t="s">
        <v>640</v>
      </c>
      <c r="L319" s="463">
        <f>COUNTA($H$320:$H$323)</f>
        <v>3</v>
      </c>
      <c r="M319" s="450">
        <v>-6</v>
      </c>
      <c r="N319" s="447"/>
      <c r="O319" s="447"/>
      <c r="P319" s="447"/>
      <c r="Q319" s="447"/>
      <c r="R319" s="470" t="s">
        <v>641</v>
      </c>
      <c r="S319" s="469"/>
      <c r="T319" s="469"/>
      <c r="U319" s="469"/>
      <c r="V319" s="447"/>
      <c r="W319" s="447" t="s">
        <v>642</v>
      </c>
      <c r="X319" s="447" t="s">
        <v>643</v>
      </c>
      <c r="Y319" s="447" t="s">
        <v>644</v>
      </c>
      <c r="Z319" s="447" t="s">
        <v>645</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646</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934</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935</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484</v>
      </c>
      <c r="AQ323" s="423"/>
      <c r="AR323" s="411"/>
      <c r="AS323" s="411"/>
      <c r="AT323" s="411"/>
    </row>
    <row r="324" spans="1:46" outlineLevel="1" x14ac:dyDescent="0.25">
      <c r="A324" s="411"/>
      <c r="B324" s="420"/>
      <c r="C324" s="413">
        <f>INT($C$233)+1</f>
        <v>2</v>
      </c>
      <c r="D324" s="442"/>
      <c r="E324" s="500"/>
      <c r="F324" s="500"/>
      <c r="G324" s="442"/>
      <c r="H324" s="503" t="s">
        <v>647</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480</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607</v>
      </c>
      <c r="J326" s="470"/>
      <c r="K326" s="447"/>
      <c r="L326" s="447"/>
      <c r="M326" s="447"/>
      <c r="N326" s="470" t="s">
        <v>648</v>
      </c>
      <c r="O326" s="470"/>
      <c r="P326" s="470"/>
      <c r="Q326" s="470"/>
      <c r="R326" s="447"/>
      <c r="S326" s="447"/>
      <c r="T326" s="447"/>
      <c r="U326" s="447"/>
      <c r="V326" s="447" t="s">
        <v>649</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629</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630</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631</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616</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617</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618</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619</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620</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484</v>
      </c>
      <c r="AQ335" s="423"/>
      <c r="AR335" s="411"/>
      <c r="AS335" s="411"/>
      <c r="AT335" s="411"/>
    </row>
    <row r="336" spans="1:46" outlineLevel="2" x14ac:dyDescent="0.25">
      <c r="A336" s="411"/>
      <c r="B336" s="420"/>
      <c r="C336" s="413">
        <f>INT($C$233+3)</f>
        <v>4</v>
      </c>
      <c r="D336" s="442"/>
      <c r="E336" s="500"/>
      <c r="F336" s="500"/>
      <c r="G336" s="442"/>
      <c r="H336" s="516"/>
      <c r="I336" s="470" t="s">
        <v>607</v>
      </c>
      <c r="J336" s="470"/>
      <c r="K336" s="447"/>
      <c r="L336" s="447"/>
      <c r="M336" s="447"/>
      <c r="N336" s="470" t="s">
        <v>939</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629</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630</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631</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616</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617</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618</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619</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620</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484</v>
      </c>
      <c r="AQ345" s="423"/>
      <c r="AR345" s="411"/>
      <c r="AS345" s="411"/>
      <c r="AT345" s="411"/>
    </row>
    <row r="346" spans="1:46" outlineLevel="2" x14ac:dyDescent="0.25">
      <c r="A346" s="411"/>
      <c r="B346" s="420"/>
      <c r="C346" s="413">
        <f>INT($C$233+3)</f>
        <v>4</v>
      </c>
      <c r="D346" s="442"/>
      <c r="E346" s="500"/>
      <c r="F346" s="500"/>
      <c r="G346" s="442"/>
      <c r="H346" s="516"/>
      <c r="I346" s="470" t="s">
        <v>607</v>
      </c>
      <c r="J346" s="470"/>
      <c r="K346" s="447"/>
      <c r="L346" s="447"/>
      <c r="M346" s="447"/>
      <c r="N346" s="470" t="s">
        <v>650</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629</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630</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631</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616</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617</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618</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619</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620</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484</v>
      </c>
      <c r="AQ355" s="423"/>
      <c r="AR355" s="411"/>
      <c r="AS355" s="411"/>
      <c r="AT355" s="411"/>
    </row>
    <row r="356" spans="1:46" outlineLevel="2" x14ac:dyDescent="0.25">
      <c r="A356" s="411"/>
      <c r="B356" s="420"/>
      <c r="C356" s="413">
        <f t="shared" ref="C356:C361" si="140">INT($C$233)+3</f>
        <v>4</v>
      </c>
      <c r="D356" s="442"/>
      <c r="E356" s="500"/>
      <c r="F356" s="500"/>
      <c r="G356" s="442"/>
      <c r="H356" s="447" t="s">
        <v>651</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652</v>
      </c>
      <c r="I357" s="447">
        <v>55</v>
      </c>
      <c r="J357" s="447" t="s">
        <v>653</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654</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655</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656</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657</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658</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659</v>
      </c>
      <c r="I364" s="481">
        <v>1</v>
      </c>
      <c r="J364" s="447"/>
      <c r="K364" s="981" t="s">
        <v>660</v>
      </c>
      <c r="L364" s="982"/>
      <c r="M364" s="983"/>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661</v>
      </c>
      <c r="I365" s="481">
        <v>1</v>
      </c>
      <c r="J365" s="447"/>
      <c r="K365" s="984"/>
      <c r="L365" s="985"/>
      <c r="M365" s="986"/>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1054</v>
      </c>
      <c r="I366" s="564" t="b">
        <v>0</v>
      </c>
      <c r="J366" s="447" t="s">
        <v>663</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630</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631</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616</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617</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618</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619</v>
      </c>
      <c r="I372" s="564" t="b">
        <v>0</v>
      </c>
      <c r="J372" s="447"/>
      <c r="K372" s="447"/>
      <c r="L372" s="447"/>
      <c r="M372" s="447"/>
      <c r="N372" s="522"/>
      <c r="O372" s="890"/>
      <c r="P372" s="999" t="s">
        <v>1055</v>
      </c>
      <c r="Q372" s="999"/>
      <c r="R372" s="999"/>
      <c r="S372" s="999"/>
      <c r="T372" s="999"/>
      <c r="U372" s="999"/>
      <c r="V372" s="999"/>
      <c r="W372" s="999"/>
      <c r="X372" s="999"/>
      <c r="Y372" s="999"/>
      <c r="Z372" s="1000"/>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620</v>
      </c>
      <c r="I373" s="564" t="b">
        <v>0</v>
      </c>
      <c r="J373" s="447"/>
      <c r="K373" s="447"/>
      <c r="L373" s="447"/>
      <c r="M373" s="447"/>
      <c r="N373" s="522"/>
      <c r="O373" s="890"/>
      <c r="P373" s="1001"/>
      <c r="Q373" s="1001"/>
      <c r="R373" s="1001"/>
      <c r="S373" s="1001"/>
      <c r="T373" s="1001"/>
      <c r="U373" s="1001"/>
      <c r="V373" s="1001"/>
      <c r="W373" s="1001"/>
      <c r="X373" s="1001"/>
      <c r="Y373" s="1001"/>
      <c r="Z373" s="1002"/>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664</v>
      </c>
      <c r="I374" s="464" t="b">
        <v>0</v>
      </c>
      <c r="J374" s="520" t="s">
        <v>665</v>
      </c>
      <c r="K374" s="520"/>
      <c r="L374" s="520"/>
      <c r="M374" s="520"/>
      <c r="N374" s="764"/>
      <c r="O374" s="891"/>
      <c r="P374" s="1001"/>
      <c r="Q374" s="1001"/>
      <c r="R374" s="1001"/>
      <c r="S374" s="1001"/>
      <c r="T374" s="1001"/>
      <c r="U374" s="1001"/>
      <c r="V374" s="1001"/>
      <c r="W374" s="1001"/>
      <c r="X374" s="1001"/>
      <c r="Y374" s="1001"/>
      <c r="Z374" s="1002"/>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662</v>
      </c>
      <c r="I375" s="614"/>
      <c r="J375" s="614"/>
      <c r="K375" s="614"/>
      <c r="L375" s="614"/>
      <c r="M375" s="614"/>
      <c r="N375" s="614"/>
      <c r="O375" s="889"/>
      <c r="P375" s="1001"/>
      <c r="Q375" s="1001"/>
      <c r="R375" s="1001"/>
      <c r="S375" s="1001"/>
      <c r="T375" s="1001"/>
      <c r="U375" s="1001"/>
      <c r="V375" s="1001"/>
      <c r="W375" s="1001"/>
      <c r="X375" s="1001"/>
      <c r="Y375" s="1001"/>
      <c r="Z375" s="1002"/>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666</v>
      </c>
      <c r="L376" s="469"/>
      <c r="M376" s="469"/>
      <c r="N376" s="567"/>
      <c r="O376" s="887"/>
      <c r="P376" s="1001"/>
      <c r="Q376" s="1001"/>
      <c r="R376" s="1001"/>
      <c r="S376" s="1001"/>
      <c r="T376" s="1001"/>
      <c r="U376" s="1001"/>
      <c r="V376" s="1001"/>
      <c r="W376" s="1001"/>
      <c r="X376" s="1001"/>
      <c r="Y376" s="1001"/>
      <c r="Z376" s="1002"/>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639</v>
      </c>
      <c r="J377" s="568" t="s">
        <v>667</v>
      </c>
      <c r="K377" s="569" t="s">
        <v>668</v>
      </c>
      <c r="L377" s="463" t="s">
        <v>669</v>
      </c>
      <c r="M377" s="463" t="s">
        <v>670</v>
      </c>
      <c r="N377" s="570" t="s">
        <v>639</v>
      </c>
      <c r="O377" s="888"/>
      <c r="P377" s="1001"/>
      <c r="Q377" s="1001"/>
      <c r="R377" s="1001"/>
      <c r="S377" s="1001"/>
      <c r="T377" s="1001"/>
      <c r="U377" s="1001"/>
      <c r="V377" s="1001"/>
      <c r="W377" s="1001"/>
      <c r="X377" s="1001"/>
      <c r="Y377" s="1001"/>
      <c r="Z377" s="1002"/>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516</v>
      </c>
      <c r="I378" s="564" t="b">
        <v>1</v>
      </c>
      <c r="J378" s="564" t="b">
        <v>1</v>
      </c>
      <c r="K378" s="569" t="b">
        <v>0</v>
      </c>
      <c r="L378" s="464" t="b">
        <v>1</v>
      </c>
      <c r="M378" s="464" t="b">
        <v>1</v>
      </c>
      <c r="N378" s="572" t="b">
        <v>1</v>
      </c>
      <c r="O378" s="888"/>
      <c r="P378" s="1001"/>
      <c r="Q378" s="1001"/>
      <c r="R378" s="1001"/>
      <c r="S378" s="1001"/>
      <c r="T378" s="1001"/>
      <c r="U378" s="1001"/>
      <c r="V378" s="1001"/>
      <c r="W378" s="1001"/>
      <c r="X378" s="1001"/>
      <c r="Y378" s="1001"/>
      <c r="Z378" s="1002"/>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518</v>
      </c>
      <c r="I379" s="564" t="b">
        <v>1</v>
      </c>
      <c r="J379" s="564" t="b">
        <v>1</v>
      </c>
      <c r="K379" s="569" t="b">
        <v>0</v>
      </c>
      <c r="L379" s="464" t="b">
        <v>1</v>
      </c>
      <c r="M379" s="464" t="b">
        <v>1</v>
      </c>
      <c r="N379" s="572" t="b">
        <v>1</v>
      </c>
      <c r="O379" s="888"/>
      <c r="P379" s="1003"/>
      <c r="Q379" s="1003"/>
      <c r="R379" s="1003"/>
      <c r="S379" s="1003"/>
      <c r="T379" s="1003"/>
      <c r="U379" s="1003"/>
      <c r="V379" s="1003"/>
      <c r="W379" s="1003"/>
      <c r="X379" s="1003"/>
      <c r="Y379" s="1003"/>
      <c r="Z379" s="1004"/>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484</v>
      </c>
      <c r="AQ380" s="423"/>
      <c r="AR380" s="411"/>
      <c r="AS380" s="411"/>
      <c r="AT380" s="411"/>
    </row>
    <row r="381" spans="1:46" outlineLevel="1" collapsed="1" x14ac:dyDescent="0.25">
      <c r="A381" s="411"/>
      <c r="B381" s="420"/>
      <c r="C381" s="413">
        <f>INT($C$233)+1</f>
        <v>2</v>
      </c>
      <c r="D381" s="442"/>
      <c r="E381" s="500"/>
      <c r="F381" s="500"/>
      <c r="G381" s="442"/>
      <c r="H381" s="503" t="s">
        <v>1030</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480</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672</v>
      </c>
      <c r="I383" s="470" t="s">
        <v>673</v>
      </c>
      <c r="J383" s="573"/>
      <c r="K383" s="470" t="s">
        <v>922</v>
      </c>
      <c r="L383" s="470"/>
      <c r="M383" s="470"/>
      <c r="N383" s="470" t="s">
        <v>923</v>
      </c>
      <c r="O383" s="470"/>
      <c r="P383" s="470"/>
      <c r="Q383" s="470"/>
      <c r="R383" s="470" t="s">
        <v>924</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925</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484</v>
      </c>
      <c r="AQ395" s="423"/>
      <c r="AR395" s="411"/>
      <c r="AS395" s="411"/>
      <c r="AT395" s="411"/>
    </row>
    <row r="396" spans="1:46" outlineLevel="1" x14ac:dyDescent="0.25">
      <c r="A396" s="411"/>
      <c r="B396" s="420"/>
      <c r="C396" s="413">
        <f>INT($C$233)+1</f>
        <v>2</v>
      </c>
      <c r="D396" s="442"/>
      <c r="E396" s="500"/>
      <c r="F396" s="500"/>
      <c r="G396" s="442"/>
      <c r="H396" s="503" t="s">
        <v>671</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480</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672</v>
      </c>
      <c r="I398" s="470" t="s">
        <v>674</v>
      </c>
      <c r="J398" s="573"/>
      <c r="K398" s="574">
        <f>COUNTA($H399:$H$429)</f>
        <v>30</v>
      </c>
      <c r="L398" s="574">
        <f>COUNTA($I$399:$I$429)/K398</f>
        <v>1</v>
      </c>
      <c r="M398" s="450">
        <v>-9</v>
      </c>
      <c r="N398" s="470" t="s">
        <v>675</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933</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933</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933</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484</v>
      </c>
      <c r="AQ429" s="423"/>
      <c r="AR429" s="411"/>
      <c r="AS429" s="411"/>
      <c r="AT429" s="411"/>
    </row>
    <row r="430" spans="1:46" outlineLevel="2" x14ac:dyDescent="0.25">
      <c r="A430" s="411"/>
      <c r="B430" s="420"/>
      <c r="C430" s="413">
        <f>INT($C$233)+2</f>
        <v>3</v>
      </c>
      <c r="D430" s="442"/>
      <c r="E430" s="500"/>
      <c r="F430" s="500"/>
      <c r="G430" s="442"/>
      <c r="H430" s="516" t="s">
        <v>672</v>
      </c>
      <c r="I430" s="470" t="s">
        <v>676</v>
      </c>
      <c r="J430" s="470"/>
      <c r="K430" s="576">
        <f>COUNTA($H431:$H$443)</f>
        <v>3</v>
      </c>
      <c r="L430" s="574">
        <f>COUNTA($I$431:$I$443)/K430</f>
        <v>4</v>
      </c>
      <c r="M430" s="545"/>
      <c r="N430" s="447"/>
      <c r="O430" s="470" t="s">
        <v>677</v>
      </c>
      <c r="P430" s="470"/>
      <c r="Q430" s="470"/>
      <c r="R430" s="470" t="s">
        <v>678</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679</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484</v>
      </c>
      <c r="AQ443" s="423"/>
      <c r="AR443" s="411"/>
      <c r="AS443" s="411"/>
      <c r="AT443" s="411"/>
    </row>
    <row r="444" spans="1:46" outlineLevel="2" x14ac:dyDescent="0.25">
      <c r="A444" s="411"/>
      <c r="B444" s="420"/>
      <c r="C444" s="413">
        <f>INT($C$233)+2</f>
        <v>3</v>
      </c>
      <c r="D444" s="442"/>
      <c r="E444" s="500"/>
      <c r="F444" s="500"/>
      <c r="G444" s="442"/>
      <c r="H444" s="516" t="s">
        <v>672</v>
      </c>
      <c r="I444" s="470" t="s">
        <v>680</v>
      </c>
      <c r="J444" s="470"/>
      <c r="K444" s="576"/>
      <c r="L444" s="574">
        <f>COUNTA($I445:$I$457)/COUNTA($H445:$H$457)</f>
        <v>4</v>
      </c>
      <c r="M444" s="447"/>
      <c r="N444" s="470" t="s">
        <v>681</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679</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682</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683</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684</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679</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682</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683</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684</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679</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682</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683</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684</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484</v>
      </c>
      <c r="AQ457" s="423"/>
      <c r="AR457" s="411"/>
      <c r="AS457" s="411"/>
      <c r="AT457" s="411"/>
    </row>
    <row r="458" spans="1:46" outlineLevel="2" x14ac:dyDescent="0.25">
      <c r="A458" s="411"/>
      <c r="B458" s="420"/>
      <c r="C458" s="413">
        <f>INT($C$233)+2</f>
        <v>3</v>
      </c>
      <c r="D458" s="442"/>
      <c r="E458" s="500"/>
      <c r="F458" s="500"/>
      <c r="G458" s="442"/>
      <c r="H458" s="516" t="s">
        <v>672</v>
      </c>
      <c r="I458" s="516" t="s">
        <v>1018</v>
      </c>
      <c r="J458" s="470" t="s">
        <v>1033</v>
      </c>
      <c r="K458" s="470"/>
      <c r="L458" s="574">
        <f>COUNTA($J459:$J$579)/COUNTA($I459:$I$579)</f>
        <v>8</v>
      </c>
      <c r="M458" s="447"/>
      <c r="N458" s="470" t="s">
        <v>681</v>
      </c>
      <c r="O458" s="470"/>
      <c r="P458" s="470"/>
      <c r="Q458" s="470"/>
      <c r="R458" s="868" t="s">
        <v>1031</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1019</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1020</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160</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685</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686</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687</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688</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656</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1020</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160</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685</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686</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687</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688</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656</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1020</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160</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685</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686</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687</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688</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656</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1020</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160</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685</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686</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687</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688</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656</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1020</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160</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685</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686</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687</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688</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656</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679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1020</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160</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685</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686</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687</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688</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656</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1020</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160</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685</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686</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687</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688</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656</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1020</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160</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685</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686</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687</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688</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656</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1020</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160</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685</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686</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687</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688</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656</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1020</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160</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685</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686</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687</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688</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656</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1020</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160</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685</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686</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687</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688</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656</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1020</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160</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685</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686</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687</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688</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656</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1020</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160</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685</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686</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687</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688</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656</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1020</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160</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685</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686</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687</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688</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656</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1020</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160</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685</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686</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687</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688</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656</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484</v>
      </c>
      <c r="AQ579" s="423"/>
      <c r="AR579" s="411"/>
      <c r="AS579" s="411"/>
      <c r="AT579" s="411"/>
    </row>
    <row r="580" spans="1:46" outlineLevel="2" x14ac:dyDescent="0.25">
      <c r="A580" s="411"/>
      <c r="B580" s="420"/>
      <c r="C580" s="413">
        <f>INT($C$233)+2</f>
        <v>3</v>
      </c>
      <c r="D580" s="442"/>
      <c r="E580" s="500"/>
      <c r="F580" s="500"/>
      <c r="G580" s="442"/>
      <c r="H580" s="516" t="s">
        <v>672</v>
      </c>
      <c r="I580" s="470" t="s">
        <v>689</v>
      </c>
      <c r="J580" s="470"/>
      <c r="K580" s="576"/>
      <c r="L580" s="574">
        <f>COUNTA($I581:$I$605)/COUNTA($H581:$H$605)</f>
        <v>8</v>
      </c>
      <c r="M580" s="447"/>
      <c r="N580" s="470"/>
      <c r="O580" s="470"/>
      <c r="P580" s="470"/>
      <c r="Q580" s="470"/>
      <c r="R580" s="470" t="s">
        <v>690</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629</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630</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631</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616</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617</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618</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619</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620</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629</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630</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631</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616</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617</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618</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619</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620</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629</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630</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631</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616</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617</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618</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619</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620</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484</v>
      </c>
      <c r="AQ605" s="423"/>
      <c r="AR605" s="411"/>
      <c r="AS605" s="411"/>
      <c r="AT605" s="411"/>
    </row>
    <row r="606" spans="1:46" outlineLevel="2" x14ac:dyDescent="0.25">
      <c r="A606" s="411"/>
      <c r="B606" s="420"/>
      <c r="C606" s="413">
        <f>INT($C$233)+2</f>
        <v>3</v>
      </c>
      <c r="D606" s="442"/>
      <c r="E606" s="500"/>
      <c r="F606" s="500"/>
      <c r="G606" s="442"/>
      <c r="H606" s="516" t="s">
        <v>672</v>
      </c>
      <c r="I606" s="470" t="s">
        <v>1052</v>
      </c>
      <c r="J606" s="470"/>
      <c r="K606" s="576"/>
      <c r="L606" s="574">
        <f>COUNTA($I607:$I$619)/COUNTA($H607:$H$619)</f>
        <v>4</v>
      </c>
      <c r="M606" s="447"/>
      <c r="N606" s="470"/>
      <c r="O606" s="470"/>
      <c r="P606" s="470"/>
      <c r="Q606" s="470"/>
      <c r="R606" s="470" t="s">
        <v>690</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679</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692</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693</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694</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679</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692</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693</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694</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679</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692</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693</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694</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484</v>
      </c>
      <c r="AQ619" s="423"/>
      <c r="AR619" s="411"/>
      <c r="AS619" s="411"/>
      <c r="AT619" s="411"/>
    </row>
    <row r="620" spans="1:46" outlineLevel="2" x14ac:dyDescent="0.25">
      <c r="A620" s="411"/>
      <c r="B620" s="420"/>
      <c r="C620" s="413">
        <f>INT($C$233)+2</f>
        <v>3</v>
      </c>
      <c r="D620" s="442"/>
      <c r="E620" s="500"/>
      <c r="F620" s="500"/>
      <c r="G620" s="442"/>
      <c r="H620" s="516" t="s">
        <v>672</v>
      </c>
      <c r="I620" s="470" t="s">
        <v>1053</v>
      </c>
      <c r="J620" s="470"/>
      <c r="K620" s="576"/>
      <c r="L620" s="574">
        <f>COUNTA($I621:$I$636)/COUNTA($H621:$H$636)</f>
        <v>5</v>
      </c>
      <c r="M620" s="447"/>
      <c r="N620" s="470"/>
      <c r="O620" s="470"/>
      <c r="P620" s="470"/>
      <c r="Q620" s="470"/>
      <c r="R620" s="470" t="s">
        <v>690</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679</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691</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655</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688</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656</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679</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691</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655</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688</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656</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679</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691</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655</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688</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656</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484</v>
      </c>
      <c r="AQ636" s="423"/>
      <c r="AR636" s="411"/>
      <c r="AS636" s="411"/>
      <c r="AT636" s="411"/>
    </row>
    <row r="637" spans="1:46" outlineLevel="1" collapsed="1" x14ac:dyDescent="0.25">
      <c r="A637" s="411"/>
      <c r="B637" s="420"/>
      <c r="C637" s="413">
        <f>INT($C$233)+1</f>
        <v>2</v>
      </c>
      <c r="D637" s="442"/>
      <c r="E637" s="500"/>
      <c r="F637" s="500"/>
      <c r="G637" s="442"/>
      <c r="H637" s="503" t="s">
        <v>695</v>
      </c>
      <c r="I637" s="460" t="s">
        <v>696</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480</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597</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968</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697</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597</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697</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597</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697</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606</v>
      </c>
      <c r="I645" s="470" t="s">
        <v>698</v>
      </c>
      <c r="J645" s="573" t="s">
        <v>699</v>
      </c>
      <c r="K645" s="574">
        <f>COUNTA($H$646:$H$718)</f>
        <v>3</v>
      </c>
      <c r="L645" s="574">
        <f>COUNTA($I$646:$I$718)/K645</f>
        <v>8</v>
      </c>
      <c r="M645" s="518">
        <f>COUNTA($J$646:$J$718)/(L645*K645)</f>
        <v>3</v>
      </c>
      <c r="N645" s="581" t="s">
        <v>700</v>
      </c>
      <c r="O645" s="582"/>
      <c r="P645" s="582"/>
      <c r="Q645" s="582"/>
      <c r="R645" s="582"/>
      <c r="S645" s="582"/>
      <c r="T645" s="582"/>
      <c r="U645" s="556"/>
      <c r="V645" s="463" t="s">
        <v>701</v>
      </c>
      <c r="W645" s="447"/>
      <c r="X645" s="469" t="s">
        <v>702</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585</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926</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703</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693</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694</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703</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693</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694</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703</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693</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694</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703</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693</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694</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703</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693</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694</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703</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693</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694</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703</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693</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694</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703</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693</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694</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703</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693</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694</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703</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693</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694</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703</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693</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694</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703</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693</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694</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703</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693</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694</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703</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693</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694</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703</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693</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694</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703</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693</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694</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703</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693</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694</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703</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693</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694</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703</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693</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694</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703</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693</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694</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703</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693</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694</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703</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693</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694</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703</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693</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694</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484</v>
      </c>
      <c r="AQ718" s="423"/>
      <c r="AR718" s="411"/>
      <c r="AS718" s="411"/>
      <c r="AT718" s="411"/>
    </row>
    <row r="719" spans="1:46" hidden="1" outlineLevel="2" x14ac:dyDescent="0.25">
      <c r="A719" s="411"/>
      <c r="B719" s="420"/>
      <c r="C719" s="413">
        <f>INT($C$233)+2</f>
        <v>3</v>
      </c>
      <c r="D719" s="442"/>
      <c r="E719" s="500"/>
      <c r="F719" s="500"/>
      <c r="G719" s="442"/>
      <c r="H719" s="516"/>
      <c r="I719" s="470" t="s">
        <v>698</v>
      </c>
      <c r="J719" s="470"/>
      <c r="K719" s="470" t="s">
        <v>704</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484</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135</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471</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473</v>
      </c>
      <c r="F738" s="497">
        <v>1</v>
      </c>
      <c r="G738" s="433"/>
      <c r="H738" s="434" t="s">
        <v>705</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515</v>
      </c>
      <c r="L742" s="501"/>
      <c r="M742" s="501"/>
      <c r="N742" s="501" t="s">
        <v>516</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585</v>
      </c>
      <c r="M743" s="490" t="s">
        <v>4</v>
      </c>
      <c r="N743" s="490" t="s">
        <v>609</v>
      </c>
      <c r="O743" s="490" t="s">
        <v>610</v>
      </c>
      <c r="P743" s="490" t="s">
        <v>611</v>
      </c>
      <c r="Q743" s="490" t="s">
        <v>612</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477</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478</v>
      </c>
      <c r="C746" s="413">
        <f>INT(MAX($C$748:$C$792))+1</f>
        <v>5</v>
      </c>
      <c r="D746" s="442" t="s">
        <v>479</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706</v>
      </c>
      <c r="I747" s="460" t="s">
        <v>707</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480</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708</v>
      </c>
      <c r="I749" s="449" t="s">
        <v>515</v>
      </c>
      <c r="J749" s="450">
        <v>1</v>
      </c>
      <c r="K749" s="447">
        <f>J749</f>
        <v>1</v>
      </c>
      <c r="L749" s="449" t="s">
        <v>516</v>
      </c>
      <c r="M749" s="450">
        <f>COUNTA($H$750:$H$769)</f>
        <v>2</v>
      </c>
      <c r="N749" s="447">
        <f>M749+3</f>
        <v>5</v>
      </c>
      <c r="O749" s="447" t="s">
        <v>709</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710</v>
      </c>
      <c r="I750" s="470" t="s">
        <v>698</v>
      </c>
      <c r="J750" s="470"/>
      <c r="K750" s="470" t="s">
        <v>711</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484</v>
      </c>
      <c r="AQ759" s="423"/>
      <c r="AR759" s="411"/>
      <c r="AS759" s="411"/>
      <c r="AT759" s="411"/>
    </row>
    <row r="760" spans="1:46" hidden="1" outlineLevel="2" x14ac:dyDescent="0.25">
      <c r="A760" s="411"/>
      <c r="B760" s="420"/>
      <c r="C760" s="413">
        <f>INT($C$737)+2</f>
        <v>3</v>
      </c>
      <c r="D760" s="442"/>
      <c r="E760" s="500"/>
      <c r="F760" s="500"/>
      <c r="G760" s="442"/>
      <c r="H760" s="516" t="s">
        <v>712</v>
      </c>
      <c r="I760" s="470" t="s">
        <v>607</v>
      </c>
      <c r="J760" s="470"/>
      <c r="K760" s="447"/>
      <c r="L760" s="447"/>
      <c r="M760" s="447"/>
      <c r="N760" s="470" t="s">
        <v>713</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629</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630</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631</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616</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617</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618</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619</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620</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484</v>
      </c>
      <c r="AQ769" s="423"/>
      <c r="AR769" s="411"/>
      <c r="AS769" s="411"/>
      <c r="AT769" s="411"/>
    </row>
    <row r="770" spans="1:46" outlineLevel="1" collapsed="1" x14ac:dyDescent="0.25">
      <c r="A770" s="411"/>
      <c r="B770" s="420"/>
      <c r="C770" s="413">
        <f>INT($C$737)+1</f>
        <v>2</v>
      </c>
      <c r="D770" s="442"/>
      <c r="E770" s="500"/>
      <c r="F770" s="500"/>
      <c r="G770" s="442"/>
      <c r="H770" s="503" t="s">
        <v>714</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480</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708</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672</v>
      </c>
      <c r="I773" s="470" t="s">
        <v>715</v>
      </c>
      <c r="J773" s="470"/>
      <c r="K773" s="470" t="s">
        <v>716</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717</v>
      </c>
      <c r="J778" s="469"/>
      <c r="K778" s="470" t="s">
        <v>718</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844</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854</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719</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484</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135</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471</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473</v>
      </c>
      <c r="F802" s="497">
        <v>1</v>
      </c>
      <c r="G802" s="433"/>
      <c r="H802" s="592" t="s">
        <v>720</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518</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586</v>
      </c>
      <c r="L807" s="490" t="s">
        <v>587</v>
      </c>
      <c r="M807" s="490" t="s">
        <v>588</v>
      </c>
      <c r="N807" s="490" t="s">
        <v>589</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477</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478</v>
      </c>
      <c r="C810" s="413">
        <f>INT(MAX($C$820:$C$850))+1</f>
        <v>6</v>
      </c>
      <c r="D810" s="442" t="s">
        <v>479</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721</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480</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722</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723</v>
      </c>
      <c r="J814" s="559" t="s">
        <v>724</v>
      </c>
      <c r="K814" s="517"/>
      <c r="L814" s="517"/>
      <c r="M814" s="517"/>
      <c r="N814" s="517"/>
      <c r="O814" s="517"/>
      <c r="P814" s="517"/>
      <c r="Q814" s="517"/>
      <c r="R814" s="517"/>
      <c r="S814" s="517"/>
      <c r="T814" s="517"/>
      <c r="U814" s="517"/>
      <c r="V814" s="517"/>
      <c r="W814" s="447"/>
      <c r="X814" s="447"/>
      <c r="Y814" s="447"/>
      <c r="Z814" s="447"/>
      <c r="AA814" s="447"/>
      <c r="AB814" s="447"/>
      <c r="AC814" s="447"/>
      <c r="AD814" s="469" t="s">
        <v>725</v>
      </c>
      <c r="AE814" s="469"/>
      <c r="AF814" s="469"/>
      <c r="AG814" s="469"/>
      <c r="AH814" s="469" t="s">
        <v>726</v>
      </c>
      <c r="AI814" s="469"/>
      <c r="AJ814" s="469"/>
      <c r="AK814" s="469"/>
      <c r="AL814" s="469" t="s">
        <v>727</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728</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729</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730</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484</v>
      </c>
      <c r="AQ818" s="423"/>
      <c r="AR818" s="411"/>
      <c r="AS818" s="411"/>
      <c r="AT818" s="411"/>
    </row>
    <row r="819" spans="1:46" outlineLevel="1" collapsed="1" x14ac:dyDescent="0.25">
      <c r="A819" s="411"/>
      <c r="B819" s="420"/>
      <c r="C819" s="413">
        <f>INT($C$801)+1</f>
        <v>2</v>
      </c>
      <c r="D819" s="442"/>
      <c r="E819" s="500"/>
      <c r="F819" s="500"/>
      <c r="G819" s="442"/>
      <c r="H819" s="503" t="s">
        <v>731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732</v>
      </c>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733</v>
      </c>
      <c r="I822" s="559" t="s">
        <v>723</v>
      </c>
      <c r="J822" s="559" t="s">
        <v>724</v>
      </c>
      <c r="K822" s="517" t="s">
        <v>734</v>
      </c>
      <c r="L822" s="517"/>
      <c r="M822" s="517"/>
      <c r="N822" s="517"/>
      <c r="O822" s="517" t="s">
        <v>735</v>
      </c>
      <c r="P822" s="517"/>
      <c r="Q822" s="517"/>
      <c r="R822" s="517"/>
      <c r="S822" s="517" t="s">
        <v>736</v>
      </c>
      <c r="T822" s="517"/>
      <c r="U822" s="517"/>
      <c r="V822" s="517"/>
      <c r="W822" s="447"/>
      <c r="X822" s="447"/>
      <c r="Y822" s="447"/>
      <c r="Z822" s="447"/>
      <c r="AA822" s="447"/>
      <c r="AB822" s="447"/>
      <c r="AC822" s="447"/>
      <c r="AD822" s="598" t="s">
        <v>725</v>
      </c>
      <c r="AE822" s="598"/>
      <c r="AF822" s="598"/>
      <c r="AG822" s="598"/>
      <c r="AH822" s="598" t="s">
        <v>726</v>
      </c>
      <c r="AI822" s="598"/>
      <c r="AJ822" s="598"/>
      <c r="AK822" s="598"/>
      <c r="AL822" s="598" t="s">
        <v>727</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737</v>
      </c>
      <c r="I823" s="596">
        <v>0</v>
      </c>
      <c r="J823" s="596" t="s">
        <v>738</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739</v>
      </c>
      <c r="I824" s="469"/>
      <c r="J824" s="463" t="s">
        <v>740</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741</v>
      </c>
      <c r="I825" s="469"/>
      <c r="J825" s="463" t="s">
        <v>740</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740</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740</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740</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740</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740</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740</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737</v>
      </c>
      <c r="I832" s="596">
        <v>1</v>
      </c>
      <c r="J832" s="596" t="s">
        <v>744</v>
      </c>
      <c r="K832" s="602">
        <v>350</v>
      </c>
      <c r="L832" s="602">
        <v>350</v>
      </c>
      <c r="M832" s="602">
        <v>350</v>
      </c>
      <c r="N832" s="602">
        <v>350</v>
      </c>
      <c r="O832" s="600">
        <v>45</v>
      </c>
      <c r="P832" s="600">
        <v>45</v>
      </c>
      <c r="Q832" s="600">
        <v>45</v>
      </c>
      <c r="R832" s="600">
        <v>47</v>
      </c>
      <c r="S832" s="600">
        <v>3</v>
      </c>
      <c r="T832" s="600">
        <v>3</v>
      </c>
      <c r="U832" s="600">
        <v>3</v>
      </c>
      <c r="V832" s="600">
        <v>3</v>
      </c>
      <c r="W832" s="987" t="s">
        <v>956</v>
      </c>
      <c r="X832" s="988"/>
      <c r="Y832" s="988"/>
      <c r="Z832" s="988"/>
      <c r="AA832" s="989"/>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739</v>
      </c>
      <c r="I833" s="469"/>
      <c r="J833" s="469" t="s">
        <v>744</v>
      </c>
      <c r="K833" s="602">
        <v>350</v>
      </c>
      <c r="L833" s="602">
        <v>350</v>
      </c>
      <c r="M833" s="602">
        <v>350</v>
      </c>
      <c r="N833" s="602">
        <v>350</v>
      </c>
      <c r="O833" s="589">
        <v>45</v>
      </c>
      <c r="P833" s="589">
        <v>45</v>
      </c>
      <c r="Q833" s="589">
        <v>45</v>
      </c>
      <c r="R833" s="589">
        <v>47</v>
      </c>
      <c r="S833" s="589">
        <v>3</v>
      </c>
      <c r="T833" s="589">
        <v>3</v>
      </c>
      <c r="U833" s="589">
        <v>3</v>
      </c>
      <c r="V833" s="589">
        <v>3</v>
      </c>
      <c r="W833" s="990"/>
      <c r="X833" s="991"/>
      <c r="Y833" s="991"/>
      <c r="Z833" s="991"/>
      <c r="AA833" s="992"/>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741</v>
      </c>
      <c r="I834" s="469"/>
      <c r="J834" s="469" t="s">
        <v>743</v>
      </c>
      <c r="K834" s="602">
        <v>180</v>
      </c>
      <c r="L834" s="602">
        <v>180</v>
      </c>
      <c r="M834" s="602">
        <v>180</v>
      </c>
      <c r="N834" s="602">
        <v>180</v>
      </c>
      <c r="O834" s="589"/>
      <c r="P834" s="589"/>
      <c r="Q834" s="589"/>
      <c r="R834" s="589"/>
      <c r="S834" s="589">
        <v>1</v>
      </c>
      <c r="T834" s="589">
        <v>1</v>
      </c>
      <c r="U834" s="589">
        <v>1</v>
      </c>
      <c r="V834" s="589">
        <v>1</v>
      </c>
      <c r="W834" s="990"/>
      <c r="X834" s="991"/>
      <c r="Y834" s="991"/>
      <c r="Z834" s="991"/>
      <c r="AA834" s="992"/>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740</v>
      </c>
      <c r="K835" s="602">
        <v>180</v>
      </c>
      <c r="L835" s="602">
        <v>180</v>
      </c>
      <c r="M835" s="602">
        <v>180</v>
      </c>
      <c r="N835" s="602">
        <v>180</v>
      </c>
      <c r="O835" s="589"/>
      <c r="P835" s="589"/>
      <c r="Q835" s="589"/>
      <c r="R835" s="589"/>
      <c r="S835" s="589">
        <v>1</v>
      </c>
      <c r="T835" s="589">
        <v>1</v>
      </c>
      <c r="U835" s="589">
        <v>1</v>
      </c>
      <c r="V835" s="589">
        <v>1</v>
      </c>
      <c r="W835" s="990"/>
      <c r="X835" s="991"/>
      <c r="Y835" s="991"/>
      <c r="Z835" s="991"/>
      <c r="AA835" s="992"/>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740</v>
      </c>
      <c r="K836" s="602">
        <v>180</v>
      </c>
      <c r="L836" s="602">
        <v>180</v>
      </c>
      <c r="M836" s="602">
        <v>180</v>
      </c>
      <c r="N836" s="602">
        <v>180</v>
      </c>
      <c r="O836" s="589"/>
      <c r="P836" s="589"/>
      <c r="Q836" s="589"/>
      <c r="R836" s="589"/>
      <c r="S836" s="589">
        <v>1</v>
      </c>
      <c r="T836" s="589">
        <v>1</v>
      </c>
      <c r="U836" s="589">
        <v>1</v>
      </c>
      <c r="V836" s="589">
        <v>1</v>
      </c>
      <c r="W836" s="990"/>
      <c r="X836" s="991"/>
      <c r="Y836" s="991"/>
      <c r="Z836" s="991"/>
      <c r="AA836" s="992"/>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740</v>
      </c>
      <c r="K837" s="602">
        <v>180</v>
      </c>
      <c r="L837" s="602">
        <v>180</v>
      </c>
      <c r="M837" s="602">
        <v>180</v>
      </c>
      <c r="N837" s="602">
        <v>180</v>
      </c>
      <c r="O837" s="589"/>
      <c r="P837" s="589"/>
      <c r="Q837" s="589"/>
      <c r="R837" s="589"/>
      <c r="S837" s="589">
        <v>1</v>
      </c>
      <c r="T837" s="589">
        <v>1</v>
      </c>
      <c r="U837" s="589">
        <v>1</v>
      </c>
      <c r="V837" s="589">
        <v>1</v>
      </c>
      <c r="W837" s="990"/>
      <c r="X837" s="991"/>
      <c r="Y837" s="991"/>
      <c r="Z837" s="991"/>
      <c r="AA837" s="992"/>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740</v>
      </c>
      <c r="K838" s="602">
        <v>180</v>
      </c>
      <c r="L838" s="602">
        <v>180</v>
      </c>
      <c r="M838" s="602">
        <v>180</v>
      </c>
      <c r="N838" s="602">
        <v>180</v>
      </c>
      <c r="O838" s="589"/>
      <c r="P838" s="589"/>
      <c r="Q838" s="589"/>
      <c r="R838" s="589"/>
      <c r="S838" s="589">
        <v>1</v>
      </c>
      <c r="T838" s="589">
        <v>1</v>
      </c>
      <c r="U838" s="589">
        <v>1</v>
      </c>
      <c r="V838" s="589">
        <v>1</v>
      </c>
      <c r="W838" s="990"/>
      <c r="X838" s="991"/>
      <c r="Y838" s="991"/>
      <c r="Z838" s="991"/>
      <c r="AA838" s="992"/>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740</v>
      </c>
      <c r="K839" s="602">
        <v>180</v>
      </c>
      <c r="L839" s="602">
        <v>180</v>
      </c>
      <c r="M839" s="602">
        <v>180</v>
      </c>
      <c r="N839" s="602">
        <v>180</v>
      </c>
      <c r="O839" s="589"/>
      <c r="P839" s="589"/>
      <c r="Q839" s="589"/>
      <c r="R839" s="589"/>
      <c r="S839" s="589">
        <v>1</v>
      </c>
      <c r="T839" s="589">
        <v>1</v>
      </c>
      <c r="U839" s="589">
        <v>1</v>
      </c>
      <c r="V839" s="589">
        <v>1</v>
      </c>
      <c r="W839" s="990"/>
      <c r="X839" s="991"/>
      <c r="Y839" s="991"/>
      <c r="Z839" s="991"/>
      <c r="AA839" s="992"/>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740</v>
      </c>
      <c r="K840" s="602">
        <v>180</v>
      </c>
      <c r="L840" s="602">
        <v>180</v>
      </c>
      <c r="M840" s="602">
        <v>180</v>
      </c>
      <c r="N840" s="602">
        <v>180</v>
      </c>
      <c r="O840" s="606"/>
      <c r="P840" s="606"/>
      <c r="Q840" s="606"/>
      <c r="R840" s="606"/>
      <c r="S840" s="606">
        <v>1</v>
      </c>
      <c r="T840" s="606">
        <v>1</v>
      </c>
      <c r="U840" s="606">
        <v>1</v>
      </c>
      <c r="V840" s="606">
        <v>1</v>
      </c>
      <c r="W840" s="990"/>
      <c r="X840" s="991"/>
      <c r="Y840" s="991"/>
      <c r="Z840" s="991"/>
      <c r="AA840" s="992"/>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737</v>
      </c>
      <c r="I841" s="596">
        <v>2</v>
      </c>
      <c r="J841" s="596" t="s">
        <v>742</v>
      </c>
      <c r="K841" s="602"/>
      <c r="L841" s="602"/>
      <c r="M841" s="602"/>
      <c r="N841" s="602"/>
      <c r="O841" s="589"/>
      <c r="P841" s="589"/>
      <c r="Q841" s="589"/>
      <c r="R841" s="589"/>
      <c r="S841" s="589">
        <v>1</v>
      </c>
      <c r="T841" s="589">
        <v>1</v>
      </c>
      <c r="U841" s="589">
        <v>1</v>
      </c>
      <c r="V841" s="589">
        <v>1</v>
      </c>
      <c r="W841" s="990"/>
      <c r="X841" s="991"/>
      <c r="Y841" s="991"/>
      <c r="Z841" s="991"/>
      <c r="AA841" s="992"/>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739</v>
      </c>
      <c r="I842" s="469"/>
      <c r="J842" s="463" t="s">
        <v>957</v>
      </c>
      <c r="K842" s="602"/>
      <c r="L842" s="602"/>
      <c r="M842" s="602"/>
      <c r="N842" s="602"/>
      <c r="O842" s="589"/>
      <c r="P842" s="589"/>
      <c r="Q842" s="589"/>
      <c r="R842" s="589"/>
      <c r="S842" s="589">
        <v>1</v>
      </c>
      <c r="T842" s="589">
        <v>1</v>
      </c>
      <c r="U842" s="589">
        <v>1</v>
      </c>
      <c r="V842" s="589">
        <v>1</v>
      </c>
      <c r="W842" s="990"/>
      <c r="X842" s="991"/>
      <c r="Y842" s="991"/>
      <c r="Z842" s="991"/>
      <c r="AA842" s="992"/>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741</v>
      </c>
      <c r="I843" s="469"/>
      <c r="J843" s="463" t="s">
        <v>740</v>
      </c>
      <c r="K843" s="602"/>
      <c r="L843" s="602"/>
      <c r="M843" s="602"/>
      <c r="N843" s="602"/>
      <c r="O843" s="589"/>
      <c r="P843" s="589"/>
      <c r="Q843" s="589"/>
      <c r="R843" s="589"/>
      <c r="S843" s="589">
        <v>1</v>
      </c>
      <c r="T843" s="589">
        <v>1</v>
      </c>
      <c r="U843" s="589">
        <v>1</v>
      </c>
      <c r="V843" s="589">
        <v>1</v>
      </c>
      <c r="W843" s="990"/>
      <c r="X843" s="991"/>
      <c r="Y843" s="991"/>
      <c r="Z843" s="991"/>
      <c r="AA843" s="992"/>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740</v>
      </c>
      <c r="K844" s="602"/>
      <c r="L844" s="602"/>
      <c r="M844" s="602"/>
      <c r="N844" s="602"/>
      <c r="O844" s="589"/>
      <c r="P844" s="589"/>
      <c r="Q844" s="589"/>
      <c r="R844" s="589"/>
      <c r="S844" s="589">
        <v>1</v>
      </c>
      <c r="T844" s="589">
        <v>1</v>
      </c>
      <c r="U844" s="589">
        <v>1</v>
      </c>
      <c r="V844" s="589">
        <v>1</v>
      </c>
      <c r="W844" s="990"/>
      <c r="X844" s="991"/>
      <c r="Y844" s="991"/>
      <c r="Z844" s="991"/>
      <c r="AA844" s="992"/>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740</v>
      </c>
      <c r="K845" s="602"/>
      <c r="L845" s="602"/>
      <c r="M845" s="602"/>
      <c r="N845" s="602"/>
      <c r="O845" s="589"/>
      <c r="P845" s="589"/>
      <c r="Q845" s="589"/>
      <c r="R845" s="589"/>
      <c r="S845" s="589">
        <v>1</v>
      </c>
      <c r="T845" s="589">
        <v>1</v>
      </c>
      <c r="U845" s="589">
        <v>1</v>
      </c>
      <c r="V845" s="589">
        <v>1</v>
      </c>
      <c r="W845" s="990"/>
      <c r="X845" s="991"/>
      <c r="Y845" s="991"/>
      <c r="Z845" s="991"/>
      <c r="AA845" s="992"/>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740</v>
      </c>
      <c r="K846" s="602"/>
      <c r="L846" s="602"/>
      <c r="M846" s="602"/>
      <c r="N846" s="602"/>
      <c r="O846" s="589"/>
      <c r="P846" s="589"/>
      <c r="Q846" s="589"/>
      <c r="R846" s="589"/>
      <c r="S846" s="589">
        <v>1</v>
      </c>
      <c r="T846" s="589">
        <v>1</v>
      </c>
      <c r="U846" s="589">
        <v>1</v>
      </c>
      <c r="V846" s="589">
        <v>1</v>
      </c>
      <c r="W846" s="990"/>
      <c r="X846" s="991"/>
      <c r="Y846" s="991"/>
      <c r="Z846" s="991"/>
      <c r="AA846" s="992"/>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740</v>
      </c>
      <c r="K847" s="602"/>
      <c r="L847" s="602"/>
      <c r="M847" s="602"/>
      <c r="N847" s="602"/>
      <c r="O847" s="589"/>
      <c r="P847" s="589"/>
      <c r="Q847" s="589"/>
      <c r="R847" s="589"/>
      <c r="S847" s="589">
        <v>1</v>
      </c>
      <c r="T847" s="589">
        <v>1</v>
      </c>
      <c r="U847" s="589">
        <v>1</v>
      </c>
      <c r="V847" s="589">
        <v>1</v>
      </c>
      <c r="W847" s="990"/>
      <c r="X847" s="991"/>
      <c r="Y847" s="991"/>
      <c r="Z847" s="991"/>
      <c r="AA847" s="992"/>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740</v>
      </c>
      <c r="K848" s="602"/>
      <c r="L848" s="602"/>
      <c r="M848" s="602"/>
      <c r="N848" s="602"/>
      <c r="O848" s="589"/>
      <c r="P848" s="589"/>
      <c r="Q848" s="589"/>
      <c r="R848" s="589"/>
      <c r="S848" s="589">
        <v>1</v>
      </c>
      <c r="T848" s="589">
        <v>1</v>
      </c>
      <c r="U848" s="589">
        <v>1</v>
      </c>
      <c r="V848" s="589">
        <v>1</v>
      </c>
      <c r="W848" s="990"/>
      <c r="X848" s="991"/>
      <c r="Y848" s="991"/>
      <c r="Z848" s="991"/>
      <c r="AA848" s="992"/>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740</v>
      </c>
      <c r="K849" s="602"/>
      <c r="L849" s="602"/>
      <c r="M849" s="602"/>
      <c r="N849" s="602"/>
      <c r="O849" s="606"/>
      <c r="P849" s="606"/>
      <c r="Q849" s="606"/>
      <c r="R849" s="606"/>
      <c r="S849" s="606">
        <v>1</v>
      </c>
      <c r="T849" s="606">
        <v>1</v>
      </c>
      <c r="U849" s="606">
        <v>1</v>
      </c>
      <c r="V849" s="606">
        <v>1</v>
      </c>
      <c r="W849" s="993"/>
      <c r="X849" s="994"/>
      <c r="Y849" s="994"/>
      <c r="Z849" s="994"/>
      <c r="AA849" s="995"/>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484</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135</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471</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473</v>
      </c>
      <c r="F860" s="497">
        <v>1</v>
      </c>
      <c r="G860" s="433"/>
      <c r="H860" s="434" t="s">
        <v>745</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746</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747</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748</v>
      </c>
      <c r="I865" s="440"/>
      <c r="J865" s="440" t="s">
        <v>749</v>
      </c>
      <c r="K865" s="440" t="s">
        <v>178</v>
      </c>
      <c r="L865" s="440" t="s">
        <v>750</v>
      </c>
      <c r="M865" s="440" t="s">
        <v>751</v>
      </c>
      <c r="N865" s="440" t="s">
        <v>752</v>
      </c>
      <c r="O865" s="440" t="s">
        <v>753</v>
      </c>
      <c r="P865" s="440" t="s">
        <v>754</v>
      </c>
      <c r="Q865" s="610" t="s">
        <v>755</v>
      </c>
      <c r="R865" s="440" t="s">
        <v>756</v>
      </c>
      <c r="S865" s="440" t="s">
        <v>757</v>
      </c>
      <c r="T865" s="440" t="s">
        <v>1034</v>
      </c>
      <c r="U865" s="440" t="s">
        <v>699</v>
      </c>
      <c r="V865" s="440" t="s">
        <v>758</v>
      </c>
      <c r="W865" s="440" t="s">
        <v>759</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477</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478</v>
      </c>
      <c r="C868" s="413">
        <f>INT(MAX($C$869:$C$979))+1</f>
        <v>5</v>
      </c>
      <c r="D868" s="442" t="s">
        <v>479</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480</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760</v>
      </c>
      <c r="F870" s="494" t="s">
        <v>761</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762</v>
      </c>
      <c r="I871" s="614"/>
      <c r="J871" s="595" t="s">
        <v>763</v>
      </c>
      <c r="K871" s="615" t="str">
        <f t="shared" ref="K871:K902" si="354">IFERROR(DATE(2019,1,($L871-1)*7+1),"-")</f>
        <v>-</v>
      </c>
      <c r="L871" s="616" t="s">
        <v>764</v>
      </c>
      <c r="M871" s="616" t="s">
        <v>764</v>
      </c>
      <c r="N871" s="616" t="s">
        <v>764</v>
      </c>
      <c r="O871" s="616" t="s">
        <v>764</v>
      </c>
      <c r="P871" s="616" t="s">
        <v>764</v>
      </c>
      <c r="Q871" s="616" t="s">
        <v>764</v>
      </c>
      <c r="R871" s="616" t="s">
        <v>764</v>
      </c>
      <c r="S871" s="616" t="s">
        <v>764</v>
      </c>
      <c r="T871" s="616" t="s">
        <v>764</v>
      </c>
      <c r="U871" s="616" t="s">
        <v>764</v>
      </c>
      <c r="V871" s="616" t="s">
        <v>764</v>
      </c>
      <c r="W871" s="616" t="s">
        <v>764</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3" t="s">
        <v>765</v>
      </c>
      <c r="I872" s="954"/>
      <c r="J872" s="618" t="s">
        <v>766</v>
      </c>
      <c r="K872" s="619">
        <f t="shared" si="354"/>
        <v>43795</v>
      </c>
      <c r="L872" s="490">
        <v>48</v>
      </c>
      <c r="M872" s="620" t="s">
        <v>764</v>
      </c>
      <c r="N872" s="620" t="s">
        <v>764</v>
      </c>
      <c r="O872" s="620" t="s">
        <v>764</v>
      </c>
      <c r="P872" s="620" t="s">
        <v>764</v>
      </c>
      <c r="Q872" s="620" t="s">
        <v>764</v>
      </c>
      <c r="R872" s="620" t="s">
        <v>764</v>
      </c>
      <c r="S872" s="620" t="s">
        <v>764</v>
      </c>
      <c r="T872" s="620" t="s">
        <v>764</v>
      </c>
      <c r="U872" s="620" t="s">
        <v>764</v>
      </c>
      <c r="V872" s="620" t="s">
        <v>764</v>
      </c>
      <c r="W872" s="620" t="s">
        <v>764</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5"/>
      <c r="I873" s="956"/>
      <c r="J873" s="618" t="s">
        <v>767</v>
      </c>
      <c r="K873" s="619" t="str">
        <f t="shared" si="354"/>
        <v>-</v>
      </c>
      <c r="L873" s="620" t="s">
        <v>768</v>
      </c>
      <c r="M873" s="490">
        <v>26</v>
      </c>
      <c r="N873" s="620" t="s">
        <v>768</v>
      </c>
      <c r="O873" s="620" t="s">
        <v>768</v>
      </c>
      <c r="P873" s="620" t="s">
        <v>768</v>
      </c>
      <c r="Q873" s="620" t="s">
        <v>768</v>
      </c>
      <c r="R873" s="620" t="s">
        <v>768</v>
      </c>
      <c r="S873" s="620" t="s">
        <v>768</v>
      </c>
      <c r="T873" s="620" t="s">
        <v>768</v>
      </c>
      <c r="U873" s="620" t="s">
        <v>768</v>
      </c>
      <c r="V873" s="620" t="s">
        <v>768</v>
      </c>
      <c r="W873" s="620" t="s">
        <v>768</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7"/>
      <c r="I874" s="958"/>
      <c r="J874" s="603" t="s">
        <v>769</v>
      </c>
      <c r="K874" s="621" t="str">
        <f t="shared" si="354"/>
        <v>-</v>
      </c>
      <c r="L874" s="618" t="s">
        <v>764</v>
      </c>
      <c r="M874" s="618" t="s">
        <v>764</v>
      </c>
      <c r="N874" s="618" t="s">
        <v>764</v>
      </c>
      <c r="O874" s="618" t="s">
        <v>764</v>
      </c>
      <c r="P874" s="618" t="s">
        <v>764</v>
      </c>
      <c r="Q874" s="618" t="s">
        <v>764</v>
      </c>
      <c r="R874" s="618" t="s">
        <v>764</v>
      </c>
      <c r="S874" s="618" t="s">
        <v>764</v>
      </c>
      <c r="T874" s="618" t="s">
        <v>764</v>
      </c>
      <c r="U874" s="618" t="s">
        <v>764</v>
      </c>
      <c r="V874" s="622" t="s">
        <v>764</v>
      </c>
      <c r="W874" s="622" t="s">
        <v>764</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770</v>
      </c>
      <c r="I875" s="614"/>
      <c r="J875" s="595" t="s">
        <v>763</v>
      </c>
      <c r="K875" s="615" t="str">
        <f t="shared" si="354"/>
        <v>-</v>
      </c>
      <c r="L875" s="616" t="s">
        <v>764</v>
      </c>
      <c r="M875" s="616" t="s">
        <v>764</v>
      </c>
      <c r="N875" s="616" t="s">
        <v>764</v>
      </c>
      <c r="O875" s="616" t="s">
        <v>764</v>
      </c>
      <c r="P875" s="616" t="s">
        <v>764</v>
      </c>
      <c r="Q875" s="616" t="s">
        <v>764</v>
      </c>
      <c r="R875" s="616" t="s">
        <v>764</v>
      </c>
      <c r="S875" s="616" t="s">
        <v>764</v>
      </c>
      <c r="T875" s="616" t="s">
        <v>764</v>
      </c>
      <c r="U875" s="616" t="s">
        <v>764</v>
      </c>
      <c r="V875" s="616" t="s">
        <v>764</v>
      </c>
      <c r="W875" s="616" t="s">
        <v>764</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3" t="s">
        <v>771</v>
      </c>
      <c r="I876" s="954"/>
      <c r="J876" s="618" t="s">
        <v>766</v>
      </c>
      <c r="K876" s="619">
        <f t="shared" si="354"/>
        <v>43529</v>
      </c>
      <c r="L876" s="490">
        <v>10</v>
      </c>
      <c r="M876" s="620" t="s">
        <v>764</v>
      </c>
      <c r="N876" s="620" t="s">
        <v>764</v>
      </c>
      <c r="O876" s="620" t="s">
        <v>764</v>
      </c>
      <c r="P876" s="620" t="s">
        <v>764</v>
      </c>
      <c r="Q876" s="620" t="s">
        <v>764</v>
      </c>
      <c r="R876" s="620" t="s">
        <v>764</v>
      </c>
      <c r="S876" s="490" t="b">
        <v>1</v>
      </c>
      <c r="T876" s="620" t="s">
        <v>764</v>
      </c>
      <c r="U876" s="620" t="s">
        <v>764</v>
      </c>
      <c r="V876" s="620" t="s">
        <v>764</v>
      </c>
      <c r="W876" s="620" t="s">
        <v>764</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5"/>
      <c r="I877" s="956"/>
      <c r="J877" s="618" t="s">
        <v>767</v>
      </c>
      <c r="K877" s="619" t="str">
        <f t="shared" si="354"/>
        <v>-</v>
      </c>
      <c r="L877" s="620" t="s">
        <v>768</v>
      </c>
      <c r="M877" s="620" t="s">
        <v>768</v>
      </c>
      <c r="N877" s="620" t="s">
        <v>768</v>
      </c>
      <c r="O877" s="620" t="s">
        <v>768</v>
      </c>
      <c r="P877" s="620" t="s">
        <v>768</v>
      </c>
      <c r="Q877" s="620" t="s">
        <v>768</v>
      </c>
      <c r="R877" s="620" t="s">
        <v>768</v>
      </c>
      <c r="S877" s="620" t="s">
        <v>768</v>
      </c>
      <c r="T877" s="620" t="s">
        <v>768</v>
      </c>
      <c r="U877" s="620" t="s">
        <v>768</v>
      </c>
      <c r="V877" s="620" t="s">
        <v>768</v>
      </c>
      <c r="W877" s="620" t="s">
        <v>768</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7"/>
      <c r="I878" s="958"/>
      <c r="J878" s="603" t="s">
        <v>769</v>
      </c>
      <c r="K878" s="621" t="str">
        <f t="shared" si="354"/>
        <v>-</v>
      </c>
      <c r="L878" s="618" t="s">
        <v>764</v>
      </c>
      <c r="M878" s="618" t="s">
        <v>764</v>
      </c>
      <c r="N878" s="618" t="s">
        <v>764</v>
      </c>
      <c r="O878" s="618" t="s">
        <v>764</v>
      </c>
      <c r="P878" s="618" t="s">
        <v>764</v>
      </c>
      <c r="Q878" s="618" t="s">
        <v>764</v>
      </c>
      <c r="R878" s="618" t="s">
        <v>764</v>
      </c>
      <c r="S878" s="618" t="s">
        <v>764</v>
      </c>
      <c r="T878" s="618" t="s">
        <v>764</v>
      </c>
      <c r="U878" s="618" t="s">
        <v>764</v>
      </c>
      <c r="V878" s="622" t="s">
        <v>764</v>
      </c>
      <c r="W878" s="622" t="s">
        <v>764</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772</v>
      </c>
      <c r="I879" s="614"/>
      <c r="J879" s="595" t="s">
        <v>763</v>
      </c>
      <c r="K879" s="615" t="str">
        <f t="shared" si="354"/>
        <v>-</v>
      </c>
      <c r="L879" s="616" t="s">
        <v>764</v>
      </c>
      <c r="M879" s="623">
        <v>42</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3" t="s">
        <v>773</v>
      </c>
      <c r="I880" s="954"/>
      <c r="J880" s="618" t="s">
        <v>766</v>
      </c>
      <c r="K880" s="619">
        <f t="shared" si="354"/>
        <v>43529</v>
      </c>
      <c r="L880" s="490">
        <v>10</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5"/>
      <c r="I881" s="956"/>
      <c r="J881" s="618" t="s">
        <v>767</v>
      </c>
      <c r="K881" s="619" t="str">
        <f t="shared" si="354"/>
        <v>-</v>
      </c>
      <c r="L881" s="620" t="s">
        <v>768</v>
      </c>
      <c r="M881" s="620" t="s">
        <v>768</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7"/>
      <c r="I882" s="958"/>
      <c r="J882" s="603" t="s">
        <v>769</v>
      </c>
      <c r="K882" s="621" t="str">
        <f t="shared" si="354"/>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774</v>
      </c>
      <c r="I883" s="614"/>
      <c r="J883" s="595" t="s">
        <v>763</v>
      </c>
      <c r="K883" s="615" t="str">
        <f t="shared" si="354"/>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3" t="s">
        <v>775</v>
      </c>
      <c r="I884" s="954"/>
      <c r="J884" s="618" t="s">
        <v>766</v>
      </c>
      <c r="K884" s="619">
        <f t="shared" si="354"/>
        <v>43795</v>
      </c>
      <c r="L884" s="490">
        <v>48</v>
      </c>
      <c r="M884" s="620" t="s">
        <v>764</v>
      </c>
      <c r="N884" s="620" t="s">
        <v>764</v>
      </c>
      <c r="O884" s="620" t="s">
        <v>764</v>
      </c>
      <c r="P884" s="620" t="s">
        <v>764</v>
      </c>
      <c r="Q884" s="620" t="s">
        <v>764</v>
      </c>
      <c r="R884" s="620" t="s">
        <v>764</v>
      </c>
      <c r="S884" s="620" t="s">
        <v>764</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5"/>
      <c r="I885" s="956"/>
      <c r="J885" s="618" t="s">
        <v>767</v>
      </c>
      <c r="K885" s="619" t="str">
        <f t="shared" si="354"/>
        <v>-</v>
      </c>
      <c r="L885" s="620" t="s">
        <v>768</v>
      </c>
      <c r="M885" s="490">
        <v>26</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7"/>
      <c r="I886" s="958"/>
      <c r="J886" s="603" t="s">
        <v>769</v>
      </c>
      <c r="K886" s="621" t="str">
        <f t="shared" si="354"/>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776</v>
      </c>
      <c r="I887" s="614"/>
      <c r="J887" s="595" t="s">
        <v>763</v>
      </c>
      <c r="K887" s="615" t="str">
        <f t="shared" si="354"/>
        <v>-</v>
      </c>
      <c r="L887" s="616" t="s">
        <v>764</v>
      </c>
      <c r="M887" s="616" t="s">
        <v>764</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3" t="s">
        <v>777</v>
      </c>
      <c r="I888" s="954"/>
      <c r="J888" s="618" t="s">
        <v>766</v>
      </c>
      <c r="K888" s="619">
        <f t="shared" si="354"/>
        <v>43795</v>
      </c>
      <c r="L888" s="490">
        <v>48</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5"/>
      <c r="I889" s="956"/>
      <c r="J889" s="618" t="s">
        <v>767</v>
      </c>
      <c r="K889" s="619" t="str">
        <f t="shared" si="354"/>
        <v>-</v>
      </c>
      <c r="L889" s="620" t="s">
        <v>768</v>
      </c>
      <c r="M889" s="490">
        <v>34</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7"/>
      <c r="I890" s="958"/>
      <c r="J890" s="603" t="s">
        <v>769</v>
      </c>
      <c r="K890" s="621" t="str">
        <f t="shared" si="354"/>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778</v>
      </c>
      <c r="I891" s="614"/>
      <c r="J891" s="595" t="s">
        <v>763</v>
      </c>
      <c r="K891" s="615">
        <f t="shared" si="354"/>
        <v>43452</v>
      </c>
      <c r="L891" s="624">
        <v>-1</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3"/>
      <c r="I892" s="954"/>
      <c r="J892" s="618" t="s">
        <v>766</v>
      </c>
      <c r="K892" s="619" t="str">
        <f t="shared" si="354"/>
        <v>-</v>
      </c>
      <c r="L892" s="620" t="s">
        <v>764</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5"/>
      <c r="I893" s="956"/>
      <c r="J893" s="618" t="s">
        <v>767</v>
      </c>
      <c r="K893" s="619" t="str">
        <f t="shared" si="354"/>
        <v>-</v>
      </c>
      <c r="L893" s="620" t="s">
        <v>768</v>
      </c>
      <c r="M893" s="620" t="s">
        <v>768</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7"/>
      <c r="I894" s="958"/>
      <c r="J894" s="603" t="s">
        <v>769</v>
      </c>
      <c r="K894" s="621" t="str">
        <f t="shared" si="354"/>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779</v>
      </c>
      <c r="I895" s="614"/>
      <c r="J895" s="595" t="s">
        <v>763</v>
      </c>
      <c r="K895" s="615">
        <f t="shared" si="354"/>
        <v>43452</v>
      </c>
      <c r="L895" s="624">
        <v>-1</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3"/>
      <c r="I896" s="954"/>
      <c r="J896" s="618" t="s">
        <v>766</v>
      </c>
      <c r="K896" s="619" t="str">
        <f t="shared" si="354"/>
        <v>-</v>
      </c>
      <c r="L896" s="620" t="s">
        <v>764</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5"/>
      <c r="I897" s="956"/>
      <c r="J897" s="618" t="s">
        <v>767</v>
      </c>
      <c r="K897" s="619" t="str">
        <f t="shared" si="354"/>
        <v>-</v>
      </c>
      <c r="L897" s="620" t="s">
        <v>768</v>
      </c>
      <c r="M897" s="620" t="s">
        <v>768</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7"/>
      <c r="I898" s="958"/>
      <c r="J898" s="603" t="s">
        <v>769</v>
      </c>
      <c r="K898" s="621" t="str">
        <f t="shared" si="354"/>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780</v>
      </c>
      <c r="I899" s="614"/>
      <c r="J899" s="595" t="s">
        <v>763</v>
      </c>
      <c r="K899" s="615">
        <f t="shared" si="354"/>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3"/>
      <c r="I900" s="954"/>
      <c r="J900" s="618" t="s">
        <v>766</v>
      </c>
      <c r="K900" s="619" t="str">
        <f t="shared" si="354"/>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5"/>
      <c r="I901" s="956"/>
      <c r="J901" s="618" t="s">
        <v>767</v>
      </c>
      <c r="K901" s="619" t="str">
        <f t="shared" si="354"/>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7"/>
      <c r="I902" s="958"/>
      <c r="J902" s="603" t="s">
        <v>769</v>
      </c>
      <c r="K902" s="621" t="str">
        <f t="shared" si="354"/>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781</v>
      </c>
      <c r="I903" s="614"/>
      <c r="J903" s="595" t="s">
        <v>763</v>
      </c>
      <c r="K903" s="615" t="str">
        <f t="shared" ref="K903:K934" si="357">IFERROR(DATE(2019,1,($L903-1)*7+1),"-")</f>
        <v>-</v>
      </c>
      <c r="L903" s="616" t="s">
        <v>764</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3" t="s">
        <v>782</v>
      </c>
      <c r="I904" s="954"/>
      <c r="J904" s="618" t="s">
        <v>766</v>
      </c>
      <c r="K904" s="619" t="str">
        <f t="shared" si="357"/>
        <v>-</v>
      </c>
      <c r="L904" s="620" t="s">
        <v>764</v>
      </c>
      <c r="M904" s="620" t="s">
        <v>764</v>
      </c>
      <c r="N904" s="620" t="s">
        <v>764</v>
      </c>
      <c r="O904" s="620" t="s">
        <v>764</v>
      </c>
      <c r="P904" s="620" t="s">
        <v>764</v>
      </c>
      <c r="Q904" s="490">
        <v>0</v>
      </c>
      <c r="R904" s="620" t="s">
        <v>764</v>
      </c>
      <c r="S904" s="490" t="b">
        <v>1</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5"/>
      <c r="I905" s="956"/>
      <c r="J905" s="618" t="s">
        <v>767</v>
      </c>
      <c r="K905" s="619" t="str">
        <f t="shared" si="357"/>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7"/>
      <c r="I906" s="958"/>
      <c r="J906" s="603" t="s">
        <v>769</v>
      </c>
      <c r="K906" s="621" t="str">
        <f t="shared" si="357"/>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783</v>
      </c>
      <c r="I907" s="614"/>
      <c r="J907" s="595" t="s">
        <v>763</v>
      </c>
      <c r="K907" s="615" t="str">
        <f t="shared" si="357"/>
        <v>-</v>
      </c>
      <c r="L907" s="616" t="s">
        <v>764</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3" t="s">
        <v>784</v>
      </c>
      <c r="I908" s="954"/>
      <c r="J908" s="618" t="s">
        <v>766</v>
      </c>
      <c r="K908" s="619" t="str">
        <f t="shared" si="357"/>
        <v>-</v>
      </c>
      <c r="L908" s="620" t="s">
        <v>764</v>
      </c>
      <c r="M908" s="620" t="s">
        <v>764</v>
      </c>
      <c r="N908" s="620" t="s">
        <v>764</v>
      </c>
      <c r="O908" s="620" t="s">
        <v>764</v>
      </c>
      <c r="P908" s="620" t="s">
        <v>764</v>
      </c>
      <c r="Q908" s="625">
        <f>INT($I$358/7)</f>
        <v>5</v>
      </c>
      <c r="R908" s="620" t="s">
        <v>764</v>
      </c>
      <c r="S908" s="490" t="b">
        <v>1</v>
      </c>
      <c r="T908" s="620">
        <v>1</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5"/>
      <c r="I909" s="956"/>
      <c r="J909" s="618" t="s">
        <v>767</v>
      </c>
      <c r="K909" s="619" t="str">
        <f t="shared" si="357"/>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7"/>
      <c r="I910" s="958"/>
      <c r="J910" s="603" t="s">
        <v>769</v>
      </c>
      <c r="K910" s="621" t="str">
        <f t="shared" si="357"/>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785</v>
      </c>
      <c r="I911" s="614"/>
      <c r="J911" s="595" t="s">
        <v>763</v>
      </c>
      <c r="K911" s="615" t="str">
        <f t="shared" si="357"/>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3" t="s">
        <v>786</v>
      </c>
      <c r="I912" s="954"/>
      <c r="J912" s="618" t="s">
        <v>766</v>
      </c>
      <c r="K912" s="619" t="str">
        <f t="shared" si="357"/>
        <v>-</v>
      </c>
      <c r="L912" s="620" t="s">
        <v>764</v>
      </c>
      <c r="M912" s="620" t="s">
        <v>764</v>
      </c>
      <c r="N912" s="620" t="s">
        <v>764</v>
      </c>
      <c r="O912" s="620" t="s">
        <v>764</v>
      </c>
      <c r="P912" s="620" t="s">
        <v>764</v>
      </c>
      <c r="Q912" s="625">
        <f>INT($I$359/7)</f>
        <v>7</v>
      </c>
      <c r="R912" s="620" t="s">
        <v>764</v>
      </c>
      <c r="S912" s="490" t="b">
        <v>1</v>
      </c>
      <c r="T912" s="620">
        <v>2</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5"/>
      <c r="I913" s="956"/>
      <c r="J913" s="618" t="s">
        <v>767</v>
      </c>
      <c r="K913" s="619" t="str">
        <f t="shared" si="357"/>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7"/>
      <c r="I914" s="958"/>
      <c r="J914" s="603" t="s">
        <v>769</v>
      </c>
      <c r="K914" s="621" t="str">
        <f t="shared" si="357"/>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787</v>
      </c>
      <c r="I915" s="614"/>
      <c r="J915" s="595" t="s">
        <v>763</v>
      </c>
      <c r="K915" s="615" t="str">
        <f t="shared" si="357"/>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3" t="s">
        <v>786</v>
      </c>
      <c r="I916" s="954"/>
      <c r="J916" s="618" t="s">
        <v>766</v>
      </c>
      <c r="K916" s="619" t="str">
        <f t="shared" si="357"/>
        <v>-</v>
      </c>
      <c r="L916" s="620" t="s">
        <v>764</v>
      </c>
      <c r="M916" s="620" t="s">
        <v>764</v>
      </c>
      <c r="N916" s="620" t="s">
        <v>764</v>
      </c>
      <c r="O916" s="620" t="s">
        <v>764</v>
      </c>
      <c r="P916" s="620" t="s">
        <v>764</v>
      </c>
      <c r="Q916" s="625">
        <f>INT($I$360/7)</f>
        <v>7</v>
      </c>
      <c r="R916" s="620" t="s">
        <v>764</v>
      </c>
      <c r="S916" s="490" t="b">
        <v>1</v>
      </c>
      <c r="T916" s="620">
        <v>3</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5"/>
      <c r="I917" s="956"/>
      <c r="J917" s="618" t="s">
        <v>767</v>
      </c>
      <c r="K917" s="619" t="str">
        <f t="shared" si="357"/>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7"/>
      <c r="I918" s="958"/>
      <c r="J918" s="603" t="s">
        <v>769</v>
      </c>
      <c r="K918" s="621" t="str">
        <f t="shared" si="357"/>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788</v>
      </c>
      <c r="I919" s="614"/>
      <c r="J919" s="595" t="s">
        <v>763</v>
      </c>
      <c r="K919" s="615" t="str">
        <f t="shared" si="357"/>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3" t="s">
        <v>786</v>
      </c>
      <c r="I920" s="954"/>
      <c r="J920" s="618" t="s">
        <v>766</v>
      </c>
      <c r="K920" s="619" t="str">
        <f t="shared" si="357"/>
        <v>-</v>
      </c>
      <c r="L920" s="620" t="s">
        <v>764</v>
      </c>
      <c r="M920" s="620" t="s">
        <v>764</v>
      </c>
      <c r="N920" s="620" t="s">
        <v>764</v>
      </c>
      <c r="O920" s="620" t="s">
        <v>764</v>
      </c>
      <c r="P920" s="620" t="s">
        <v>764</v>
      </c>
      <c r="Q920" s="625">
        <f>INT($I$361/7)</f>
        <v>7</v>
      </c>
      <c r="R920" s="620" t="s">
        <v>764</v>
      </c>
      <c r="S920" s="490" t="b">
        <v>1</v>
      </c>
      <c r="T920" s="620">
        <v>4</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5"/>
      <c r="I921" s="956"/>
      <c r="J921" s="618" t="s">
        <v>767</v>
      </c>
      <c r="K921" s="619" t="str">
        <f t="shared" si="357"/>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7"/>
      <c r="I922" s="958"/>
      <c r="J922" s="603" t="s">
        <v>769</v>
      </c>
      <c r="K922" s="621" t="str">
        <f t="shared" si="357"/>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789</v>
      </c>
      <c r="I923" s="614"/>
      <c r="J923" s="595" t="s">
        <v>763</v>
      </c>
      <c r="K923" s="615">
        <f t="shared" si="357"/>
        <v>43452</v>
      </c>
      <c r="L923" s="624">
        <v>-1</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3" t="s">
        <v>790</v>
      </c>
      <c r="I924" s="954"/>
      <c r="J924" s="618" t="s">
        <v>766</v>
      </c>
      <c r="K924" s="619" t="str">
        <f t="shared" si="357"/>
        <v>-</v>
      </c>
      <c r="L924" s="620" t="s">
        <v>764</v>
      </c>
      <c r="M924" s="620" t="s">
        <v>764</v>
      </c>
      <c r="N924" s="620" t="s">
        <v>764</v>
      </c>
      <c r="O924" s="620" t="s">
        <v>764</v>
      </c>
      <c r="P924" s="620" t="s">
        <v>764</v>
      </c>
      <c r="Q924" s="490">
        <f>INT(150/7)+2</f>
        <v>23</v>
      </c>
      <c r="R924" s="620" t="s">
        <v>764</v>
      </c>
      <c r="S924" s="490" t="b">
        <v>1</v>
      </c>
      <c r="T924" s="620" t="s">
        <v>764</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5"/>
      <c r="I925" s="956"/>
      <c r="J925" s="618" t="s">
        <v>767</v>
      </c>
      <c r="K925" s="619" t="str">
        <f t="shared" si="357"/>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7"/>
      <c r="I926" s="958"/>
      <c r="J926" s="603" t="s">
        <v>769</v>
      </c>
      <c r="K926" s="621" t="str">
        <f t="shared" si="357"/>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791</v>
      </c>
      <c r="I927" s="614"/>
      <c r="J927" s="595" t="s">
        <v>763</v>
      </c>
      <c r="K927" s="615" t="str">
        <f t="shared" si="357"/>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3" t="s">
        <v>792</v>
      </c>
      <c r="I928" s="954"/>
      <c r="J928" s="618" t="s">
        <v>766</v>
      </c>
      <c r="K928" s="619" t="str">
        <f t="shared" si="357"/>
        <v>-</v>
      </c>
      <c r="L928" s="620" t="s">
        <v>764</v>
      </c>
      <c r="M928" s="620" t="s">
        <v>764</v>
      </c>
      <c r="N928" s="620" t="s">
        <v>764</v>
      </c>
      <c r="O928" s="620" t="s">
        <v>764</v>
      </c>
      <c r="P928" s="620" t="s">
        <v>764</v>
      </c>
      <c r="Q928" s="490">
        <f>INT(150/7)+2</f>
        <v>23</v>
      </c>
      <c r="R928" s="620" t="s">
        <v>764</v>
      </c>
      <c r="S928" s="490" t="b">
        <v>1</v>
      </c>
      <c r="T928" s="620" t="s">
        <v>764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5"/>
      <c r="I929" s="956"/>
      <c r="J929" s="618" t="s">
        <v>767</v>
      </c>
      <c r="K929" s="619" t="str">
        <f t="shared" si="357"/>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7"/>
      <c r="I930" s="958"/>
      <c r="J930" s="603" t="s">
        <v>769</v>
      </c>
      <c r="K930" s="621" t="str">
        <f t="shared" si="357"/>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793</v>
      </c>
      <c r="I931" s="614"/>
      <c r="J931" s="595" t="s">
        <v>763</v>
      </c>
      <c r="K931" s="615" t="str">
        <f t="shared" si="357"/>
        <v>-</v>
      </c>
      <c r="L931" s="616" t="s">
        <v>764</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3" t="s">
        <v>794</v>
      </c>
      <c r="I932" s="954"/>
      <c r="J932" s="618" t="s">
        <v>766</v>
      </c>
      <c r="K932" s="619" t="str">
        <f t="shared" si="357"/>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5"/>
      <c r="I933" s="956"/>
      <c r="J933" s="618" t="s">
        <v>767</v>
      </c>
      <c r="K933" s="619" t="str">
        <f t="shared" si="357"/>
        <v>-</v>
      </c>
      <c r="L933" s="620" t="s">
        <v>768</v>
      </c>
      <c r="M933" s="620" t="s">
        <v>768</v>
      </c>
      <c r="N933" s="620" t="s">
        <v>768</v>
      </c>
      <c r="O933" s="620" t="s">
        <v>768</v>
      </c>
      <c r="P933" s="620" t="s">
        <v>768</v>
      </c>
      <c r="Q933" s="620" t="s">
        <v>768</v>
      </c>
      <c r="R933" s="620" t="s">
        <v>768</v>
      </c>
      <c r="S933" s="620" t="s">
        <v>768</v>
      </c>
      <c r="T933" s="620" t="s">
        <v>768</v>
      </c>
      <c r="U933" s="620" t="s">
        <v>768</v>
      </c>
      <c r="V933" s="620" t="s">
        <v>768</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7"/>
      <c r="I934" s="958"/>
      <c r="J934" s="603" t="s">
        <v>769</v>
      </c>
      <c r="K934" s="621" t="str">
        <f t="shared" si="357"/>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795</v>
      </c>
      <c r="I935" s="614"/>
      <c r="J935" s="595" t="s">
        <v>763</v>
      </c>
      <c r="K935" s="615" t="str">
        <f t="shared" ref="K935:K966" si="360">IFERROR(DATE(2019,1,($L935-1)*7+1),"-")</f>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3"/>
      <c r="I936" s="954"/>
      <c r="J936" s="618" t="s">
        <v>766</v>
      </c>
      <c r="K936" s="619" t="str">
        <f t="shared" si="360"/>
        <v>-</v>
      </c>
      <c r="L936" s="620" t="s">
        <v>764</v>
      </c>
      <c r="M936" s="620" t="s">
        <v>764</v>
      </c>
      <c r="N936" s="620" t="s">
        <v>764</v>
      </c>
      <c r="O936" s="620" t="s">
        <v>764</v>
      </c>
      <c r="P936" s="620" t="s">
        <v>764</v>
      </c>
      <c r="Q936" s="620" t="s">
        <v>764</v>
      </c>
      <c r="R936" s="490">
        <v>0</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5"/>
      <c r="I937" s="956"/>
      <c r="J937" s="618" t="s">
        <v>767</v>
      </c>
      <c r="K937" s="619" t="str">
        <f t="shared" si="360"/>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7"/>
      <c r="I938" s="958"/>
      <c r="J938" s="603" t="s">
        <v>769</v>
      </c>
      <c r="K938" s="621" t="str">
        <f t="shared" si="360"/>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796</v>
      </c>
      <c r="I939" s="614"/>
      <c r="J939" s="595" t="s">
        <v>763</v>
      </c>
      <c r="K939" s="615" t="str">
        <f t="shared" si="360"/>
        <v>-</v>
      </c>
      <c r="L939" s="616" t="s">
        <v>764</v>
      </c>
      <c r="M939" s="623">
        <v>42</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3" t="s">
        <v>797</v>
      </c>
      <c r="I940" s="954"/>
      <c r="J940" s="618" t="s">
        <v>766</v>
      </c>
      <c r="K940" s="619" t="str">
        <f t="shared" si="360"/>
        <v>-</v>
      </c>
      <c r="L940" s="620" t="s">
        <v>764</v>
      </c>
      <c r="M940" s="620" t="s">
        <v>764</v>
      </c>
      <c r="N940" s="620" t="s">
        <v>764</v>
      </c>
      <c r="O940" s="620" t="s">
        <v>764</v>
      </c>
      <c r="P940" s="620" t="s">
        <v>764</v>
      </c>
      <c r="Q940" s="620" t="s">
        <v>764</v>
      </c>
      <c r="R940" s="490">
        <v>0</v>
      </c>
      <c r="S940" s="620" t="s">
        <v>764</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5"/>
      <c r="I941" s="956"/>
      <c r="J941" s="618" t="s">
        <v>767</v>
      </c>
      <c r="K941" s="619" t="str">
        <f t="shared" si="360"/>
        <v>-</v>
      </c>
      <c r="L941" s="620" t="s">
        <v>768</v>
      </c>
      <c r="M941" s="620" t="s">
        <v>768</v>
      </c>
      <c r="N941" s="620" t="s">
        <v>768</v>
      </c>
      <c r="O941" s="620" t="s">
        <v>768</v>
      </c>
      <c r="P941" s="620" t="s">
        <v>768</v>
      </c>
      <c r="Q941" s="620" t="s">
        <v>768</v>
      </c>
      <c r="R941" s="620" t="s">
        <v>768</v>
      </c>
      <c r="S941" s="620" t="s">
        <v>768</v>
      </c>
      <c r="T941" s="620" t="s">
        <v>768</v>
      </c>
      <c r="U941" s="620" t="s">
        <v>768</v>
      </c>
      <c r="V941" s="620" t="s">
        <v>768</v>
      </c>
      <c r="W941" s="620" t="s">
        <v>768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7"/>
      <c r="I942" s="958"/>
      <c r="J942" s="603" t="s">
        <v>769</v>
      </c>
      <c r="K942" s="621" t="str">
        <f t="shared" si="360"/>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798</v>
      </c>
      <c r="I943" s="614"/>
      <c r="J943" s="595" t="s">
        <v>763</v>
      </c>
      <c r="K943" s="615" t="str">
        <f t="shared" si="360"/>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3" t="s">
        <v>799</v>
      </c>
      <c r="I944" s="954"/>
      <c r="J944" s="618" t="s">
        <v>766</v>
      </c>
      <c r="K944" s="619" t="str">
        <f t="shared" si="360"/>
        <v>-</v>
      </c>
      <c r="L944" s="620" t="s">
        <v>764</v>
      </c>
      <c r="M944" s="620" t="s">
        <v>764</v>
      </c>
      <c r="N944" s="620" t="s">
        <v>764</v>
      </c>
      <c r="O944" s="490">
        <v>1</v>
      </c>
      <c r="P944" s="620" t="s">
        <v>764</v>
      </c>
      <c r="Q944" s="620" t="s">
        <v>764</v>
      </c>
      <c r="R944" s="620" t="s">
        <v>764</v>
      </c>
      <c r="S944" s="620" t="s">
        <v>764</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5"/>
      <c r="I945" s="956"/>
      <c r="J945" s="618" t="s">
        <v>767</v>
      </c>
      <c r="K945" s="619" t="str">
        <f t="shared" si="360"/>
        <v>-</v>
      </c>
      <c r="L945" s="620" t="s">
        <v>768</v>
      </c>
      <c r="M945" s="490">
        <v>38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7"/>
      <c r="I946" s="958"/>
      <c r="J946" s="603" t="s">
        <v>769</v>
      </c>
      <c r="K946" s="621" t="str">
        <f t="shared" si="360"/>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800</v>
      </c>
      <c r="I947" s="614"/>
      <c r="J947" s="595" t="s">
        <v>763</v>
      </c>
      <c r="K947" s="615" t="str">
        <f t="shared" si="360"/>
        <v>-</v>
      </c>
      <c r="L947" s="616" t="s">
        <v>764</v>
      </c>
      <c r="M947" s="616" t="s">
        <v>764</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3" t="s">
        <v>801</v>
      </c>
      <c r="I948" s="954"/>
      <c r="J948" s="618" t="s">
        <v>766</v>
      </c>
      <c r="K948" s="619">
        <f t="shared" si="360"/>
        <v>43536</v>
      </c>
      <c r="L948" s="490">
        <v>11</v>
      </c>
      <c r="M948" s="620" t="s">
        <v>764</v>
      </c>
      <c r="N948" s="620" t="s">
        <v>764</v>
      </c>
      <c r="O948" s="620" t="s">
        <v>764</v>
      </c>
      <c r="P948" s="620" t="s">
        <v>764</v>
      </c>
      <c r="Q948" s="620" t="s">
        <v>764</v>
      </c>
      <c r="R948" s="620" t="s">
        <v>764</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5"/>
      <c r="I949" s="956"/>
      <c r="J949" s="618" t="s">
        <v>767</v>
      </c>
      <c r="K949" s="619" t="str">
        <f t="shared" si="360"/>
        <v>-</v>
      </c>
      <c r="L949" s="620" t="s">
        <v>768</v>
      </c>
      <c r="M949" s="620" t="s">
        <v>768</v>
      </c>
      <c r="N949" s="490">
        <v>20</v>
      </c>
      <c r="O949" s="490">
        <v>3</v>
      </c>
      <c r="P949" s="620" t="s">
        <v>768</v>
      </c>
      <c r="Q949" s="620" t="s">
        <v>768</v>
      </c>
      <c r="R949" s="620" t="s">
        <v>768</v>
      </c>
      <c r="S949" s="620" t="s">
        <v>768</v>
      </c>
      <c r="T949" s="620" t="s">
        <v>768</v>
      </c>
      <c r="U949" s="620" t="s">
        <v>768</v>
      </c>
      <c r="V949" s="620" t="s">
        <v>768</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7"/>
      <c r="I950" s="958"/>
      <c r="J950" s="603" t="s">
        <v>769</v>
      </c>
      <c r="K950" s="621" t="str">
        <f t="shared" si="360"/>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802</v>
      </c>
      <c r="I951" s="614"/>
      <c r="J951" s="595" t="s">
        <v>763</v>
      </c>
      <c r="K951" s="615" t="str">
        <f t="shared" si="360"/>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3" t="s">
        <v>803</v>
      </c>
      <c r="I952" s="954"/>
      <c r="J952" s="618" t="s">
        <v>766</v>
      </c>
      <c r="K952" s="619">
        <f t="shared" si="360"/>
        <v>43711</v>
      </c>
      <c r="L952" s="490">
        <v>36</v>
      </c>
      <c r="M952" s="620" t="s">
        <v>764</v>
      </c>
      <c r="N952" s="620" t="s">
        <v>764</v>
      </c>
      <c r="O952" s="620" t="s">
        <v>764</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5"/>
      <c r="I953" s="956"/>
      <c r="J953" s="618" t="s">
        <v>767</v>
      </c>
      <c r="K953" s="619" t="str">
        <f t="shared" si="360"/>
        <v>-</v>
      </c>
      <c r="L953" s="620" t="s">
        <v>768</v>
      </c>
      <c r="M953" s="620" t="s">
        <v>768</v>
      </c>
      <c r="N953" s="490">
        <v>20</v>
      </c>
      <c r="O953" s="490">
        <v>6</v>
      </c>
      <c r="P953" s="620" t="s">
        <v>768</v>
      </c>
      <c r="Q953" s="620" t="s">
        <v>768</v>
      </c>
      <c r="R953" s="620" t="s">
        <v>768</v>
      </c>
      <c r="S953" s="620" t="s">
        <v>768</v>
      </c>
      <c r="T953" s="620" t="s">
        <v>768</v>
      </c>
      <c r="U953" s="620" t="s">
        <v>768</v>
      </c>
      <c r="V953" s="620" t="s">
        <v>768</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7"/>
      <c r="I954" s="958"/>
      <c r="J954" s="603" t="s">
        <v>769</v>
      </c>
      <c r="K954" s="621" t="str">
        <f t="shared" si="360"/>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804</v>
      </c>
      <c r="I955" s="614"/>
      <c r="J955" s="595" t="s">
        <v>763</v>
      </c>
      <c r="K955" s="615" t="str">
        <f t="shared" si="360"/>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3" t="s">
        <v>805</v>
      </c>
      <c r="I956" s="954"/>
      <c r="J956" s="618" t="s">
        <v>766</v>
      </c>
      <c r="K956" s="619">
        <f t="shared" si="360"/>
        <v>43753</v>
      </c>
      <c r="L956" s="490">
        <v>42</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5"/>
      <c r="I957" s="956"/>
      <c r="J957" s="618" t="s">
        <v>767</v>
      </c>
      <c r="K957" s="619" t="str">
        <f t="shared" si="360"/>
        <v>-</v>
      </c>
      <c r="L957" s="620" t="s">
        <v>768</v>
      </c>
      <c r="M957" s="620" t="s">
        <v>768</v>
      </c>
      <c r="N957" s="490">
        <v>28</v>
      </c>
      <c r="O957" s="490">
        <v>3</v>
      </c>
      <c r="P957" s="620" t="s">
        <v>768</v>
      </c>
      <c r="Q957" s="620" t="s">
        <v>768</v>
      </c>
      <c r="R957" s="620" t="s">
        <v>768</v>
      </c>
      <c r="S957" s="620" t="s">
        <v>768</v>
      </c>
      <c r="T957" s="620" t="s">
        <v>768</v>
      </c>
      <c r="U957" s="620" t="s">
        <v>768</v>
      </c>
      <c r="V957" s="620" t="s">
        <v>768</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7"/>
      <c r="I958" s="958"/>
      <c r="J958" s="603" t="s">
        <v>769</v>
      </c>
      <c r="K958" s="621" t="str">
        <f t="shared" si="360"/>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806</v>
      </c>
      <c r="I959" s="614"/>
      <c r="J959" s="595" t="s">
        <v>763</v>
      </c>
      <c r="K959" s="615" t="str">
        <f t="shared" si="360"/>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3" t="s">
        <v>807</v>
      </c>
      <c r="I960" s="954"/>
      <c r="J960" s="618" t="s">
        <v>766</v>
      </c>
      <c r="K960" s="619" t="str">
        <f t="shared" si="360"/>
        <v>-</v>
      </c>
      <c r="L960" s="620" t="s">
        <v>764</v>
      </c>
      <c r="M960" s="620" t="s">
        <v>764</v>
      </c>
      <c r="N960" s="490">
        <v>0</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5"/>
      <c r="I961" s="956"/>
      <c r="J961" s="618" t="s">
        <v>767</v>
      </c>
      <c r="K961" s="619" t="str">
        <f t="shared" si="360"/>
        <v>-</v>
      </c>
      <c r="L961" s="620" t="s">
        <v>768</v>
      </c>
      <c r="M961" s="620" t="s">
        <v>768</v>
      </c>
      <c r="N961" s="620" t="s">
        <v>768</v>
      </c>
      <c r="O961" s="620" t="s">
        <v>768</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7"/>
      <c r="I962" s="958"/>
      <c r="J962" s="603" t="s">
        <v>769</v>
      </c>
      <c r="K962" s="621" t="str">
        <f t="shared" si="360"/>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808</v>
      </c>
      <c r="I963" s="614"/>
      <c r="J963" s="595" t="s">
        <v>763</v>
      </c>
      <c r="K963" s="615" t="str">
        <f t="shared" si="360"/>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3" t="s">
        <v>809</v>
      </c>
      <c r="I964" s="954"/>
      <c r="J964" s="618" t="s">
        <v>766</v>
      </c>
      <c r="K964" s="619" t="str">
        <f t="shared" si="360"/>
        <v>-</v>
      </c>
      <c r="L964" s="620" t="s">
        <v>764</v>
      </c>
      <c r="M964" s="620" t="s">
        <v>764</v>
      </c>
      <c r="N964" s="490">
        <v>0</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5"/>
      <c r="I965" s="956"/>
      <c r="J965" s="618" t="s">
        <v>767</v>
      </c>
      <c r="K965" s="619" t="str">
        <f t="shared" si="360"/>
        <v>-</v>
      </c>
      <c r="L965" s="620" t="s">
        <v>768</v>
      </c>
      <c r="M965" s="620" t="s">
        <v>768</v>
      </c>
      <c r="N965" s="620" t="s">
        <v>768</v>
      </c>
      <c r="O965" s="620" t="s">
        <v>768</v>
      </c>
      <c r="P965" s="620" t="s">
        <v>768</v>
      </c>
      <c r="Q965" s="620" t="s">
        <v>768</v>
      </c>
      <c r="R965" s="620" t="s">
        <v>768</v>
      </c>
      <c r="S965" s="620" t="s">
        <v>768</v>
      </c>
      <c r="T965" s="620" t="s">
        <v>768</v>
      </c>
      <c r="U965" s="620" t="s">
        <v>768</v>
      </c>
      <c r="V965" s="620" t="s">
        <v>768</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7"/>
      <c r="I966" s="958"/>
      <c r="J966" s="603" t="s">
        <v>769</v>
      </c>
      <c r="K966" s="621" t="str">
        <f t="shared" si="360"/>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810</v>
      </c>
      <c r="I967" s="614"/>
      <c r="J967" s="595" t="s">
        <v>763</v>
      </c>
      <c r="K967" s="615" t="str">
        <f t="shared" ref="K967:K978" si="363">IFERROR(DATE(2019,1,($L967-1)*7+1),"-")</f>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3" t="s">
        <v>811</v>
      </c>
      <c r="I968" s="954"/>
      <c r="J968" s="618" t="s">
        <v>766</v>
      </c>
      <c r="K968" s="619" t="str">
        <f t="shared" si="363"/>
        <v>-</v>
      </c>
      <c r="L968" s="620" t="s">
        <v>764</v>
      </c>
      <c r="M968" s="620" t="s">
        <v>764</v>
      </c>
      <c r="N968" s="620" t="s">
        <v>764</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5"/>
      <c r="I969" s="956"/>
      <c r="J969" s="618" t="s">
        <v>767</v>
      </c>
      <c r="K969" s="619" t="str">
        <f t="shared" si="363"/>
        <v>-</v>
      </c>
      <c r="L969" s="620" t="s">
        <v>768</v>
      </c>
      <c r="M969" s="620" t="s">
        <v>768</v>
      </c>
      <c r="N969" s="620" t="s">
        <v>768</v>
      </c>
      <c r="O969" s="620" t="s">
        <v>768</v>
      </c>
      <c r="P969" s="620" t="s">
        <v>768</v>
      </c>
      <c r="Q969" s="620" t="s">
        <v>768</v>
      </c>
      <c r="R969" s="620" t="s">
        <v>768</v>
      </c>
      <c r="S969" s="620" t="s">
        <v>768</v>
      </c>
      <c r="T969" s="620" t="s">
        <v>768</v>
      </c>
      <c r="U969" s="620" t="s">
        <v>768</v>
      </c>
      <c r="V969" s="620" t="s">
        <v>768</v>
      </c>
      <c r="W969" s="620" t="s">
        <v>768</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7"/>
      <c r="I970" s="958"/>
      <c r="J970" s="603" t="s">
        <v>769</v>
      </c>
      <c r="K970" s="621" t="str">
        <f t="shared" si="363"/>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2" t="s">
        <v>764</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812</v>
      </c>
      <c r="I971" s="614"/>
      <c r="J971" s="595" t="s">
        <v>763</v>
      </c>
      <c r="K971" s="615" t="str">
        <f t="shared" si="363"/>
        <v>-</v>
      </c>
      <c r="L971" s="616" t="s">
        <v>764</v>
      </c>
      <c r="M971" s="616" t="s">
        <v>764</v>
      </c>
      <c r="N971" s="616" t="s">
        <v>764</v>
      </c>
      <c r="O971" s="616" t="s">
        <v>764</v>
      </c>
      <c r="P971" s="616" t="s">
        <v>764</v>
      </c>
      <c r="Q971" s="623">
        <v>21</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3" t="s">
        <v>813</v>
      </c>
      <c r="I972" s="954"/>
      <c r="J972" s="618" t="s">
        <v>766</v>
      </c>
      <c r="K972" s="619" t="str">
        <f t="shared" si="363"/>
        <v>-</v>
      </c>
      <c r="L972" s="620" t="s">
        <v>764</v>
      </c>
      <c r="M972" s="620" t="s">
        <v>764</v>
      </c>
      <c r="N972" s="620" t="s">
        <v>764</v>
      </c>
      <c r="O972" s="620" t="s">
        <v>764</v>
      </c>
      <c r="P972" s="620" t="s">
        <v>764</v>
      </c>
      <c r="Q972" s="620" t="s">
        <v>764</v>
      </c>
      <c r="R972" s="620" t="s">
        <v>764</v>
      </c>
      <c r="S972" s="490" t="b">
        <v>1</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5"/>
      <c r="I973" s="956"/>
      <c r="J973" s="618" t="s">
        <v>767</v>
      </c>
      <c r="K973" s="619" t="str">
        <f t="shared" si="363"/>
        <v>-</v>
      </c>
      <c r="L973" s="620" t="s">
        <v>768</v>
      </c>
      <c r="M973" s="620" t="s">
        <v>768</v>
      </c>
      <c r="N973" s="620" t="s">
        <v>768</v>
      </c>
      <c r="O973" s="620" t="s">
        <v>768</v>
      </c>
      <c r="P973" s="490">
        <v>21</v>
      </c>
      <c r="Q973" s="620" t="s">
        <v>768</v>
      </c>
      <c r="R973" s="620" t="s">
        <v>768</v>
      </c>
      <c r="S973" s="620" t="s">
        <v>768</v>
      </c>
      <c r="T973" s="620" t="s">
        <v>768</v>
      </c>
      <c r="U973" s="620" t="s">
        <v>768</v>
      </c>
      <c r="V973" s="620" t="s">
        <v>768</v>
      </c>
      <c r="W973" s="620" t="s">
        <v>768</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7"/>
      <c r="I974" s="958"/>
      <c r="J974" s="603" t="s">
        <v>769</v>
      </c>
      <c r="K974" s="621" t="str">
        <f t="shared" si="363"/>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2" t="s">
        <v>764</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814</v>
      </c>
      <c r="I975" s="614"/>
      <c r="J975" s="595" t="s">
        <v>763</v>
      </c>
      <c r="K975" s="615">
        <f t="shared" si="363"/>
        <v>43452</v>
      </c>
      <c r="L975" s="624">
        <v>-1</v>
      </c>
      <c r="M975" s="616" t="s">
        <v>764</v>
      </c>
      <c r="N975" s="616" t="s">
        <v>764</v>
      </c>
      <c r="O975" s="616" t="s">
        <v>764</v>
      </c>
      <c r="P975" s="616" t="s">
        <v>764</v>
      </c>
      <c r="Q975" s="616" t="s">
        <v>764</v>
      </c>
      <c r="R975" s="616" t="s">
        <v>764</v>
      </c>
      <c r="S975" s="616" t="s">
        <v>764</v>
      </c>
      <c r="T975" s="616" t="s">
        <v>764</v>
      </c>
      <c r="U975" s="616" t="s">
        <v>764</v>
      </c>
      <c r="V975" s="623">
        <v>0.05</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3" t="s">
        <v>815</v>
      </c>
      <c r="I976" s="954"/>
      <c r="J976" s="618" t="s">
        <v>766</v>
      </c>
      <c r="K976" s="619" t="str">
        <f t="shared" si="363"/>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5"/>
      <c r="I977" s="956"/>
      <c r="J977" s="618" t="s">
        <v>767</v>
      </c>
      <c r="K977" s="619" t="str">
        <f t="shared" si="363"/>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7"/>
      <c r="I978" s="958"/>
      <c r="J978" s="603" t="s">
        <v>769</v>
      </c>
      <c r="K978" s="621" t="str">
        <f t="shared" si="363"/>
        <v>-</v>
      </c>
      <c r="L978" s="627" t="s">
        <v>764</v>
      </c>
      <c r="M978" s="627" t="s">
        <v>764</v>
      </c>
      <c r="N978" s="627" t="s">
        <v>764</v>
      </c>
      <c r="O978" s="627" t="s">
        <v>764</v>
      </c>
      <c r="P978" s="627" t="s">
        <v>764</v>
      </c>
      <c r="Q978" s="627" t="s">
        <v>764</v>
      </c>
      <c r="R978" s="627" t="s">
        <v>764</v>
      </c>
      <c r="S978" s="627" t="s">
        <v>764</v>
      </c>
      <c r="T978" s="627" t="s">
        <v>764</v>
      </c>
      <c r="U978" s="627" t="s">
        <v>764</v>
      </c>
      <c r="V978" s="626">
        <v>-0.05</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484</v>
      </c>
      <c r="AQ979" s="423"/>
      <c r="AR979" s="411"/>
      <c r="AS979" s="411"/>
      <c r="AT979" s="411"/>
    </row>
    <row r="980" spans="1:46" ht="5.0999999999999996" hidden="1" customHeight="1" outlineLevel="2" x14ac:dyDescent="0.25">
      <c r="A980" s="411"/>
      <c r="B980" s="420"/>
      <c r="C980" s="413">
        <f>INT($C$859)+2.005</f>
        <v>3.0049999999999999</v>
      </c>
      <c r="D980" s="442" t="s">
        <v>480</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816</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817</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818</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819</v>
      </c>
      <c r="I984" s="447"/>
      <c r="J984" s="490">
        <v>0</v>
      </c>
      <c r="K984" s="490">
        <v>0.5</v>
      </c>
      <c r="L984" s="490">
        <v>1.25</v>
      </c>
      <c r="M984" s="463">
        <f>FORECAST(M983,CHOOSE({1,2},L984,N984),CHOOSE({1,2},L983,N983))</f>
        <v>13.624999999999998</v>
      </c>
      <c r="N984" s="490">
        <v>3.5</v>
      </c>
      <c r="O984" s="447" t="s">
        <v>820</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484</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135</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821</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5" t="s">
        <v>1040</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07" t="s">
        <v>1077</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1078</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1071</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Crop!H58</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Crop!H59</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Crop!H60</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Crop!H61</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Crop!H62</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Crop!H63</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Crop!H64</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Crop!H66</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Crop!H67</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Crop!H68</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Crop!H69</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Crop!H70</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Crop!H71</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Crop!H72</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Crop!H73</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Crop!H74</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1051</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1069</v>
      </c>
      <c r="H156" s="779"/>
      <c r="I156" s="109" t="s">
        <v>1068</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458</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328</vt:i4>
      </vt:variant>
    </vt:vector>
  </HeadingPairs>
  <TitlesOfParts>
    <vt:vector size="34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2021-09-06T00:56:42Z</dcterms:modified>
</cp:coreProperties>
</file>