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C488D7EA-5916-42C6-9B99-31D776C5193D}" xr6:coauthVersionLast="46" xr6:coauthVersionMax="46" xr10:uidLastSave="{00000000-0000-0000-0000-000000000000}"/>
  <bookViews>
    <workbookView xWindow="0" yWindow="870" windowWidth="27870" windowHeight="15135"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5" i="13" l="1"/>
  <c r="O125" i="13"/>
  <c r="N125" i="13"/>
  <c r="M125" i="13"/>
  <c r="L125" i="13"/>
  <c r="K125" i="13"/>
  <c r="O124" i="13"/>
  <c r="J125" i="13"/>
  <c r="K131" i="9" l="1"/>
  <c r="K130" i="9"/>
  <c r="K123" i="9"/>
  <c r="K122" i="9"/>
  <c r="C123" i="9"/>
  <c r="C122" i="9"/>
  <c r="C115" i="9"/>
  <c r="C114" i="9"/>
  <c r="C107" i="9"/>
  <c r="C106" i="9"/>
  <c r="C99" i="9"/>
  <c r="C98" i="9"/>
  <c r="C129" i="9"/>
  <c r="C128" i="9"/>
  <c r="C91" i="9"/>
  <c r="C90" i="9"/>
  <c r="C80" i="9"/>
  <c r="C79" i="9"/>
  <c r="C74" i="9"/>
  <c r="C73" i="9"/>
  <c r="C66" i="9"/>
  <c r="C65" i="9"/>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charset val="1"/>
          </rPr>
          <t>John:</t>
        </r>
        <r>
          <rPr>
            <sz val="9"/>
            <color indexed="81"/>
            <rFont val="Tahoma"/>
            <charset val="1"/>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family val="2"/>
          </rPr>
          <t>John:</t>
        </r>
        <r>
          <rPr>
            <sz val="9"/>
            <color indexed="81"/>
            <rFont val="Tahoma"/>
            <family val="2"/>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1"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<sst xmlns="http://schemas.openxmlformats.org/spreadsheetml/2006/main" count="4209" uniqueCount="2486">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</sst>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98">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15" fontId="18" fillId="18" borderId="16" xfId="18" applyNumberFormat="1" applyAlignment="1">
      <alignment horizontal="center" vertical="top"/>
      <protection locked="0"/>
    </xf>
    <xf numFmtId="0" fontId="38" fillId="16" borderId="28" xfId="16" applyFont="1" applyBorder="1">
      <alignment vertical="top"/>
    </xf>
    <xf numFmtId="0" fontId="16" fillId="16" borderId="28" xfId="16" applyBorder="1" applyAlignment="1">
      <alignment horizontal="left" vertical="top"/>
    </xf>
    <xf numFmtId="0" fontId="16" fillId="16" borderId="64" xfId="16" applyBorder="1">
      <alignment vertical="top"/>
    </xf>
    <xf numFmtId="0" fontId="18" fillId="18" borderId="64" xfId="18" applyBorder="1">
      <alignment vertical="top"/>
      <protection locked="0"/>
    </xf>
    <xf numFmtId="0" fontId="16" fillId="16" borderId="16" xfId="16" applyBorder="1">
      <alignment vertical="top"/>
    </xf>
    <xf numFmtId="0" fontId="18" fillId="18" borderId="16" xfId="18" applyBorder="1">
      <alignment vertical="top"/>
      <protection locked="0"/>
    </xf>
    <xf numFmtId="0" fontId="18" fillId="18" borderId="61" xfId="18" applyBorder="1">
      <alignment vertical="top"/>
      <protection locked="0"/>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xf numFmtId="166" fontId="18" fillId="19" borderId="16" xfId="5" applyNumberFormat="1" applyFont="1" applyFill="1" applyBorder="1" applyAlignment="1" applyProtection="1">
      <alignment horizontal="center" vertical="top"/>
      <protection locked="0"/>
    </xf>
    <xf numFmtId="167" fontId="16" fillId="16" borderId="29" xfId="16" applyNumberFormat="1" applyBorder="1">
      <alignment vertical="top"/>
    </xf>
    <xf numFmtId="167" fontId="16" fillId="16" borderId="27" xfId="16" applyNumberFormat="1" applyBorder="1">
      <alignment vertical="top"/>
    </xf>
    <xf numFmtId="167" fontId="16" fillId="16" borderId="21" xfId="16" applyNumberFormat="1" applyBorder="1">
      <alignment vertical="top"/>
    </xf>
    <xf numFmtId="167" fontId="16" fillId="16" borderId="32" xfId="16" applyNumberFormat="1" applyBorder="1">
      <alignment vertical="top"/>
    </xf>
    <xf numFmtId="167" fontId="18" fillId="18" borderId="29" xfId="18" applyNumberFormat="1" applyBorder="1" applyAlignment="1">
      <alignment horizontal="center" vertical="top"/>
      <protection locked="0"/>
    </xf>
    <xf numFmtId="167" fontId="18" fillId="18" borderId="28" xfId="18" applyNumberFormat="1" applyBorder="1" applyAlignment="1">
      <alignment horizontal="center" vertical="top"/>
      <protection locked="0"/>
    </xf>
    <xf numFmtId="167" fontId="18" fillId="18" borderId="32" xfId="18" applyNumberFormat="1" applyBorder="1" applyAlignment="1">
      <alignment horizontal="center" vertical="top"/>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2439</v>
      </c>
      <c r="B11" s="46">
        <v>0.5</v>
      </c>
    </row>
    <row r="12" spans="1:2" x14ac:dyDescent="0.25">
      <c r="A12" s="4" t="s">
        <v>2440</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77" t="s">
        <v>2415</v>
      </c>
      <c r="K18" s="377"/>
      <c r="L18" s="377"/>
      <c r="M18" s="377"/>
      <c r="N18" s="377"/>
      <c r="O18" s="377"/>
      <c r="P18" s="377"/>
      <c r="Q18" s="377"/>
      <c r="R18" s="377"/>
      <c r="S18" s="377"/>
      <c r="T18" s="377"/>
      <c r="U18" s="377"/>
      <c r="V18" s="377"/>
      <c r="W18" s="377"/>
      <c r="X18" s="37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78" t="s">
        <v>2414</v>
      </c>
      <c r="K21" s="379"/>
      <c r="L21" s="379"/>
      <c r="M21" s="379"/>
      <c r="N21" s="379"/>
      <c r="O21" s="379"/>
      <c r="P21" s="379"/>
      <c r="Q21" s="379"/>
      <c r="R21" s="379"/>
      <c r="S21" s="379"/>
      <c r="T21" s="379"/>
      <c r="U21" s="379"/>
      <c r="V21" s="379"/>
      <c r="W21" s="379"/>
      <c r="X21" s="38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2413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2412</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2411</v>
      </c>
      <c r="I51" s="340" t="str">
        <f>IF(COUNT($J51:$Z51)&gt;1,STDEV($J51:$Z51)=0,"")</f>
        <v/>
      </c>
      <c r="J51" s="87" t="s">
        <v>2416</v>
      </c>
      <c r="K51" s="87" t="s">
        <v>2410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2409</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2408</v>
      </c>
      <c r="I54" s="340" t="str">
        <f t="shared" si="0"/>
        <v/>
      </c>
      <c r="J54" s="87" t="s">
        <v>2407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2406</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2405</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2404</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2403</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2402</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2401</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2400</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2399</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2398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tabSelected="1"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81" t="s">
        <v>2465</v>
      </c>
      <c r="K18" s="377"/>
      <c r="L18" s="377"/>
      <c r="M18" s="377"/>
      <c r="N18" s="377"/>
      <c r="O18" s="377"/>
      <c r="P18" s="377"/>
      <c r="Q18" s="377"/>
      <c r="R18" s="377"/>
      <c r="S18" s="377"/>
      <c r="T18" s="377"/>
      <c r="U18" s="377"/>
      <c r="V18" s="377"/>
      <c r="W18" s="377"/>
      <c r="X18" s="377"/>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44318.534070949099</v>
      </c>
      <c r="J21" s="378" t="s">
        <v>2485</v>
      </c>
      <c r="K21" s="379"/>
      <c r="L21" s="379"/>
      <c r="M21" s="379"/>
      <c r="N21" s="379"/>
      <c r="O21" s="379"/>
      <c r="P21" s="379"/>
      <c r="Q21" s="379"/>
      <c r="R21" s="379"/>
      <c r="S21" s="379"/>
      <c r="T21" s="379"/>
      <c r="U21" s="379"/>
      <c r="V21" s="379"/>
      <c r="W21" s="379"/>
      <c r="X21" s="380"/>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2379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hidden="1"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2447</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2417</v>
      </c>
      <c r="AR98" t="s">
        <v>2418</v>
      </c>
    </row>
    <row r="99" spans="1:4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2419</v>
      </c>
      <c r="AE99" s="87"/>
      <c r="AF99" s="87"/>
      <c r="AG99" s="87"/>
      <c r="AH99" s="84"/>
      <c r="AI99" s="66"/>
      <c r="AJ99" s="54"/>
      <c r="AK99" s="54"/>
      <c r="AL99" s="54"/>
      <c r="AM99" t="s">
        <v>252</v>
      </c>
      <c r="AR99" t="str">
        <f>"Calculated from "&amp;AM101</f>
        <v>Calculated from Inputs from Mecardo (Andrew Wood) Nov 2020</v>
      </c>
    </row>
    <row r="100" spans="1:46" outlineLevel="3" x14ac:dyDescent="0.25">
      <c r="A100" s="54"/>
      <c r="B100" s="63"/>
      <c r="C100" s="98">
        <f t="shared" ref="C100:C113" si="3">INT($C$86)+3</f>
        <v>4</v>
      </c>
      <c r="D100" s="84"/>
      <c r="E100" s="79"/>
      <c r="F100" s="79" t="s">
        <v>253</v>
      </c>
      <c r="G100" s="84"/>
      <c r="H100" s="119" t="s">
        <v>2420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2421</v>
      </c>
      <c r="X114" s="138"/>
      <c r="Y114" s="138"/>
      <c r="Z114" s="138"/>
      <c r="AA114" s="138"/>
      <c r="AB114" s="138"/>
      <c r="AC114" s="116"/>
      <c r="AD114" s="138" t="s">
        <v>267</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271</v>
      </c>
      <c r="I117" s="108">
        <v>70</v>
      </c>
      <c r="J117" s="87" t="s">
        <v>2446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2422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2423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2424</v>
      </c>
      <c r="J124" s="127">
        <v>0.68</v>
      </c>
      <c r="K124" s="127">
        <v>0.55000000000000004</v>
      </c>
      <c r="L124" s="127">
        <v>0.5</v>
      </c>
      <c r="M124" s="127">
        <v>0.65</v>
      </c>
      <c r="N124" s="127">
        <v>0.65</v>
      </c>
      <c r="O124" s="143">
        <f>J124</f>
        <v>0.68</v>
      </c>
      <c r="P124" s="143">
        <v>0.4</v>
      </c>
      <c r="Q124" s="108" t="s">
        <v>2425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2426</v>
      </c>
      <c r="J125" s="390">
        <f>(J126/J124)/SUMPRODUCT($J126:$P126,(1/$J124:$P124))</f>
        <v>0.750407617373261</v>
      </c>
      <c r="K125" s="358">
        <f t="shared" ref="K125:P125" si="19">(K126/K124)/SUMPRODUCT($J126:$P126,(1/$J124:$P124))</f>
        <v>0.1131434988500704</v>
      </c>
      <c r="L125" s="358">
        <f t="shared" si="19"/>
        <v>4.1071090082575555E-2</v>
      </c>
      <c r="M125" s="358">
        <f t="shared" si="19"/>
        <v>1.2445784873507741E-2</v>
      </c>
      <c r="N125" s="358">
        <f t="shared" si="19"/>
        <v>3.1593146217365808E-2</v>
      </c>
      <c r="O125" s="358">
        <f t="shared" si="19"/>
        <v>0</v>
      </c>
      <c r="P125" s="358">
        <f t="shared" si="19"/>
        <v>5.1338862603219446E-2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2427</v>
      </c>
      <c r="J126" s="143">
        <v>0.82</v>
      </c>
      <c r="K126" s="143">
        <v>0.1</v>
      </c>
      <c r="L126" s="143">
        <v>3.3000000000000002E-2</v>
      </c>
      <c r="M126" s="143">
        <v>1.2999999999999999E-2</v>
      </c>
      <c r="N126" s="143">
        <v>3.3000000000000002E-2</v>
      </c>
      <c r="O126" s="143">
        <v>0</v>
      </c>
      <c r="P126" s="143">
        <v>3.3000000000000002E-2</v>
      </c>
      <c r="Q126" s="108" t="s">
        <v>2428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2429</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2430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2431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2432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2427</v>
      </c>
      <c r="J130" s="143">
        <v>0.85</v>
      </c>
      <c r="K130" s="143">
        <v>0.08</v>
      </c>
      <c r="L130" s="143">
        <v>0.03</v>
      </c>
      <c r="M130" s="143">
        <v>0.01</v>
      </c>
      <c r="N130" s="143">
        <v>2.8000000000000001E-2</v>
      </c>
      <c r="O130" s="143">
        <v>0</v>
      </c>
      <c r="P130" s="143">
        <v>2.8000000000000001E-2</v>
      </c>
      <c r="Q130" s="108" t="s">
        <v>2433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2429</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2430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2431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2434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2435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2436</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2437</v>
      </c>
      <c r="I142" s="107"/>
      <c r="J142" s="107"/>
      <c r="K142" s="142">
        <f>SUMPRODUCT($J$124:$P$124,$J$125:$P$125)</f>
        <v>0.64220249947299946</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2438</v>
      </c>
      <c r="I143" s="145"/>
      <c r="J143" s="145"/>
      <c r="K143" s="361">
        <f>K141/K142</f>
        <v>0.61615911656510058</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82" t="s">
        <v>308</v>
      </c>
      <c r="V168" s="383"/>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395">
        <f>316/461</f>
        <v>0.68546637744034711</v>
      </c>
      <c r="S169" s="158">
        <v>1</v>
      </c>
      <c r="T169" s="395">
        <f>614/461</f>
        <v>1.331887201735358</v>
      </c>
      <c r="U169" s="155">
        <v>93</v>
      </c>
      <c r="V169" s="391">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246">
        <f>282/450</f>
        <v>0.62666666666666671</v>
      </c>
      <c r="S170" s="107">
        <v>1</v>
      </c>
      <c r="T170" s="246">
        <f>592/450</f>
        <v>1.3155555555555556</v>
      </c>
      <c r="U170" s="138">
        <v>96</v>
      </c>
      <c r="V170" s="392">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246">
        <f>271/422</f>
        <v>0.64218009478672988</v>
      </c>
      <c r="S171" s="107">
        <v>1</v>
      </c>
      <c r="T171" s="246">
        <f>547/422</f>
        <v>1.2962085308056872</v>
      </c>
      <c r="U171" s="138">
        <v>99</v>
      </c>
      <c r="V171" s="392">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246">
        <v>0.65</v>
      </c>
      <c r="S172" s="107">
        <v>1</v>
      </c>
      <c r="T172" s="246">
        <v>1.3</v>
      </c>
      <c r="U172" s="138">
        <v>90</v>
      </c>
      <c r="V172" s="392">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246">
        <v>0.65</v>
      </c>
      <c r="S173" s="107">
        <v>1</v>
      </c>
      <c r="T173" s="246">
        <v>1.3</v>
      </c>
      <c r="U173" s="138">
        <v>90</v>
      </c>
      <c r="V173" s="392">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246">
        <v>0.65</v>
      </c>
      <c r="S174" s="107">
        <v>1</v>
      </c>
      <c r="T174" s="246">
        <v>1.3</v>
      </c>
      <c r="U174" s="138">
        <v>90</v>
      </c>
      <c r="V174" s="392">
        <f t="shared" si="28"/>
        <v>1.4166666666666667</v>
      </c>
      <c r="W174" s="167">
        <f t="shared" ca="1" si="24"/>
        <v>140</v>
      </c>
      <c r="X174" s="167">
        <f t="shared" ca="1" si="25"/>
        <v>98.823529411764696</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396">
        <f>148/265</f>
        <v>0.55849056603773584</v>
      </c>
      <c r="S175" s="151">
        <v>1</v>
      </c>
      <c r="T175" s="396">
        <f>406/265</f>
        <v>1.5320754716981133</v>
      </c>
      <c r="U175" s="176">
        <v>99</v>
      </c>
      <c r="V175" s="393">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397">
        <v>0.65</v>
      </c>
      <c r="S176" s="189">
        <v>1</v>
      </c>
      <c r="T176" s="397">
        <v>1.3</v>
      </c>
      <c r="U176" s="186">
        <v>90</v>
      </c>
      <c r="V176" s="394">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2450</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100</v>
      </c>
      <c r="M224" s="156">
        <v>120</v>
      </c>
      <c r="N224" s="199">
        <v>140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7.1428571428571434E-5</v>
      </c>
      <c r="Y224" s="207">
        <f>SQRT(K224*MAX(K224:K230)/(MAX($J224:$N224)*MAX($J224:$N230)))</f>
        <v>7.1428571428571434E-5</v>
      </c>
      <c r="Z224" s="207">
        <f>SQRT(L224*MAX(L224:L230)/(MAX($J224:$N224)*MAX($J224:$N230)))</f>
        <v>0.7142857142857143</v>
      </c>
      <c r="AA224" s="207">
        <f>SQRT(M224*MAX(M224:M230)/(MAX($J224:$N224)*MAX($J224:$N230)))</f>
        <v>0.85714285714285721</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100</v>
      </c>
      <c r="M225" s="110">
        <f t="shared" si="43"/>
        <v>120</v>
      </c>
      <c r="N225" s="211">
        <f t="shared" si="43"/>
        <v>140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7.1428571428571434E-5</v>
      </c>
      <c r="Y225" s="216">
        <f>SQRT(K225*MAX(K224:K230)/(MAX($J225:$N225)*MAX($J224:$N230)))</f>
        <v>7.1428571428571434E-5</v>
      </c>
      <c r="Z225" s="216">
        <f>SQRT(L225*MAX(L224:L230)/(MAX($J225:$N225)*MAX($J224:$N230)))</f>
        <v>0.7142857142857143</v>
      </c>
      <c r="AA225" s="216">
        <f>SQRT(M225*MAX(M224:M230)/(MAX($J225:$N225)*MAX($J224:$N230)))</f>
        <v>0.85714285714285721</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100</v>
      </c>
      <c r="M226" s="110">
        <f t="shared" si="43"/>
        <v>120</v>
      </c>
      <c r="N226" s="211">
        <f t="shared" si="43"/>
        <v>140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7.1428571428571434E-5</v>
      </c>
      <c r="Y226" s="216">
        <f>SQRT(K226*MAX(K224:K230)/(MAX($J226:$N226)*MAX($J224:$N230)))</f>
        <v>7.1428571428571434E-5</v>
      </c>
      <c r="Z226" s="216">
        <f>SQRT(L226*MAX(L224:L230)/(MAX($J226:$N226)*MAX($J224:$N230)))</f>
        <v>0.7142857142857143</v>
      </c>
      <c r="AA226" s="216">
        <f>SQRT(M226*MAX(M224:M230)/(MAX($J226:$N226)*MAX($J224:$N230)))</f>
        <v>0.85714285714285721</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100</v>
      </c>
      <c r="M227" s="110">
        <f t="shared" si="43"/>
        <v>120</v>
      </c>
      <c r="N227" s="211">
        <f t="shared" si="43"/>
        <v>140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7.1428571428571434E-5</v>
      </c>
      <c r="Y227" s="216">
        <f>SQRT(K227*MAX(K224:K230)/(MAX($J227:$N227)*MAX($J224:$N230)))</f>
        <v>7.1428571428571434E-5</v>
      </c>
      <c r="Z227" s="216">
        <f>SQRT(L227*MAX(L224:L230)/(MAX($J227:$N227)*MAX($J224:$N230)))</f>
        <v>0.7142857142857143</v>
      </c>
      <c r="AA227" s="216">
        <f>SQRT(M227*MAX(M224:M230)/(MAX($J227:$N227)*MAX($J224:$N230)))</f>
        <v>0.85714285714285721</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100</v>
      </c>
      <c r="M228" s="110">
        <f t="shared" si="43"/>
        <v>120</v>
      </c>
      <c r="N228" s="211">
        <f t="shared" si="43"/>
        <v>140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7.1428571428571434E-5</v>
      </c>
      <c r="Y228" s="216">
        <f>SQRT(K228*MAX(K224:K230)/(MAX($J228:$N228)*MAX($J224:$N230)))</f>
        <v>7.1428571428571434E-5</v>
      </c>
      <c r="Z228" s="216">
        <f>SQRT(L228*MAX(L224:L230)/(MAX($J228:$N228)*MAX($J224:$N230)))</f>
        <v>0.7142857142857143</v>
      </c>
      <c r="AA228" s="216">
        <f>SQRT(M228*MAX(M224:M230)/(MAX($J228:$N228)*MAX($J224:$N230)))</f>
        <v>0.85714285714285721</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100</v>
      </c>
      <c r="M229" s="110">
        <f t="shared" si="43"/>
        <v>120</v>
      </c>
      <c r="N229" s="211">
        <f t="shared" si="43"/>
        <v>140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7.1428571428571434E-5</v>
      </c>
      <c r="Y229" s="216">
        <f>SQRT(K229*MAX(K224:K230)/(MAX($J229:$N229)*MAX($J224:$N230)))</f>
        <v>7.1428571428571434E-5</v>
      </c>
      <c r="Z229" s="216">
        <f>SQRT(L229*MAX(L224:L230)/(MAX($J229:$N229)*MAX($J224:$N230)))</f>
        <v>0.7142857142857143</v>
      </c>
      <c r="AA229" s="216">
        <f>SQRT(M229*MAX(M224:M230)/(MAX($J229:$N229)*MAX($J224:$N230)))</f>
        <v>0.85714285714285721</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100</v>
      </c>
      <c r="M230" s="187">
        <f t="shared" si="43"/>
        <v>120</v>
      </c>
      <c r="N230" s="219">
        <f t="shared" si="43"/>
        <v>140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7.1428571428571434E-5</v>
      </c>
      <c r="Y230" s="224">
        <f>SQRT(K230*MAX(K224:K230)/(MAX($J230:$N230)*MAX($J224:$N230)))</f>
        <v>7.1428571428571434E-5</v>
      </c>
      <c r="Z230" s="224">
        <f>SQRT(L230*MAX(L224:L230)/(MAX($J230:$N230)*MAX($J224:$N230)))</f>
        <v>0.7142857142857143</v>
      </c>
      <c r="AA230" s="224">
        <f>SQRT(M230*MAX(M224:M230)/(MAX($J230:$N230)*MAX($J224:$N230)))</f>
        <v>0.85714285714285721</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2358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2363</v>
      </c>
      <c r="K303" s="328" t="s">
        <v>2359</v>
      </c>
      <c r="L303" s="328" t="s">
        <v>2360</v>
      </c>
      <c r="M303" s="87"/>
      <c r="N303" s="87" t="s">
        <v>2368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2364</v>
      </c>
      <c r="K304" s="107" t="s">
        <v>2361</v>
      </c>
      <c r="L304" s="107" t="s">
        <v>2362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2365</v>
      </c>
      <c r="I305" s="87"/>
      <c r="J305" s="108">
        <v>100000</v>
      </c>
      <c r="K305" s="108">
        <v>2000</v>
      </c>
      <c r="L305" s="108">
        <v>0.15</v>
      </c>
      <c r="M305" s="87"/>
      <c r="N305" s="87" t="s">
        <v>2369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2357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2441</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hidden="1"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hidden="1" outlineLevel="3" x14ac:dyDescent="0.2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2372</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2370</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collapsed="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hidden="1"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hidden="1" outlineLevel="2" x14ac:dyDescent="0.25">
      <c r="A385" s="54"/>
      <c r="B385" s="63"/>
      <c r="C385" s="98">
        <f>INT($C$373)+2</f>
        <v>3</v>
      </c>
      <c r="D385" s="84"/>
      <c r="E385" s="79"/>
      <c r="F385" s="79"/>
      <c r="G385" s="84"/>
      <c r="H385" s="87" t="s">
        <v>498</v>
      </c>
      <c r="I385" s="108" t="b">
        <v>0</v>
      </c>
      <c r="J385" s="87"/>
      <c r="K385" s="87"/>
      <c r="L385" s="87"/>
      <c r="M385" s="87"/>
      <c r="N385" s="284" t="s">
        <v>2371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hidden="1"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hidden="1"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hidden="1"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hidden="1" outlineLevel="3" x14ac:dyDescent="0.2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hidden="1" outlineLevel="3" x14ac:dyDescent="0.2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hidden="1" outlineLevel="3" x14ac:dyDescent="0.2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hidden="1" outlineLevel="3" x14ac:dyDescent="0.2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hidden="1" outlineLevel="3" x14ac:dyDescent="0.2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hidden="1" outlineLevel="3" x14ac:dyDescent="0.2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hidden="1" outlineLevel="3" x14ac:dyDescent="0.2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hidden="1" outlineLevel="3" x14ac:dyDescent="0.2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hidden="1" outlineLevel="3" x14ac:dyDescent="0.2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hidden="1" outlineLevel="3" x14ac:dyDescent="0.25">
      <c r="A400" s="54"/>
      <c r="B400" s="63"/>
      <c r="C400" s="98">
        <f t="shared" si="58"/>
        <v>4</v>
      </c>
      <c r="D400" s="84"/>
      <c r="E400" s="79"/>
      <c r="F400" s="79"/>
      <c r="G400" s="84"/>
      <c r="H400" s="365" t="s">
        <v>2374</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hidden="1" outlineLevel="3" x14ac:dyDescent="0.25">
      <c r="A401" s="54"/>
      <c r="B401" s="63"/>
      <c r="C401" s="98">
        <f t="shared" si="58"/>
        <v>4</v>
      </c>
      <c r="D401" s="84"/>
      <c r="E401" s="79"/>
      <c r="F401" s="79"/>
      <c r="G401" s="84"/>
      <c r="H401" s="342" t="s">
        <v>2464</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hidden="1"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idden="1"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hidden="1"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2442</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2443</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2444</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2445</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T54" activePane="bottomRight" state="frozen"/>
      <selection activeCell="J51" sqref="J51"/>
      <selection pane="topRight" activeCell="J51" sqref="J51"/>
      <selection pane="bottomLeft" activeCell="J51" sqref="J51"/>
      <selection pane="bottomRight" activeCell="U87" sqref="U87"/>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84" t="s">
        <v>2466</v>
      </c>
      <c r="K18" s="385"/>
      <c r="L18" s="385"/>
      <c r="M18" s="385"/>
      <c r="N18" s="385"/>
      <c r="O18" s="385"/>
      <c r="P18" s="385"/>
      <c r="Q18" s="385"/>
      <c r="R18" s="385"/>
      <c r="S18" s="385"/>
      <c r="T18" s="385"/>
      <c r="U18" s="385"/>
      <c r="V18" s="385"/>
      <c r="W18" s="385"/>
      <c r="X18" s="385"/>
      <c r="Y18" s="385"/>
      <c r="Z18" s="385"/>
      <c r="AA18" s="385"/>
      <c r="AB18" s="386"/>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44315.470734143499</v>
      </c>
      <c r="J21" s="387" t="s">
        <v>2484</v>
      </c>
      <c r="K21" s="388"/>
      <c r="L21" s="388"/>
      <c r="M21" s="388"/>
      <c r="N21" s="388"/>
      <c r="O21" s="388"/>
      <c r="P21" s="388"/>
      <c r="Q21" s="388"/>
      <c r="R21" s="388"/>
      <c r="S21" s="388"/>
      <c r="T21" s="388"/>
      <c r="U21" s="388"/>
      <c r="V21" s="388"/>
      <c r="W21" s="388"/>
      <c r="X21" s="388"/>
      <c r="Y21" s="388"/>
      <c r="Z21" s="388"/>
      <c r="AA21" s="388"/>
      <c r="AB21" s="389"/>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2451</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collapsed="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564</v>
      </c>
      <c r="I61" s="107" t="s">
        <v>1601</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2449</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595</v>
      </c>
      <c r="I93" s="107" t="s">
        <v>2469</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596</v>
      </c>
      <c r="I94" s="107" t="s">
        <v>2470</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2463</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x14ac:dyDescent="0.2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25">
      <c r="A260" s="54"/>
      <c r="B260" s="63"/>
      <c r="C260" s="56">
        <f t="shared" ref="C260:C272" si="31">INT($C$40)+2</f>
        <v>3</v>
      </c>
      <c r="D260" s="84"/>
      <c r="E260" s="79"/>
      <c r="F260" s="79" t="s">
        <v>961</v>
      </c>
      <c r="G260" s="84"/>
      <c r="H260" s="87" t="s">
        <v>2482</v>
      </c>
      <c r="I260" s="107" t="s">
        <v>962</v>
      </c>
      <c r="J260" s="107"/>
      <c r="K260" s="108">
        <f>23*0.85</f>
        <v>19.55</v>
      </c>
      <c r="L260" s="108">
        <f>22*0.85</f>
        <v>18.7</v>
      </c>
      <c r="M260" s="87"/>
      <c r="N260" s="87"/>
      <c r="O260" s="87"/>
      <c r="P260" s="87"/>
      <c r="Q260" s="87"/>
      <c r="R260" s="87" t="s">
        <v>963</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outlineLevel="2" x14ac:dyDescent="0.25">
      <c r="A261" s="54"/>
      <c r="B261" s="63"/>
      <c r="C261" s="56">
        <f t="shared" si="31"/>
        <v>3</v>
      </c>
      <c r="D261" s="84"/>
      <c r="E261" s="79"/>
      <c r="F261" s="79" t="s">
        <v>964</v>
      </c>
      <c r="G261" s="84"/>
      <c r="H261" s="87" t="s">
        <v>965</v>
      </c>
      <c r="I261" s="107" t="s">
        <v>966</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outlineLevel="2" x14ac:dyDescent="0.25">
      <c r="A262" s="54"/>
      <c r="B262" s="63"/>
      <c r="C262" s="56">
        <f t="shared" si="31"/>
        <v>3</v>
      </c>
      <c r="D262" s="84"/>
      <c r="E262" s="79"/>
      <c r="F262" s="79" t="s">
        <v>967</v>
      </c>
      <c r="G262" s="84"/>
      <c r="H262" s="87" t="s">
        <v>2483</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2448</v>
      </c>
      <c r="AE262" s="87"/>
      <c r="AF262" s="108">
        <v>1</v>
      </c>
      <c r="AG262" s="108">
        <v>1</v>
      </c>
      <c r="AH262" s="84"/>
      <c r="AI262" s="66"/>
      <c r="AJ262" s="54"/>
      <c r="AK262" s="54"/>
      <c r="AL262" s="54"/>
    </row>
    <row r="263" spans="1:38" outlineLevel="2" x14ac:dyDescent="0.25">
      <c r="A263" s="54"/>
      <c r="B263" s="63"/>
      <c r="C263" s="56">
        <f t="shared" si="31"/>
        <v>3</v>
      </c>
      <c r="D263" s="84"/>
      <c r="E263" s="79"/>
      <c r="F263" s="79" t="s">
        <v>968</v>
      </c>
      <c r="G263" s="84"/>
      <c r="H263" s="87" t="s">
        <v>969</v>
      </c>
      <c r="I263" s="107" t="s">
        <v>683</v>
      </c>
      <c r="J263" s="107"/>
      <c r="K263" s="108">
        <v>0.04</v>
      </c>
      <c r="L263" s="108">
        <v>0.04</v>
      </c>
      <c r="M263" s="87"/>
      <c r="N263" s="87"/>
      <c r="O263" s="87"/>
      <c r="P263" s="87"/>
      <c r="Q263" s="87"/>
      <c r="R263" s="87" t="s">
        <v>970</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outlineLevel="2" x14ac:dyDescent="0.25">
      <c r="A264" s="54"/>
      <c r="B264" s="63"/>
      <c r="C264" s="56">
        <f t="shared" si="31"/>
        <v>3</v>
      </c>
      <c r="D264" s="84"/>
      <c r="E264" s="79"/>
      <c r="F264" s="79" t="s">
        <v>971</v>
      </c>
      <c r="G264" s="84"/>
      <c r="H264" s="87" t="s">
        <v>972</v>
      </c>
      <c r="I264" s="107" t="s">
        <v>638</v>
      </c>
      <c r="J264" s="107"/>
      <c r="K264" s="108">
        <v>0.25</v>
      </c>
      <c r="L264" s="108">
        <v>0.25</v>
      </c>
      <c r="M264" s="87"/>
      <c r="N264" s="87"/>
      <c r="O264" s="87"/>
      <c r="P264" s="87"/>
      <c r="Q264" s="87"/>
      <c r="R264" s="87" t="s">
        <v>973</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outlineLevel="2" x14ac:dyDescent="0.25">
      <c r="A265" s="54"/>
      <c r="B265" s="63"/>
      <c r="C265" s="56">
        <f t="shared" si="31"/>
        <v>3</v>
      </c>
      <c r="D265" s="84"/>
      <c r="E265" s="79"/>
      <c r="F265" s="79" t="s">
        <v>974</v>
      </c>
      <c r="G265" s="84"/>
      <c r="H265" s="87" t="s">
        <v>975</v>
      </c>
      <c r="I265" s="107" t="s">
        <v>976</v>
      </c>
      <c r="J265" s="107"/>
      <c r="K265" s="87"/>
      <c r="L265" s="87"/>
      <c r="M265" s="87"/>
      <c r="N265" s="87"/>
      <c r="O265" s="87"/>
      <c r="P265" s="87"/>
      <c r="Q265" s="87"/>
      <c r="R265" s="87" t="s">
        <v>977</v>
      </c>
      <c r="S265" s="87"/>
      <c r="T265" s="87"/>
      <c r="U265" s="108">
        <v>0.03</v>
      </c>
      <c r="V265" s="108">
        <v>0.03</v>
      </c>
      <c r="W265" s="108">
        <v>0.03</v>
      </c>
      <c r="X265" s="108">
        <v>0.2</v>
      </c>
      <c r="Y265" s="108">
        <v>0.06</v>
      </c>
      <c r="Z265" s="108">
        <v>0.06</v>
      </c>
      <c r="AA265" s="108">
        <v>0.11</v>
      </c>
      <c r="AB265" s="108">
        <v>0.11</v>
      </c>
      <c r="AC265" s="87"/>
      <c r="AD265" s="108" t="s">
        <v>977</v>
      </c>
      <c r="AE265" s="87"/>
      <c r="AF265" s="108">
        <v>1</v>
      </c>
      <c r="AG265" s="108">
        <v>1</v>
      </c>
      <c r="AH265" s="84"/>
      <c r="AI265" s="66"/>
      <c r="AJ265" s="54"/>
      <c r="AK265" s="54"/>
      <c r="AL265" s="54"/>
    </row>
    <row r="266" spans="1:38" outlineLevel="2" x14ac:dyDescent="0.25">
      <c r="A266" s="54"/>
      <c r="B266" s="63"/>
      <c r="C266" s="56">
        <f t="shared" si="31"/>
        <v>3</v>
      </c>
      <c r="D266" s="84"/>
      <c r="E266" s="79"/>
      <c r="F266" s="79" t="s">
        <v>978</v>
      </c>
      <c r="G266" s="84"/>
      <c r="H266" s="87" t="s">
        <v>979</v>
      </c>
      <c r="I266" s="107" t="s">
        <v>633</v>
      </c>
      <c r="J266" s="107"/>
      <c r="K266" s="108">
        <v>1.35</v>
      </c>
      <c r="L266" s="108">
        <v>1.35</v>
      </c>
      <c r="M266" s="87"/>
      <c r="N266" s="87"/>
      <c r="O266" s="87"/>
      <c r="P266" s="87"/>
      <c r="Q266" s="87"/>
      <c r="R266" s="87" t="s">
        <v>980</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outlineLevel="2" x14ac:dyDescent="0.25">
      <c r="A267" s="54"/>
      <c r="B267" s="63"/>
      <c r="C267" s="56">
        <f t="shared" si="31"/>
        <v>3</v>
      </c>
      <c r="D267" s="84"/>
      <c r="E267" s="79"/>
      <c r="F267" s="79" t="s">
        <v>981</v>
      </c>
      <c r="G267" s="84"/>
      <c r="H267" s="87" t="s">
        <v>982</v>
      </c>
      <c r="I267" s="107" t="s">
        <v>736</v>
      </c>
      <c r="J267" s="107"/>
      <c r="K267" s="108">
        <v>1.6E-2</v>
      </c>
      <c r="L267" s="108">
        <v>1.6E-2</v>
      </c>
      <c r="M267" s="87"/>
      <c r="N267" s="87"/>
      <c r="O267" s="87"/>
      <c r="P267" s="87"/>
      <c r="Q267" s="87"/>
      <c r="R267" s="87" t="s">
        <v>983</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outlineLevel="2" x14ac:dyDescent="0.25">
      <c r="A268" s="54"/>
      <c r="B268" s="63"/>
      <c r="C268" s="56">
        <f t="shared" si="31"/>
        <v>3</v>
      </c>
      <c r="D268" s="84"/>
      <c r="E268" s="79"/>
      <c r="F268" s="79" t="s">
        <v>984</v>
      </c>
      <c r="G268" s="84"/>
      <c r="H268" s="87" t="s">
        <v>985</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outlineLevel="2" x14ac:dyDescent="0.25">
      <c r="A269" s="54"/>
      <c r="B269" s="63"/>
      <c r="C269" s="56">
        <f t="shared" si="31"/>
        <v>3</v>
      </c>
      <c r="D269" s="84"/>
      <c r="E269" s="79"/>
      <c r="F269" s="79" t="s">
        <v>986</v>
      </c>
      <c r="G269" s="84"/>
      <c r="H269" s="87" t="s">
        <v>987</v>
      </c>
      <c r="I269" s="107" t="s">
        <v>988</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outlineLevel="2" x14ac:dyDescent="0.25">
      <c r="A270" s="54"/>
      <c r="B270" s="63"/>
      <c r="C270" s="56">
        <f t="shared" si="31"/>
        <v>3</v>
      </c>
      <c r="D270" s="84"/>
      <c r="E270" s="79"/>
      <c r="F270" s="79" t="s">
        <v>989</v>
      </c>
      <c r="G270" s="84"/>
      <c r="H270" s="87" t="s">
        <v>990</v>
      </c>
      <c r="I270" s="107" t="s">
        <v>991</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outlineLevel="2" x14ac:dyDescent="0.25">
      <c r="A271" s="54"/>
      <c r="B271" s="63"/>
      <c r="C271" s="56">
        <f t="shared" si="31"/>
        <v>3</v>
      </c>
      <c r="D271" s="84"/>
      <c r="E271" s="79"/>
      <c r="F271" s="79" t="s">
        <v>992</v>
      </c>
      <c r="G271" s="84"/>
      <c r="H271" s="87" t="s">
        <v>993</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973</v>
      </c>
      <c r="AE271" s="87"/>
      <c r="AF271" s="108">
        <v>1</v>
      </c>
      <c r="AG271" s="108">
        <v>1</v>
      </c>
      <c r="AH271" s="84"/>
      <c r="AI271" s="66"/>
      <c r="AJ271" s="54"/>
      <c r="AK271" s="54"/>
      <c r="AL271" s="54"/>
    </row>
    <row r="272" spans="1:38" outlineLevel="2" x14ac:dyDescent="0.25">
      <c r="A272" s="54"/>
      <c r="B272" s="63"/>
      <c r="C272" s="56">
        <f t="shared" si="31"/>
        <v>3</v>
      </c>
      <c r="D272" s="84"/>
      <c r="E272" s="79"/>
      <c r="F272" s="79" t="s">
        <v>994</v>
      </c>
      <c r="G272" s="84"/>
      <c r="H272" s="87" t="s">
        <v>995</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outlineLevel="2" x14ac:dyDescent="0.25">
      <c r="A273" s="54"/>
      <c r="B273" s="63"/>
      <c r="C273" s="56">
        <f>INT($C$40)+2</f>
        <v>3</v>
      </c>
      <c r="D273" s="84"/>
      <c r="E273" s="79"/>
      <c r="F273" s="79" t="s">
        <v>996</v>
      </c>
      <c r="G273" s="84"/>
      <c r="H273" s="87" t="s">
        <v>997</v>
      </c>
      <c r="I273" s="107" t="s">
        <v>998</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outlineLevel="2" x14ac:dyDescent="0.25">
      <c r="A274" s="54"/>
      <c r="B274" s="63"/>
      <c r="C274" s="56">
        <f>INT($C$40)+2</f>
        <v>3</v>
      </c>
      <c r="D274" s="84"/>
      <c r="E274" s="79"/>
      <c r="F274" s="79" t="s">
        <v>999</v>
      </c>
      <c r="G274" s="84"/>
      <c r="H274" s="87" t="s">
        <v>1000</v>
      </c>
      <c r="I274" s="107" t="s">
        <v>1001</v>
      </c>
      <c r="J274" s="107"/>
      <c r="K274" s="108">
        <f>1/1.17</f>
        <v>0.85470085470085477</v>
      </c>
      <c r="L274" s="108">
        <f>1/1.17</f>
        <v>0.85470085470085477</v>
      </c>
      <c r="M274" s="87"/>
      <c r="N274" s="87"/>
      <c r="O274" s="87"/>
      <c r="P274" s="87"/>
      <c r="Q274" s="87"/>
      <c r="R274" s="87" t="s">
        <v>1002</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outlineLevel="2" x14ac:dyDescent="0.25">
      <c r="A275" s="54"/>
      <c r="B275" s="63"/>
      <c r="C275" s="56">
        <f>INT($C$40)+2</f>
        <v>3</v>
      </c>
      <c r="D275" s="84"/>
      <c r="E275" s="79"/>
      <c r="F275" s="79" t="s">
        <v>1003</v>
      </c>
      <c r="G275" s="84"/>
      <c r="H275" s="87" t="s">
        <v>1004</v>
      </c>
      <c r="I275" s="107" t="s">
        <v>1005</v>
      </c>
      <c r="J275" s="107"/>
      <c r="K275" s="108">
        <v>51</v>
      </c>
      <c r="L275" s="108">
        <v>51</v>
      </c>
      <c r="M275" s="87"/>
      <c r="N275" s="87"/>
      <c r="O275" s="87"/>
      <c r="P275" s="87"/>
      <c r="Q275" s="87"/>
      <c r="R275" s="87" t="s">
        <v>1006</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1007</v>
      </c>
      <c r="G276" s="84"/>
      <c r="H276" s="302" t="s">
        <v>1008</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1009</v>
      </c>
      <c r="F277" s="79" t="s">
        <v>1010</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1011</v>
      </c>
      <c r="G278" s="84"/>
      <c r="H278" s="87" t="s">
        <v>1012</v>
      </c>
      <c r="I278" s="107" t="s">
        <v>1013</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1014</v>
      </c>
      <c r="G279" s="84"/>
      <c r="H279" s="87" t="s">
        <v>1015</v>
      </c>
      <c r="I279" s="107" t="s">
        <v>1016</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1017</v>
      </c>
      <c r="G280" s="84"/>
      <c r="H280" s="87" t="s">
        <v>1018</v>
      </c>
      <c r="I280" s="107" t="s">
        <v>1019</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1020</v>
      </c>
      <c r="G281" s="84"/>
      <c r="H281" s="87" t="s">
        <v>1021</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1022</v>
      </c>
      <c r="G282" s="84"/>
      <c r="H282" s="87" t="s">
        <v>1023</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1024</v>
      </c>
      <c r="G283" s="84"/>
      <c r="H283" s="87" t="s">
        <v>1025</v>
      </c>
      <c r="I283" s="107" t="s">
        <v>1026</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1027</v>
      </c>
      <c r="G284" s="84"/>
      <c r="H284" s="87" t="s">
        <v>1028</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1029</v>
      </c>
      <c r="G285" s="84"/>
      <c r="H285" s="87" t="s">
        <v>1025</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1030</v>
      </c>
      <c r="G286" s="84"/>
      <c r="H286" s="87" t="s">
        <v>1031</v>
      </c>
      <c r="I286" s="107" t="s">
        <v>1019</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1032</v>
      </c>
      <c r="G287" s="84"/>
      <c r="H287" s="87" t="s">
        <v>1025</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1033</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1034</v>
      </c>
      <c r="G288" s="84"/>
      <c r="H288" s="87" t="s">
        <v>1035</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1036</v>
      </c>
      <c r="G289" s="84"/>
      <c r="H289" s="87" t="s">
        <v>1037</v>
      </c>
      <c r="I289" s="107" t="s">
        <v>1038</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1039</v>
      </c>
      <c r="G290" s="84"/>
      <c r="H290" s="87" t="s">
        <v>1040</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1041</v>
      </c>
      <c r="G291" s="84"/>
      <c r="H291" s="87" t="s">
        <v>1042</v>
      </c>
      <c r="I291" s="107" t="s">
        <v>1043</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1044</v>
      </c>
      <c r="G292" s="84"/>
      <c r="H292" s="87" t="s">
        <v>1042</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1045</v>
      </c>
      <c r="G293" s="84"/>
      <c r="H293" s="87" t="s">
        <v>1046</v>
      </c>
      <c r="I293" s="107" t="s">
        <v>1047</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1048</v>
      </c>
      <c r="G294" s="84"/>
      <c r="H294" s="302" t="s">
        <v>1049</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1050</v>
      </c>
      <c r="F295" s="79" t="s">
        <v>1051</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1052</v>
      </c>
      <c r="G296" s="84"/>
      <c r="H296" s="87" t="s">
        <v>1053</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1054</v>
      </c>
      <c r="G297" s="84"/>
      <c r="H297" s="87" t="s">
        <v>1055</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1056</v>
      </c>
      <c r="G298" s="84"/>
      <c r="H298" s="87" t="s">
        <v>1057</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1058</v>
      </c>
      <c r="G299" s="84"/>
      <c r="H299" s="87" t="s">
        <v>1059</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1060</v>
      </c>
      <c r="G300" s="84"/>
      <c r="H300" s="87" t="s">
        <v>1061</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1062</v>
      </c>
      <c r="G301" s="84"/>
      <c r="H301" s="87" t="s">
        <v>1063</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1064</v>
      </c>
      <c r="G302" s="84"/>
      <c r="H302" s="87" t="s">
        <v>1065</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1066</v>
      </c>
      <c r="G303" s="84"/>
      <c r="H303" s="87" t="s">
        <v>1067</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1068</v>
      </c>
      <c r="G304" s="84"/>
      <c r="H304" s="87" t="s">
        <v>1069</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1070</v>
      </c>
      <c r="G305" s="84"/>
      <c r="H305" s="87" t="s">
        <v>1071</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1072</v>
      </c>
      <c r="G306" s="84"/>
      <c r="H306" s="87" t="s">
        <v>1073</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1074</v>
      </c>
      <c r="G307" s="84"/>
      <c r="H307" s="87" t="s">
        <v>1075</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1076</v>
      </c>
      <c r="G308" s="84"/>
      <c r="H308" s="87" t="s">
        <v>1077</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1078</v>
      </c>
      <c r="G309" s="84"/>
      <c r="H309" s="87" t="s">
        <v>1079</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1080</v>
      </c>
      <c r="G310" s="84"/>
      <c r="H310" s="87" t="s">
        <v>1081</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1082</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1083</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1084</v>
      </c>
      <c r="G313" s="84"/>
      <c r="H313" s="87" t="s">
        <v>1085</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1086</v>
      </c>
      <c r="G314" s="84"/>
      <c r="H314" s="87" t="s">
        <v>1087</v>
      </c>
      <c r="I314" s="107" t="s">
        <v>610</v>
      </c>
      <c r="J314" s="107"/>
      <c r="K314" s="108">
        <v>0.21</v>
      </c>
      <c r="L314" s="108">
        <v>0.21</v>
      </c>
      <c r="M314" s="108">
        <v>0.21</v>
      </c>
      <c r="N314" s="108">
        <v>0.21</v>
      </c>
      <c r="O314" s="108">
        <v>0.21</v>
      </c>
      <c r="P314" s="108">
        <v>0.21</v>
      </c>
      <c r="Q314" s="87"/>
      <c r="R314" s="87" t="s">
        <v>1088</v>
      </c>
      <c r="S314" s="87" t="s">
        <v>1089</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1090</v>
      </c>
      <c r="G315" s="84"/>
      <c r="H315" s="87" t="s">
        <v>1091</v>
      </c>
      <c r="I315" s="107" t="s">
        <v>610</v>
      </c>
      <c r="J315" s="107"/>
      <c r="K315" s="108">
        <v>0.9</v>
      </c>
      <c r="L315" s="108">
        <v>0.9</v>
      </c>
      <c r="M315" s="108">
        <v>0.9</v>
      </c>
      <c r="N315" s="108">
        <v>0.9</v>
      </c>
      <c r="O315" s="108">
        <v>0.9</v>
      </c>
      <c r="P315" s="108">
        <v>0.9</v>
      </c>
      <c r="Q315" s="87"/>
      <c r="R315" s="87" t="s">
        <v>1092</v>
      </c>
      <c r="S315" s="87" t="s">
        <v>1093</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1094</v>
      </c>
      <c r="G316" s="84"/>
      <c r="H316" s="87" t="s">
        <v>1095</v>
      </c>
      <c r="I316" s="107" t="s">
        <v>2467</v>
      </c>
      <c r="J316" s="107"/>
      <c r="K316" s="108">
        <v>23.8</v>
      </c>
      <c r="L316" s="108">
        <v>23.8</v>
      </c>
      <c r="M316" s="108">
        <v>23.8</v>
      </c>
      <c r="N316" s="108">
        <v>23.8</v>
      </c>
      <c r="O316" s="108">
        <v>23.8</v>
      </c>
      <c r="P316" s="108">
        <v>23.8</v>
      </c>
      <c r="Q316" s="87"/>
      <c r="R316" s="87" t="s">
        <v>2468</v>
      </c>
      <c r="S316" s="87" t="s">
        <v>2468</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1096</v>
      </c>
      <c r="G317" s="84"/>
      <c r="H317" s="87" t="s">
        <v>1097</v>
      </c>
      <c r="I317" s="107" t="s">
        <v>2467</v>
      </c>
      <c r="J317" s="107"/>
      <c r="K317" s="108">
        <v>39.6</v>
      </c>
      <c r="L317" s="108">
        <v>39.6</v>
      </c>
      <c r="M317" s="108">
        <v>39.6</v>
      </c>
      <c r="N317" s="108">
        <v>39.6</v>
      </c>
      <c r="O317" s="108">
        <v>39.6</v>
      </c>
      <c r="P317" s="108">
        <v>39.6</v>
      </c>
      <c r="Q317" s="87"/>
      <c r="R317" s="87" t="s">
        <v>2468</v>
      </c>
      <c r="S317" s="87" t="s">
        <v>2468</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1098</v>
      </c>
      <c r="G318" s="84"/>
      <c r="H318" s="302" t="s">
        <v>1099</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1100</v>
      </c>
      <c r="F319" s="79" t="s">
        <v>1101</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1102</v>
      </c>
      <c r="G320" s="84"/>
      <c r="H320" s="87" t="s">
        <v>1103</v>
      </c>
      <c r="I320" s="107" t="s">
        <v>704</v>
      </c>
      <c r="J320" s="107"/>
      <c r="K320" s="108">
        <v>1.84E-2</v>
      </c>
      <c r="L320" s="108">
        <v>1.84E-2</v>
      </c>
      <c r="M320" s="108">
        <v>1.84E-2</v>
      </c>
      <c r="N320" s="108">
        <v>1.84E-2</v>
      </c>
      <c r="O320" s="108">
        <v>1.84E-2</v>
      </c>
      <c r="P320" s="108">
        <v>1.84E-2</v>
      </c>
      <c r="Q320" s="87"/>
      <c r="R320" s="87" t="s">
        <v>1104</v>
      </c>
      <c r="S320" s="87" t="s">
        <v>1104</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1105</v>
      </c>
      <c r="G321" s="84"/>
      <c r="H321" s="87" t="s">
        <v>1106</v>
      </c>
      <c r="I321" s="107" t="s">
        <v>610</v>
      </c>
      <c r="J321" s="107"/>
      <c r="K321" s="108">
        <v>13</v>
      </c>
      <c r="L321" s="108">
        <v>13</v>
      </c>
      <c r="M321" s="108">
        <v>13</v>
      </c>
      <c r="N321" s="108">
        <v>13</v>
      </c>
      <c r="O321" s="108">
        <v>13</v>
      </c>
      <c r="P321" s="108">
        <v>13</v>
      </c>
      <c r="Q321" s="87"/>
      <c r="R321" s="87" t="s">
        <v>1104</v>
      </c>
      <c r="S321" s="87" t="s">
        <v>1104</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1107</v>
      </c>
      <c r="G322" s="84"/>
      <c r="H322" s="87" t="s">
        <v>1106</v>
      </c>
      <c r="I322" s="107" t="s">
        <v>736</v>
      </c>
      <c r="J322" s="107"/>
      <c r="K322" s="108">
        <v>7.52</v>
      </c>
      <c r="L322" s="108">
        <v>7.52</v>
      </c>
      <c r="M322" s="108">
        <v>7.52</v>
      </c>
      <c r="N322" s="108">
        <v>7.52</v>
      </c>
      <c r="O322" s="108">
        <v>7.52</v>
      </c>
      <c r="P322" s="108">
        <v>7.52</v>
      </c>
      <c r="Q322" s="87"/>
      <c r="R322" s="87" t="s">
        <v>1104</v>
      </c>
      <c r="S322" s="87" t="s">
        <v>1104</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1108</v>
      </c>
      <c r="G323" s="84"/>
      <c r="H323" s="87" t="s">
        <v>1106</v>
      </c>
      <c r="I323" s="107" t="s">
        <v>610</v>
      </c>
      <c r="J323" s="107"/>
      <c r="K323" s="108">
        <v>23.7</v>
      </c>
      <c r="L323" s="108">
        <v>23.7</v>
      </c>
      <c r="M323" s="108">
        <v>23.7</v>
      </c>
      <c r="N323" s="108">
        <v>23.7</v>
      </c>
      <c r="O323" s="108">
        <v>23.7</v>
      </c>
      <c r="P323" s="108">
        <v>23.7</v>
      </c>
      <c r="Q323" s="87"/>
      <c r="R323" s="87" t="s">
        <v>1104</v>
      </c>
      <c r="S323" s="87" t="s">
        <v>1104</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1109</v>
      </c>
      <c r="G324" s="84"/>
      <c r="H324" s="87" t="s">
        <v>1106</v>
      </c>
      <c r="I324" s="107" t="s">
        <v>736</v>
      </c>
      <c r="J324" s="107"/>
      <c r="K324" s="108">
        <v>3.36</v>
      </c>
      <c r="L324" s="108">
        <v>3.36</v>
      </c>
      <c r="M324" s="108">
        <v>3.36</v>
      </c>
      <c r="N324" s="108">
        <v>3.36</v>
      </c>
      <c r="O324" s="108">
        <v>3.36</v>
      </c>
      <c r="P324" s="108">
        <v>3.36</v>
      </c>
      <c r="Q324" s="87"/>
      <c r="R324" s="87" t="s">
        <v>1104</v>
      </c>
      <c r="S324" s="87" t="s">
        <v>1104</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1110</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1111</v>
      </c>
      <c r="F326" s="79" t="s">
        <v>1112</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1113</v>
      </c>
      <c r="G327" s="84"/>
      <c r="H327" s="87" t="s">
        <v>1114</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1115</v>
      </c>
      <c r="G328" s="84"/>
      <c r="H328" s="87" t="s">
        <v>1116</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1117</v>
      </c>
      <c r="G329" s="84"/>
      <c r="H329" s="87" t="s">
        <v>1118</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1119</v>
      </c>
      <c r="G330" s="84"/>
      <c r="H330" s="87" t="s">
        <v>1120</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1121</v>
      </c>
      <c r="G331" s="84"/>
      <c r="H331" s="87" t="s">
        <v>1122</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1123</v>
      </c>
      <c r="G332" s="84"/>
      <c r="H332" s="302" t="s">
        <v>1124</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1125</v>
      </c>
      <c r="F333" s="79" t="s">
        <v>1126</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1127</v>
      </c>
      <c r="G334" s="84"/>
      <c r="H334" s="87" t="s">
        <v>1128</v>
      </c>
      <c r="I334" s="107" t="s">
        <v>2460</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1129</v>
      </c>
      <c r="G335" s="84"/>
      <c r="H335" s="317" t="s">
        <v>1130</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1131</v>
      </c>
      <c r="G336" s="84"/>
      <c r="H336" s="87" t="s">
        <v>1132</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1133</v>
      </c>
      <c r="G337" s="84"/>
      <c r="H337" s="87" t="s">
        <v>1134</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1135</v>
      </c>
      <c r="G338" s="84"/>
      <c r="H338" s="87" t="s">
        <v>1136</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1137</v>
      </c>
      <c r="G339" s="84"/>
      <c r="H339" s="87" t="s">
        <v>1138</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1139</v>
      </c>
      <c r="G340" s="84"/>
      <c r="H340" s="87" t="s">
        <v>1140</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1141</v>
      </c>
      <c r="G341" s="84"/>
      <c r="H341" s="87" t="s">
        <v>1142</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1143</v>
      </c>
      <c r="AE341" s="87"/>
      <c r="AF341" s="108">
        <v>1</v>
      </c>
      <c r="AG341" s="108">
        <v>1</v>
      </c>
      <c r="AH341" s="84"/>
      <c r="AI341" s="66"/>
      <c r="AJ341" s="54"/>
      <c r="AK341" s="54"/>
      <c r="AL341" s="54"/>
    </row>
    <row r="342" spans="1:38" hidden="1" outlineLevel="2" x14ac:dyDescent="0.25">
      <c r="A342" s="54"/>
      <c r="B342" s="63"/>
      <c r="C342" s="56">
        <f>INT($C$40)+2</f>
        <v>3</v>
      </c>
      <c r="D342" s="84"/>
      <c r="E342" s="79"/>
      <c r="F342" s="79" t="s">
        <v>1144</v>
      </c>
      <c r="G342" s="84"/>
      <c r="H342" s="87" t="s">
        <v>1145</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1143</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1146</v>
      </c>
      <c r="G343" s="84"/>
      <c r="H343" s="87" t="s">
        <v>1147</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1143</v>
      </c>
      <c r="AE343" s="87"/>
      <c r="AF343" s="108">
        <v>1</v>
      </c>
      <c r="AG343" s="108">
        <v>1</v>
      </c>
      <c r="AH343" s="84"/>
      <c r="AI343" s="66"/>
      <c r="AJ343" s="54"/>
      <c r="AK343" s="54"/>
      <c r="AL343" s="54"/>
    </row>
    <row r="344" spans="1:38" hidden="1" outlineLevel="3" x14ac:dyDescent="0.25">
      <c r="A344" s="54"/>
      <c r="B344" s="63"/>
      <c r="C344" s="56">
        <f>INT($C$40)+3</f>
        <v>4</v>
      </c>
      <c r="D344" s="84"/>
      <c r="E344" s="79"/>
      <c r="F344" s="79" t="s">
        <v>1148</v>
      </c>
      <c r="G344" s="84"/>
      <c r="H344" s="87" t="s">
        <v>1149</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9" si="46">INT($C$40)+2</f>
        <v>3</v>
      </c>
      <c r="D345" s="84"/>
      <c r="E345" s="79"/>
      <c r="F345" s="79" t="s">
        <v>1150</v>
      </c>
      <c r="G345" s="84"/>
      <c r="H345" s="87" t="s">
        <v>1151</v>
      </c>
      <c r="I345" s="107" t="s">
        <v>610</v>
      </c>
      <c r="J345" s="107"/>
      <c r="K345" s="108">
        <v>0.1</v>
      </c>
      <c r="L345" s="108">
        <v>0.1</v>
      </c>
      <c r="M345" s="108">
        <v>0.1</v>
      </c>
      <c r="N345" s="108">
        <v>0.1</v>
      </c>
      <c r="O345" s="108">
        <v>0.1</v>
      </c>
      <c r="P345" s="108">
        <v>0.1</v>
      </c>
      <c r="Q345" s="87"/>
      <c r="R345" s="87" t="s">
        <v>1152</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1153</v>
      </c>
      <c r="G346" s="84"/>
      <c r="H346" s="318" t="s">
        <v>1154</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1155</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1156</v>
      </c>
      <c r="G347" s="84"/>
      <c r="H347" s="87" t="s">
        <v>1157</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1158</v>
      </c>
      <c r="G348" s="84"/>
      <c r="H348" s="87" t="s">
        <v>1159</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1160</v>
      </c>
      <c r="G349" s="84"/>
      <c r="H349" s="87" t="s">
        <v>1161</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1162</v>
      </c>
      <c r="G350" s="84"/>
      <c r="H350" s="87" t="s">
        <v>1163</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1164</v>
      </c>
      <c r="G351" s="84"/>
      <c r="H351" s="87" t="s">
        <v>1165</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1166</v>
      </c>
      <c r="G352" s="84"/>
      <c r="H352" s="87" t="s">
        <v>1167</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1168</v>
      </c>
      <c r="G353" s="84"/>
      <c r="H353" s="87" t="s">
        <v>1169</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1170</v>
      </c>
      <c r="G354" s="84"/>
      <c r="H354" s="87" t="s">
        <v>1171</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hidden="1" outlineLevel="2" x14ac:dyDescent="0.25">
      <c r="A355" s="54"/>
      <c r="B355" s="63"/>
      <c r="C355" s="56">
        <f t="shared" si="46"/>
        <v>3</v>
      </c>
      <c r="D355" s="84"/>
      <c r="E355" s="79"/>
      <c r="F355" s="79" t="s">
        <v>2452</v>
      </c>
      <c r="G355" s="84"/>
      <c r="H355" s="87" t="s">
        <v>2457</v>
      </c>
      <c r="I355" s="107" t="s">
        <v>2460</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1155</v>
      </c>
      <c r="AE355" s="87"/>
      <c r="AF355" s="108">
        <v>1</v>
      </c>
      <c r="AG355" s="108">
        <v>1</v>
      </c>
      <c r="AH355" s="84"/>
      <c r="AI355" s="66"/>
      <c r="AJ355" s="54"/>
      <c r="AK355" s="54"/>
      <c r="AL355" s="54"/>
    </row>
    <row r="356" spans="1:38" hidden="1" outlineLevel="2" x14ac:dyDescent="0.25">
      <c r="A356" s="54"/>
      <c r="B356" s="63"/>
      <c r="C356" s="56">
        <f t="shared" si="46"/>
        <v>3</v>
      </c>
      <c r="D356" s="84"/>
      <c r="E356" s="79"/>
      <c r="F356" s="79" t="s">
        <v>2453</v>
      </c>
      <c r="G356" s="84"/>
      <c r="H356" s="87" t="s">
        <v>2461</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hidden="1" outlineLevel="2" x14ac:dyDescent="0.25">
      <c r="A357" s="54"/>
      <c r="B357" s="63"/>
      <c r="C357" s="56">
        <f t="shared" si="46"/>
        <v>3</v>
      </c>
      <c r="D357" s="84"/>
      <c r="E357" s="79"/>
      <c r="F357" s="79" t="s">
        <v>2454</v>
      </c>
      <c r="G357" s="84"/>
      <c r="H357" s="87" t="s">
        <v>2458</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hidden="1" outlineLevel="2" x14ac:dyDescent="0.25">
      <c r="A358" s="54"/>
      <c r="B358" s="63"/>
      <c r="C358" s="56">
        <f t="shared" si="46"/>
        <v>3</v>
      </c>
      <c r="D358" s="84"/>
      <c r="E358" s="79"/>
      <c r="F358" s="79" t="s">
        <v>2455</v>
      </c>
      <c r="G358" s="84"/>
      <c r="H358" s="87" t="s">
        <v>2462</v>
      </c>
      <c r="I358" s="107" t="s">
        <v>2463</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hidden="1" outlineLevel="2" x14ac:dyDescent="0.25">
      <c r="A359" s="54"/>
      <c r="B359" s="63"/>
      <c r="C359" s="56">
        <f t="shared" si="46"/>
        <v>3</v>
      </c>
      <c r="D359" s="84"/>
      <c r="E359" s="79"/>
      <c r="F359" s="79" t="s">
        <v>2456</v>
      </c>
      <c r="G359" s="84"/>
      <c r="H359" s="87" t="s">
        <v>2459</v>
      </c>
      <c r="I359" s="107" t="s">
        <v>2463</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1172</v>
      </c>
      <c r="G360" s="84"/>
      <c r="H360" s="302" t="s">
        <v>1173</v>
      </c>
      <c r="I360" s="148"/>
      <c r="J360" s="148" t="s">
        <v>1174</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1175</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1176</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1177</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1178</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1179</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1180</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1181</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1182</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1183</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1184</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1185</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1186</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1187</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1188</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1189</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1190</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1191</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1192</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1193</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1194</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1195</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1196</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1197</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1198</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1199</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1200</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1201</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1202</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1203</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1204</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1205</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1206</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1207</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1208</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1209</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1210</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1211</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1212</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1213</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1214</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1215</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1216</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1217</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1218</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1219</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1220</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1221</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1222</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1223</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1224</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1225</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1226</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1227</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1228</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1229</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1230</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1231</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1232</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1233</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1234</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1235</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1236</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1237</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1238</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1239</v>
      </c>
      <c r="G425" s="84"/>
      <c r="H425" s="87" t="s">
        <v>2380</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1240</v>
      </c>
      <c r="G426" s="84"/>
      <c r="H426" s="87" t="s">
        <v>2381</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1241</v>
      </c>
      <c r="G427" s="84"/>
      <c r="H427" s="87" t="s">
        <v>2382</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1242</v>
      </c>
      <c r="G428" s="84"/>
      <c r="H428" s="87" t="s">
        <v>2383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1243</v>
      </c>
      <c r="G429" s="84"/>
      <c r="H429" s="87" t="s">
        <v>2384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1244</v>
      </c>
      <c r="G430" s="84"/>
      <c r="H430" s="87" t="s">
        <v>2385</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1245</v>
      </c>
      <c r="G431" s="84"/>
      <c r="H431" s="87" t="s">
        <v>2386</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1246</v>
      </c>
      <c r="G432" s="84"/>
      <c r="H432" s="87" t="s">
        <v>2387</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1247</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1248</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1249</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1250</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1251</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1252</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1253</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1254</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1255</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1256</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1257</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1258</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1259</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1260</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1261</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1262</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1263</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1264</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1265</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1266</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1267</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1268</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1269</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1270</v>
      </c>
      <c r="G456" s="84"/>
      <c r="H456" s="87"/>
      <c r="I456" s="107"/>
      <c r="J456" s="107"/>
      <c r="K456" s="87"/>
      <c r="L456" s="87"/>
      <c r="M456" s="87"/>
      <c r="N456" s="87"/>
      <c r="O456" s="87"/>
      <c r="P456" s="87"/>
      <c r="Q456" s="87"/>
      <c r="R456" s="87"/>
      <c r="S456" s="87"/>
      <c r="T456" s="107" t="s">
        <v>1271</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1272</v>
      </c>
      <c r="G457" s="84"/>
      <c r="H457" s="87" t="s">
        <v>1273</v>
      </c>
      <c r="I457" s="107" t="s">
        <v>610</v>
      </c>
      <c r="J457" s="107" t="s">
        <v>1274</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1275</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1276</v>
      </c>
      <c r="G458" s="84"/>
      <c r="H458" s="87" t="s">
        <v>1277</v>
      </c>
      <c r="I458" s="107" t="s">
        <v>610</v>
      </c>
      <c r="J458" s="107" t="s">
        <v>1274</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1278</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1279</v>
      </c>
      <c r="G459" s="84"/>
      <c r="H459" s="87" t="s">
        <v>1280</v>
      </c>
      <c r="I459" s="107" t="s">
        <v>610</v>
      </c>
      <c r="J459" s="107" t="s">
        <v>1274</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1281</v>
      </c>
      <c r="G460" s="84"/>
      <c r="H460" s="87" t="s">
        <v>1282</v>
      </c>
      <c r="I460" s="107" t="s">
        <v>610</v>
      </c>
      <c r="J460" s="107" t="s">
        <v>1274</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1283</v>
      </c>
      <c r="G461" s="84"/>
      <c r="H461" s="87" t="s">
        <v>1284</v>
      </c>
      <c r="I461" s="107" t="s">
        <v>610</v>
      </c>
      <c r="J461" s="107" t="s">
        <v>1274</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1285</v>
      </c>
      <c r="G462" s="84"/>
      <c r="H462" s="87" t="s">
        <v>1286</v>
      </c>
      <c r="I462" s="107" t="s">
        <v>610</v>
      </c>
      <c r="J462" s="107" t="s">
        <v>1274</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1287</v>
      </c>
      <c r="G463" s="84"/>
      <c r="H463" s="87" t="s">
        <v>1288</v>
      </c>
      <c r="I463" s="107" t="s">
        <v>610</v>
      </c>
      <c r="J463" s="107" t="s">
        <v>1274</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1289</v>
      </c>
      <c r="G464" s="84"/>
      <c r="H464" s="87" t="s">
        <v>1290</v>
      </c>
      <c r="I464" s="107" t="s">
        <v>610</v>
      </c>
      <c r="J464" s="107" t="s">
        <v>1274</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1291</v>
      </c>
      <c r="G465" s="84"/>
      <c r="H465" s="87" t="s">
        <v>1292</v>
      </c>
      <c r="I465" s="107" t="s">
        <v>610</v>
      </c>
      <c r="J465" s="107" t="s">
        <v>1274</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1293</v>
      </c>
      <c r="G466" s="84"/>
      <c r="H466" s="87" t="s">
        <v>1294</v>
      </c>
      <c r="I466" s="107" t="s">
        <v>610</v>
      </c>
      <c r="J466" s="107" t="s">
        <v>1274</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1295</v>
      </c>
      <c r="G467" s="84"/>
      <c r="H467" s="87" t="s">
        <v>1296</v>
      </c>
      <c r="I467" s="107" t="s">
        <v>610</v>
      </c>
      <c r="J467" s="107" t="s">
        <v>1274</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1297</v>
      </c>
      <c r="G468" s="84"/>
      <c r="H468" s="87" t="s">
        <v>1298</v>
      </c>
      <c r="I468" s="107" t="s">
        <v>610</v>
      </c>
      <c r="J468" s="107" t="s">
        <v>1274</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1299</v>
      </c>
      <c r="G469" s="84"/>
      <c r="H469" s="87" t="s">
        <v>1300</v>
      </c>
      <c r="I469" s="107" t="s">
        <v>610</v>
      </c>
      <c r="J469" s="107" t="s">
        <v>1274</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1301</v>
      </c>
      <c r="G470" s="84"/>
      <c r="H470" s="87" t="s">
        <v>1302</v>
      </c>
      <c r="I470" s="107" t="s">
        <v>610</v>
      </c>
      <c r="J470" s="107" t="s">
        <v>1274</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1303</v>
      </c>
      <c r="G471" s="84"/>
      <c r="H471" s="87" t="s">
        <v>1304</v>
      </c>
      <c r="I471" s="107" t="s">
        <v>610</v>
      </c>
      <c r="J471" s="107" t="s">
        <v>1274</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1305</v>
      </c>
      <c r="G472" s="84"/>
      <c r="H472" s="87" t="s">
        <v>1306</v>
      </c>
      <c r="I472" s="107" t="s">
        <v>610</v>
      </c>
      <c r="J472" s="107" t="s">
        <v>1274</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1307</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1308</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1309</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1310</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1311</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1312</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1313</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1314</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1315</v>
      </c>
      <c r="G481" s="84"/>
      <c r="H481" s="87" t="s">
        <v>1316</v>
      </c>
      <c r="I481" s="107" t="s">
        <v>610</v>
      </c>
      <c r="J481" s="107" t="s">
        <v>1317</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1318</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1319</v>
      </c>
      <c r="G482" s="84"/>
      <c r="H482" s="87" t="s">
        <v>1320</v>
      </c>
      <c r="I482" s="107" t="s">
        <v>610</v>
      </c>
      <c r="J482" s="107" t="s">
        <v>1317</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1321</v>
      </c>
      <c r="G483" s="84"/>
      <c r="H483" s="87" t="s">
        <v>1322</v>
      </c>
      <c r="I483" s="107" t="s">
        <v>610</v>
      </c>
      <c r="J483" s="107" t="s">
        <v>1317</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1323</v>
      </c>
      <c r="G484" s="84"/>
      <c r="H484" s="87" t="s">
        <v>1324</v>
      </c>
      <c r="I484" s="107" t="s">
        <v>610</v>
      </c>
      <c r="J484" s="107" t="s">
        <v>1317</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1325</v>
      </c>
      <c r="G485" s="84"/>
      <c r="H485" s="87" t="s">
        <v>1326</v>
      </c>
      <c r="I485" s="107" t="s">
        <v>610</v>
      </c>
      <c r="J485" s="107" t="s">
        <v>1317</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1327</v>
      </c>
      <c r="G486" s="84"/>
      <c r="H486" s="87" t="s">
        <v>1328</v>
      </c>
      <c r="I486" s="107" t="s">
        <v>610</v>
      </c>
      <c r="J486" s="107" t="s">
        <v>1317</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1329</v>
      </c>
      <c r="G487" s="84"/>
      <c r="H487" s="87" t="s">
        <v>1330</v>
      </c>
      <c r="I487" s="107" t="s">
        <v>610</v>
      </c>
      <c r="J487" s="107" t="s">
        <v>1317</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1331</v>
      </c>
      <c r="G488" s="84"/>
      <c r="H488" s="87" t="s">
        <v>1332</v>
      </c>
      <c r="I488" s="107" t="s">
        <v>610</v>
      </c>
      <c r="J488" s="107" t="s">
        <v>1317</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1333</v>
      </c>
      <c r="G489" s="84"/>
      <c r="H489" s="87" t="s">
        <v>2392</v>
      </c>
      <c r="I489" s="107" t="s">
        <v>610</v>
      </c>
      <c r="J489" s="107" t="s">
        <v>1274</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1334</v>
      </c>
      <c r="G490" s="84"/>
      <c r="H490" s="87" t="s">
        <v>1335</v>
      </c>
      <c r="I490" s="107" t="s">
        <v>610</v>
      </c>
      <c r="J490" s="107" t="s">
        <v>1274</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1336</v>
      </c>
      <c r="G491" s="84"/>
      <c r="H491" s="87" t="s">
        <v>1337</v>
      </c>
      <c r="I491" s="107" t="s">
        <v>610</v>
      </c>
      <c r="J491" s="107" t="s">
        <v>1274</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1338</v>
      </c>
      <c r="G492" s="84"/>
      <c r="H492" s="87" t="s">
        <v>1339</v>
      </c>
      <c r="I492" s="107" t="s">
        <v>610</v>
      </c>
      <c r="J492" s="107" t="s">
        <v>1274</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1340</v>
      </c>
      <c r="G493" s="84"/>
      <c r="H493" s="87" t="s">
        <v>1341</v>
      </c>
      <c r="I493" s="107" t="s">
        <v>610</v>
      </c>
      <c r="J493" s="107" t="s">
        <v>1274</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1342</v>
      </c>
      <c r="G494" s="84"/>
      <c r="H494" s="87" t="s">
        <v>1343</v>
      </c>
      <c r="I494" s="107" t="s">
        <v>610</v>
      </c>
      <c r="J494" s="107" t="s">
        <v>1274</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1344</v>
      </c>
      <c r="G495" s="84"/>
      <c r="H495" s="87" t="s">
        <v>1345</v>
      </c>
      <c r="I495" s="107" t="s">
        <v>610</v>
      </c>
      <c r="J495" s="107" t="s">
        <v>1274</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1346</v>
      </c>
      <c r="G496" s="84"/>
      <c r="H496" s="87" t="s">
        <v>1347</v>
      </c>
      <c r="I496" s="107" t="s">
        <v>610</v>
      </c>
      <c r="J496" s="107" t="s">
        <v>1274</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1348</v>
      </c>
      <c r="G497" s="84"/>
      <c r="H497" s="87" t="s">
        <v>1349</v>
      </c>
      <c r="I497" s="107" t="s">
        <v>610</v>
      </c>
      <c r="J497" s="107" t="s">
        <v>1274</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1350</v>
      </c>
      <c r="G498" s="84"/>
      <c r="H498" s="87" t="s">
        <v>1351</v>
      </c>
      <c r="I498" s="107" t="s">
        <v>610</v>
      </c>
      <c r="J498" s="107" t="s">
        <v>1274</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1352</v>
      </c>
      <c r="G499" s="84"/>
      <c r="H499" s="87" t="s">
        <v>1353</v>
      </c>
      <c r="I499" s="107" t="s">
        <v>610</v>
      </c>
      <c r="J499" s="107" t="s">
        <v>1274</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1354</v>
      </c>
      <c r="G500" s="84"/>
      <c r="H500" s="87" t="s">
        <v>1355</v>
      </c>
      <c r="I500" s="107" t="s">
        <v>610</v>
      </c>
      <c r="J500" s="107" t="s">
        <v>1274</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1356</v>
      </c>
      <c r="G501" s="84"/>
      <c r="H501" s="87" t="s">
        <v>1357</v>
      </c>
      <c r="I501" s="107" t="s">
        <v>610</v>
      </c>
      <c r="J501" s="107" t="s">
        <v>1274</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1358</v>
      </c>
      <c r="G502" s="84"/>
      <c r="H502" s="87" t="s">
        <v>1359</v>
      </c>
      <c r="I502" s="107" t="s">
        <v>610</v>
      </c>
      <c r="J502" s="107" t="s">
        <v>1274</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1360</v>
      </c>
      <c r="G503" s="84"/>
      <c r="H503" s="87" t="s">
        <v>1361</v>
      </c>
      <c r="I503" s="107" t="s">
        <v>610</v>
      </c>
      <c r="J503" s="107" t="s">
        <v>1274</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1362</v>
      </c>
      <c r="G504" s="84"/>
      <c r="H504" s="87" t="s">
        <v>1363</v>
      </c>
      <c r="I504" s="107" t="s">
        <v>610</v>
      </c>
      <c r="J504" s="107" t="s">
        <v>1274</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1364</v>
      </c>
      <c r="G505" s="84"/>
      <c r="H505" s="87" t="s">
        <v>1365</v>
      </c>
      <c r="I505" s="107" t="s">
        <v>610</v>
      </c>
      <c r="J505" s="107" t="s">
        <v>1274</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1366</v>
      </c>
      <c r="G506" s="84"/>
      <c r="H506" s="87" t="s">
        <v>1367</v>
      </c>
      <c r="I506" s="107" t="s">
        <v>610</v>
      </c>
      <c r="J506" s="107" t="s">
        <v>1274</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1368</v>
      </c>
      <c r="G507" s="84"/>
      <c r="H507" s="87" t="s">
        <v>1369</v>
      </c>
      <c r="I507" s="107" t="s">
        <v>610</v>
      </c>
      <c r="J507" s="107" t="s">
        <v>1274</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1370</v>
      </c>
      <c r="G508" s="84"/>
      <c r="H508" s="87" t="s">
        <v>1371</v>
      </c>
      <c r="I508" s="107" t="s">
        <v>610</v>
      </c>
      <c r="J508" s="107" t="s">
        <v>1274</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1372</v>
      </c>
      <c r="G509" s="84"/>
      <c r="H509" s="87" t="s">
        <v>1373</v>
      </c>
      <c r="I509" s="107" t="s">
        <v>610</v>
      </c>
      <c r="J509" s="107" t="s">
        <v>1274</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1374</v>
      </c>
      <c r="G510" s="84"/>
      <c r="H510" s="87" t="s">
        <v>1375</v>
      </c>
      <c r="I510" s="107" t="s">
        <v>610</v>
      </c>
      <c r="J510" s="107" t="s">
        <v>1274</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1376</v>
      </c>
      <c r="G511" s="84"/>
      <c r="H511" s="87" t="s">
        <v>1377</v>
      </c>
      <c r="I511" s="107" t="s">
        <v>610</v>
      </c>
      <c r="J511" s="107" t="s">
        <v>1274</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1378</v>
      </c>
      <c r="G512" s="84"/>
      <c r="H512" s="87" t="s">
        <v>1379</v>
      </c>
      <c r="I512" s="107" t="s">
        <v>610</v>
      </c>
      <c r="J512" s="107" t="s">
        <v>1274</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1380</v>
      </c>
      <c r="G513" s="84"/>
      <c r="H513" s="302" t="s">
        <v>1381</v>
      </c>
      <c r="I513" s="148"/>
      <c r="J513" s="148" t="s">
        <v>1174</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1382</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1383</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1384</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1385</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1386</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1387</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1388</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1389</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1390</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1391</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1392</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1393</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1394</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1395</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1396</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1397</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1398</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1399</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1400</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1401</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1402</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1403</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1404</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1405</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1406</v>
      </c>
      <c r="G538" s="84"/>
      <c r="H538" s="87" t="s">
        <v>1407</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1408</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1409</v>
      </c>
      <c r="G539" s="84"/>
      <c r="H539" s="87" t="s">
        <v>1410</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1411</v>
      </c>
      <c r="G540" s="84"/>
      <c r="H540" s="87" t="s">
        <v>1412</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1413</v>
      </c>
      <c r="G541" s="84"/>
      <c r="H541" s="87" t="s">
        <v>1414</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1408</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1415</v>
      </c>
      <c r="G542" s="84"/>
      <c r="H542" s="87" t="s">
        <v>1416</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1417</v>
      </c>
      <c r="G543" s="84"/>
      <c r="H543" s="87" t="s">
        <v>1418</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1419</v>
      </c>
      <c r="G544" s="84"/>
      <c r="H544" s="87" t="s">
        <v>1420</v>
      </c>
      <c r="I544" s="107"/>
      <c r="J544" s="107" t="s">
        <v>1317</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1421</v>
      </c>
      <c r="G545" s="84"/>
      <c r="H545" s="87" t="s">
        <v>1422</v>
      </c>
      <c r="I545" s="107"/>
      <c r="J545" s="107" t="s">
        <v>1317</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1423</v>
      </c>
      <c r="G546" s="84"/>
      <c r="H546" s="87" t="s">
        <v>1424</v>
      </c>
      <c r="I546" s="107"/>
      <c r="J546" s="107" t="s">
        <v>1317</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1425</v>
      </c>
      <c r="G547" s="84"/>
      <c r="H547" s="87" t="s">
        <v>1426</v>
      </c>
      <c r="I547" s="107"/>
      <c r="J547" s="107" t="s">
        <v>1317</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1427</v>
      </c>
      <c r="G548" s="84"/>
      <c r="H548" s="87" t="s">
        <v>1428</v>
      </c>
      <c r="I548" s="107"/>
      <c r="J548" s="107" t="s">
        <v>1317</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1429</v>
      </c>
      <c r="G549" s="84"/>
      <c r="H549" s="87" t="s">
        <v>1430</v>
      </c>
      <c r="I549" s="107"/>
      <c r="J549" s="107" t="s">
        <v>1317</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1431</v>
      </c>
      <c r="G550" s="84"/>
      <c r="H550" s="87" t="s">
        <v>1432</v>
      </c>
      <c r="I550" s="107" t="s">
        <v>610</v>
      </c>
      <c r="J550" s="107" t="s">
        <v>1274</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1433</v>
      </c>
      <c r="G551" s="84"/>
      <c r="H551" s="87" t="s">
        <v>1434</v>
      </c>
      <c r="I551" s="107" t="s">
        <v>610</v>
      </c>
      <c r="J551" s="107" t="s">
        <v>1274</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1435</v>
      </c>
      <c r="G552" s="84"/>
      <c r="H552" s="87" t="s">
        <v>1436</v>
      </c>
      <c r="I552" s="107" t="s">
        <v>610</v>
      </c>
      <c r="J552" s="107" t="s">
        <v>1274</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1437</v>
      </c>
      <c r="G553" s="84"/>
      <c r="H553" s="87" t="s">
        <v>1438</v>
      </c>
      <c r="I553" s="107" t="s">
        <v>610</v>
      </c>
      <c r="J553" s="107" t="s">
        <v>1274</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1439</v>
      </c>
      <c r="G554" s="84"/>
      <c r="H554" s="87" t="s">
        <v>1440</v>
      </c>
      <c r="I554" s="107" t="s">
        <v>610</v>
      </c>
      <c r="J554" s="107" t="s">
        <v>1274</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1441</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1442</v>
      </c>
      <c r="G555" s="84"/>
      <c r="H555" s="87" t="s">
        <v>1443</v>
      </c>
      <c r="I555" s="107" t="s">
        <v>610</v>
      </c>
      <c r="J555" s="107" t="s">
        <v>1274</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1444</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1445</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1446</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1447</v>
      </c>
      <c r="G559" s="84"/>
      <c r="H559" s="87" t="s">
        <v>1448</v>
      </c>
      <c r="I559" s="107"/>
      <c r="J559" s="107" t="s">
        <v>1317</v>
      </c>
      <c r="K559" s="108">
        <f>5.1/5</f>
        <v>1.02</v>
      </c>
      <c r="L559" s="108">
        <f>5.1/5</f>
        <v>1.02</v>
      </c>
      <c r="M559" s="108">
        <v>1</v>
      </c>
      <c r="N559" s="108">
        <v>1</v>
      </c>
      <c r="O559" s="108">
        <v>1</v>
      </c>
      <c r="P559" s="108">
        <v>1</v>
      </c>
      <c r="Q559" s="87"/>
      <c r="R559" s="87" t="s">
        <v>1449</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1450</v>
      </c>
      <c r="G560" s="84"/>
      <c r="H560" s="87" t="s">
        <v>1451</v>
      </c>
      <c r="I560" s="107"/>
      <c r="J560" s="107" t="s">
        <v>1317</v>
      </c>
      <c r="K560" s="108">
        <f>4.9/5</f>
        <v>0.98000000000000009</v>
      </c>
      <c r="L560" s="108">
        <f>4.9/5</f>
        <v>0.98000000000000009</v>
      </c>
      <c r="M560" s="108">
        <v>1</v>
      </c>
      <c r="N560" s="108">
        <v>1</v>
      </c>
      <c r="O560" s="108">
        <v>1</v>
      </c>
      <c r="P560" s="108">
        <v>1</v>
      </c>
      <c r="Q560" s="87"/>
      <c r="R560" s="87" t="s">
        <v>1452</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1453</v>
      </c>
      <c r="G561" s="84"/>
      <c r="H561" s="87" t="s">
        <v>1454</v>
      </c>
      <c r="I561" s="107"/>
      <c r="J561" s="107" t="s">
        <v>1317</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1455</v>
      </c>
      <c r="G562" s="84"/>
      <c r="H562" s="87" t="s">
        <v>1456</v>
      </c>
      <c r="I562" s="107" t="s">
        <v>610</v>
      </c>
      <c r="J562" s="107" t="s">
        <v>1274</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2394</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1457</v>
      </c>
      <c r="G563" s="84"/>
      <c r="H563" s="87" t="s">
        <v>1458</v>
      </c>
      <c r="I563" s="107" t="s">
        <v>610</v>
      </c>
      <c r="J563" s="107" t="s">
        <v>1274</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1459</v>
      </c>
      <c r="G564" s="84"/>
      <c r="H564" s="87" t="s">
        <v>1460</v>
      </c>
      <c r="I564" s="107" t="s">
        <v>610</v>
      </c>
      <c r="J564" s="107" t="s">
        <v>1274</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1461</v>
      </c>
      <c r="G565" s="84"/>
      <c r="H565" s="87" t="s">
        <v>1462</v>
      </c>
      <c r="I565" s="107" t="s">
        <v>610</v>
      </c>
      <c r="J565" s="107" t="s">
        <v>1274</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2394</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1463</v>
      </c>
      <c r="G566" s="84"/>
      <c r="H566" s="87" t="s">
        <v>1464</v>
      </c>
      <c r="I566" s="107" t="s">
        <v>610</v>
      </c>
      <c r="J566" s="107" t="s">
        <v>1274</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1465</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1466</v>
      </c>
      <c r="G567" s="84"/>
      <c r="H567" s="87" t="s">
        <v>1467</v>
      </c>
      <c r="I567" s="107" t="s">
        <v>610</v>
      </c>
      <c r="J567" s="107" t="s">
        <v>1274</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1468</v>
      </c>
      <c r="G568" s="84"/>
      <c r="H568" s="87" t="s">
        <v>1469</v>
      </c>
      <c r="I568" s="107" t="s">
        <v>610</v>
      </c>
      <c r="J568" s="107" t="s">
        <v>1274</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1470</v>
      </c>
      <c r="G569" s="84"/>
      <c r="H569" s="87" t="s">
        <v>1471</v>
      </c>
      <c r="I569" s="107" t="s">
        <v>610</v>
      </c>
      <c r="J569" s="107" t="s">
        <v>1274</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1472</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1473</v>
      </c>
      <c r="G570" s="84"/>
      <c r="H570" s="87" t="s">
        <v>1474</v>
      </c>
      <c r="I570" s="107" t="s">
        <v>610</v>
      </c>
      <c r="J570" s="107" t="s">
        <v>1274</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1475</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1476</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1477</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1478</v>
      </c>
      <c r="G574" s="84"/>
      <c r="H574" s="87" t="s">
        <v>1479</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1480</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1481</v>
      </c>
      <c r="G575" s="84"/>
      <c r="H575" s="87" t="s">
        <v>1482</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1483</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1484</v>
      </c>
      <c r="G576" s="84"/>
      <c r="H576" s="87" t="s">
        <v>1485</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1486</v>
      </c>
      <c r="G577" s="84"/>
      <c r="H577" s="87" t="s">
        <v>1487</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1488</v>
      </c>
      <c r="G578" s="84"/>
      <c r="H578" s="87" t="s">
        <v>1489</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1490</v>
      </c>
      <c r="G579" s="84"/>
      <c r="H579" s="87" t="s">
        <v>1491</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1492</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1493</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1494</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1495</v>
      </c>
      <c r="G583" s="84"/>
      <c r="H583" s="87" t="s">
        <v>1496</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1497</v>
      </c>
      <c r="G584" s="84"/>
      <c r="H584" s="87" t="s">
        <v>1498</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1499</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1500</v>
      </c>
      <c r="G585" s="84"/>
      <c r="H585" s="87" t="s">
        <v>1501</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1502</v>
      </c>
      <c r="G586" s="84"/>
      <c r="H586" s="302" t="s">
        <v>1503</v>
      </c>
      <c r="I586" s="148"/>
      <c r="J586" s="148" t="s">
        <v>1174</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1504</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1505</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1506</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1507</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1508</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1509</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1510</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1511</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1512</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1513</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1514</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1515</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1516</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1517</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1518</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1519</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1520</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1521</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1522</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1523</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1524</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1525</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1526</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1527</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1528</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1529</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1530</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1531</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1532</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1533</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1534</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1535</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1536</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1537</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1538</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1539</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1540</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1541</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1542</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1543</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1544</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1545</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1546</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1547</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1548</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1549</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1550</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1551</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1552</v>
      </c>
      <c r="G635" s="84"/>
      <c r="H635" s="87" t="s">
        <v>1553</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1554</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1555</v>
      </c>
      <c r="G636" s="84"/>
      <c r="H636" s="87" t="s">
        <v>1556</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1557</v>
      </c>
      <c r="G637" s="84"/>
      <c r="H637" s="87" t="s">
        <v>1558</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1559</v>
      </c>
      <c r="G638" s="84"/>
      <c r="H638" s="87" t="s">
        <v>1560</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1561</v>
      </c>
      <c r="G639" s="84"/>
      <c r="H639" s="87" t="s">
        <v>1562</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1563</v>
      </c>
      <c r="G640" s="84"/>
      <c r="H640" s="87" t="s">
        <v>1564</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1565</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1566</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1567</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1568</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1569</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1570</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1571</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1572</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1573</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1574</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1575</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1576</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1577</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1578</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1579</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1580</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1581</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1582</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1583</v>
      </c>
      <c r="G659" s="84"/>
      <c r="H659" s="87" t="s">
        <v>1584</v>
      </c>
      <c r="I659" s="107" t="s">
        <v>806</v>
      </c>
      <c r="J659" s="107" t="s">
        <v>1274</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1585</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1586</v>
      </c>
      <c r="G660" s="84"/>
      <c r="H660" s="87" t="s">
        <v>1587</v>
      </c>
      <c r="I660" s="107" t="s">
        <v>806</v>
      </c>
      <c r="J660" s="107" t="s">
        <v>1274</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1588</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1589</v>
      </c>
      <c r="G661" s="84"/>
      <c r="H661" s="87" t="s">
        <v>1590</v>
      </c>
      <c r="I661" s="107" t="s">
        <v>806</v>
      </c>
      <c r="J661" s="107" t="s">
        <v>1274</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1591</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1592</v>
      </c>
      <c r="G662" s="84"/>
      <c r="H662" s="87" t="s">
        <v>1593</v>
      </c>
      <c r="I662" s="107" t="s">
        <v>806</v>
      </c>
      <c r="J662" s="107" t="s">
        <v>1274</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1594</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1595</v>
      </c>
      <c r="G663" s="84"/>
      <c r="H663" s="87" t="s">
        <v>1596</v>
      </c>
      <c r="I663" s="107" t="s">
        <v>806</v>
      </c>
      <c r="J663" s="107" t="s">
        <v>1274</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1597</v>
      </c>
      <c r="G664" s="84"/>
      <c r="H664" s="87" t="s">
        <v>1598</v>
      </c>
      <c r="I664" s="107" t="s">
        <v>806</v>
      </c>
      <c r="J664" s="107" t="s">
        <v>1274</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1599</v>
      </c>
      <c r="G665" s="84"/>
      <c r="H665" s="87" t="s">
        <v>1600</v>
      </c>
      <c r="I665" s="107" t="s">
        <v>1601</v>
      </c>
      <c r="J665" s="107" t="s">
        <v>1274</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1585</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1602</v>
      </c>
      <c r="G666" s="84"/>
      <c r="H666" s="87" t="s">
        <v>1603</v>
      </c>
      <c r="I666" s="107" t="s">
        <v>1601</v>
      </c>
      <c r="J666" s="107" t="s">
        <v>1274</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1588</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1604</v>
      </c>
      <c r="G667" s="84"/>
      <c r="H667" s="87" t="s">
        <v>1605</v>
      </c>
      <c r="I667" s="107" t="s">
        <v>1601</v>
      </c>
      <c r="J667" s="107" t="s">
        <v>1274</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1591</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1606</v>
      </c>
      <c r="G668" s="84"/>
      <c r="H668" s="87" t="s">
        <v>1607</v>
      </c>
      <c r="I668" s="107" t="s">
        <v>1601</v>
      </c>
      <c r="J668" s="107" t="s">
        <v>1274</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1608</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1609</v>
      </c>
      <c r="G669" s="84"/>
      <c r="H669" s="87" t="s">
        <v>1610</v>
      </c>
      <c r="I669" s="107" t="s">
        <v>1601</v>
      </c>
      <c r="J669" s="107" t="s">
        <v>1274</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1611</v>
      </c>
      <c r="G670" s="84"/>
      <c r="H670" s="87" t="s">
        <v>1612</v>
      </c>
      <c r="I670" s="107" t="s">
        <v>1601</v>
      </c>
      <c r="J670" s="107" t="s">
        <v>1274</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1613</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1614</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1615</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1616</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1617</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1618</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1619</v>
      </c>
      <c r="G677" s="84"/>
      <c r="H677" s="87" t="s">
        <v>1620</v>
      </c>
      <c r="I677" s="107"/>
      <c r="J677" s="107" t="s">
        <v>1317</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1554</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1621</v>
      </c>
      <c r="G678" s="84"/>
      <c r="H678" s="87" t="s">
        <v>1622</v>
      </c>
      <c r="I678" s="107"/>
      <c r="J678" s="107" t="s">
        <v>1317</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1623</v>
      </c>
      <c r="G679" s="84"/>
      <c r="H679" s="87" t="s">
        <v>1624</v>
      </c>
      <c r="I679" s="107"/>
      <c r="J679" s="107" t="s">
        <v>1317</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1625</v>
      </c>
      <c r="G680" s="84"/>
      <c r="H680" s="87" t="s">
        <v>1626</v>
      </c>
      <c r="I680" s="107"/>
      <c r="J680" s="107" t="s">
        <v>1317</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1627</v>
      </c>
      <c r="G681" s="84"/>
      <c r="H681" s="87" t="s">
        <v>1628</v>
      </c>
      <c r="I681" s="107"/>
      <c r="J681" s="107" t="s">
        <v>1317</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1629</v>
      </c>
      <c r="G682" s="84"/>
      <c r="H682" s="87" t="s">
        <v>1630</v>
      </c>
      <c r="I682" s="107"/>
      <c r="J682" s="107" t="s">
        <v>1317</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1631</v>
      </c>
      <c r="G683" s="84"/>
      <c r="H683" s="87" t="s">
        <v>1632</v>
      </c>
      <c r="I683" s="107" t="s">
        <v>806</v>
      </c>
      <c r="J683" s="107" t="s">
        <v>1274</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1554</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1633</v>
      </c>
      <c r="G684" s="84"/>
      <c r="H684" s="87" t="s">
        <v>1634</v>
      </c>
      <c r="I684" s="107" t="s">
        <v>806</v>
      </c>
      <c r="J684" s="107" t="s">
        <v>1274</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1635</v>
      </c>
      <c r="G685" s="84"/>
      <c r="H685" s="87" t="s">
        <v>1636</v>
      </c>
      <c r="I685" s="107" t="s">
        <v>806</v>
      </c>
      <c r="J685" s="107" t="s">
        <v>1274</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1637</v>
      </c>
      <c r="G686" s="84"/>
      <c r="H686" s="87" t="s">
        <v>1638</v>
      </c>
      <c r="I686" s="107" t="s">
        <v>806</v>
      </c>
      <c r="J686" s="107" t="s">
        <v>1274</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1639</v>
      </c>
      <c r="G687" s="84"/>
      <c r="H687" s="87" t="s">
        <v>1640</v>
      </c>
      <c r="I687" s="107" t="s">
        <v>806</v>
      </c>
      <c r="J687" s="107" t="s">
        <v>1274</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1641</v>
      </c>
      <c r="G688" s="84"/>
      <c r="H688" s="87" t="s">
        <v>1642</v>
      </c>
      <c r="I688" s="107" t="s">
        <v>806</v>
      </c>
      <c r="J688" s="107" t="s">
        <v>1274</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1643</v>
      </c>
      <c r="G689" s="84"/>
      <c r="H689" s="87" t="s">
        <v>1644</v>
      </c>
      <c r="I689" s="107" t="s">
        <v>806</v>
      </c>
      <c r="J689" s="107" t="s">
        <v>1274</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1465</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1645</v>
      </c>
      <c r="G690" s="84"/>
      <c r="H690" s="87" t="s">
        <v>1646</v>
      </c>
      <c r="I690" s="107" t="s">
        <v>806</v>
      </c>
      <c r="J690" s="107" t="s">
        <v>1274</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2395</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1647</v>
      </c>
      <c r="G691" s="84"/>
      <c r="H691" s="87" t="s">
        <v>1648</v>
      </c>
      <c r="I691" s="107" t="s">
        <v>806</v>
      </c>
      <c r="J691" s="107" t="s">
        <v>1274</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1649</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1650</v>
      </c>
      <c r="G692" s="84"/>
      <c r="H692" s="87" t="s">
        <v>1651</v>
      </c>
      <c r="I692" s="107" t="s">
        <v>806</v>
      </c>
      <c r="J692" s="107" t="s">
        <v>1274</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1652</v>
      </c>
      <c r="G693" s="84"/>
      <c r="H693" s="87" t="s">
        <v>1653</v>
      </c>
      <c r="I693" s="107" t="s">
        <v>806</v>
      </c>
      <c r="J693" s="107" t="s">
        <v>1274</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1654</v>
      </c>
      <c r="G694" s="84"/>
      <c r="H694" s="87" t="s">
        <v>1655</v>
      </c>
      <c r="I694" s="107" t="s">
        <v>806</v>
      </c>
      <c r="J694" s="107" t="s">
        <v>1274</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1656</v>
      </c>
      <c r="G695" s="84"/>
      <c r="H695" s="87" t="s">
        <v>1657</v>
      </c>
      <c r="I695" s="107" t="s">
        <v>806</v>
      </c>
      <c r="J695" s="107" t="s">
        <v>1274</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1472</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1658</v>
      </c>
      <c r="G696" s="84"/>
      <c r="H696" s="87" t="s">
        <v>1659</v>
      </c>
      <c r="I696" s="107" t="s">
        <v>806</v>
      </c>
      <c r="J696" s="107" t="s">
        <v>1274</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1660</v>
      </c>
      <c r="G697" s="84"/>
      <c r="H697" s="87" t="s">
        <v>1661</v>
      </c>
      <c r="I697" s="107" t="s">
        <v>806</v>
      </c>
      <c r="J697" s="107" t="s">
        <v>1274</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1649</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1662</v>
      </c>
      <c r="G698" s="84"/>
      <c r="H698" s="87" t="s">
        <v>1663</v>
      </c>
      <c r="I698" s="107" t="s">
        <v>806</v>
      </c>
      <c r="J698" s="107" t="s">
        <v>1274</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1664</v>
      </c>
      <c r="G699" s="84"/>
      <c r="H699" s="87" t="s">
        <v>1665</v>
      </c>
      <c r="I699" s="107" t="s">
        <v>806</v>
      </c>
      <c r="J699" s="107" t="s">
        <v>1274</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1666</v>
      </c>
      <c r="G700" s="84"/>
      <c r="H700" s="87" t="s">
        <v>1667</v>
      </c>
      <c r="I700" s="107" t="s">
        <v>806</v>
      </c>
      <c r="J700" s="107" t="s">
        <v>1274</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1668</v>
      </c>
      <c r="G701" s="84"/>
      <c r="H701" s="302" t="s">
        <v>1669</v>
      </c>
      <c r="I701" s="148"/>
      <c r="J701" s="148" t="s">
        <v>1174</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1670</v>
      </c>
      <c r="G702" s="84"/>
      <c r="H702" s="87" t="s">
        <v>1671</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1672</v>
      </c>
      <c r="G703" s="84"/>
      <c r="H703" s="87" t="s">
        <v>1673</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1674</v>
      </c>
      <c r="G704" s="84"/>
      <c r="H704" s="87" t="s">
        <v>1675</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1676</v>
      </c>
      <c r="G705" s="84"/>
      <c r="H705" s="87" t="s">
        <v>1677</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1111</v>
      </c>
      <c r="F706" s="79" t="s">
        <v>1678</v>
      </c>
      <c r="G706" s="84"/>
      <c r="H706" s="87" t="s">
        <v>1679</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1680</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1681</v>
      </c>
      <c r="G707" s="84"/>
      <c r="H707" s="87" t="s">
        <v>1682</v>
      </c>
      <c r="I707" s="107" t="s">
        <v>610</v>
      </c>
      <c r="J707" s="107"/>
      <c r="K707" s="87"/>
      <c r="L707" s="87"/>
      <c r="M707" s="108">
        <v>0</v>
      </c>
      <c r="N707" s="108">
        <v>0</v>
      </c>
      <c r="O707" s="108">
        <v>0</v>
      </c>
      <c r="P707" s="108">
        <v>0</v>
      </c>
      <c r="Q707" s="87"/>
      <c r="R707" s="87"/>
      <c r="S707" s="108" t="s">
        <v>1683</v>
      </c>
      <c r="T707" s="87"/>
      <c r="U707" s="108">
        <v>0.23</v>
      </c>
      <c r="V707" s="108">
        <v>0.23</v>
      </c>
      <c r="W707" s="108">
        <v>0.23</v>
      </c>
      <c r="X707" s="108">
        <v>0.34</v>
      </c>
      <c r="Y707" s="108">
        <v>0.34</v>
      </c>
      <c r="Z707" s="108">
        <v>0.34</v>
      </c>
      <c r="AA707" s="108">
        <v>0.34</v>
      </c>
      <c r="AB707" s="108">
        <v>0.34</v>
      </c>
      <c r="AC707" s="87"/>
      <c r="AD707" s="108" t="s">
        <v>1684</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1685</v>
      </c>
      <c r="G708" s="84"/>
      <c r="H708" s="87" t="s">
        <v>1686</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1684</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1687</v>
      </c>
      <c r="G709" s="84"/>
      <c r="H709" s="87" t="s">
        <v>1688</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1152</v>
      </c>
      <c r="AE709" s="87"/>
      <c r="AF709" s="108">
        <v>1</v>
      </c>
      <c r="AG709" s="108">
        <v>1</v>
      </c>
      <c r="AH709" s="84"/>
      <c r="AI709" s="66"/>
      <c r="AJ709" s="54"/>
      <c r="AK709" s="54"/>
      <c r="AL709" s="54"/>
    </row>
    <row r="710" spans="1:38" hidden="1" outlineLevel="2" x14ac:dyDescent="0.25">
      <c r="A710" s="54"/>
      <c r="B710" s="63"/>
      <c r="C710" s="56">
        <f t="shared" si="97"/>
        <v>3</v>
      </c>
      <c r="D710" s="84"/>
      <c r="E710" s="79" t="s">
        <v>1689</v>
      </c>
      <c r="F710" s="79" t="s">
        <v>1690</v>
      </c>
      <c r="G710" s="84"/>
      <c r="H710" s="87" t="s">
        <v>1691</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1680</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1692</v>
      </c>
      <c r="G711" s="84"/>
      <c r="H711" s="87" t="s">
        <v>1693</v>
      </c>
      <c r="I711" s="107" t="s">
        <v>610</v>
      </c>
      <c r="J711" s="107"/>
      <c r="K711" s="87"/>
      <c r="L711" s="87"/>
      <c r="M711" s="108">
        <v>0.5</v>
      </c>
      <c r="N711" s="108">
        <v>0.5</v>
      </c>
      <c r="O711" s="108">
        <v>0.5</v>
      </c>
      <c r="P711" s="108">
        <v>0.5</v>
      </c>
      <c r="Q711" s="87"/>
      <c r="R711" s="87"/>
      <c r="S711" s="108" t="s">
        <v>1694</v>
      </c>
      <c r="T711" s="87"/>
      <c r="U711" s="108">
        <v>-0.62</v>
      </c>
      <c r="V711" s="108">
        <v>-0.62</v>
      </c>
      <c r="W711" s="108">
        <v>-0.62</v>
      </c>
      <c r="X711" s="108">
        <v>0.18</v>
      </c>
      <c r="Y711" s="108">
        <v>0.18</v>
      </c>
      <c r="Z711" s="108">
        <v>0.18</v>
      </c>
      <c r="AA711" s="108">
        <v>0.18</v>
      </c>
      <c r="AB711" s="108">
        <v>0.18</v>
      </c>
      <c r="AC711" s="87"/>
      <c r="AD711" s="108" t="s">
        <v>1684</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1695</v>
      </c>
      <c r="G712" s="84"/>
      <c r="H712" s="87" t="s">
        <v>1696</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1684</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1697</v>
      </c>
      <c r="G713" s="84"/>
      <c r="H713" s="87" t="s">
        <v>1698</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1699</v>
      </c>
      <c r="AE713" s="87"/>
      <c r="AF713" s="108">
        <v>1</v>
      </c>
      <c r="AG713" s="108">
        <v>1</v>
      </c>
      <c r="AH713" s="84"/>
      <c r="AI713" s="66"/>
      <c r="AJ713" s="54"/>
      <c r="AK713" s="54"/>
      <c r="AL713" s="54"/>
    </row>
    <row r="714" spans="1:38" hidden="1" outlineLevel="2" x14ac:dyDescent="0.25">
      <c r="A714" s="54"/>
      <c r="B714" s="63"/>
      <c r="C714" s="56">
        <f t="shared" si="97"/>
        <v>3</v>
      </c>
      <c r="D714" s="84"/>
      <c r="E714" s="79" t="s">
        <v>1700</v>
      </c>
      <c r="F714" s="79" t="s">
        <v>1701</v>
      </c>
      <c r="G714" s="84"/>
      <c r="H714" s="87" t="s">
        <v>1702</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1680</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1703</v>
      </c>
      <c r="G715" s="84"/>
      <c r="H715" s="87" t="s">
        <v>1693</v>
      </c>
      <c r="I715" s="107" t="s">
        <v>610</v>
      </c>
      <c r="J715" s="107"/>
      <c r="K715" s="87"/>
      <c r="L715" s="87"/>
      <c r="M715" s="108">
        <v>1</v>
      </c>
      <c r="N715" s="108">
        <v>1</v>
      </c>
      <c r="O715" s="108">
        <v>1</v>
      </c>
      <c r="P715" s="108">
        <v>1</v>
      </c>
      <c r="Q715" s="87"/>
      <c r="R715" s="87"/>
      <c r="S715" s="108" t="s">
        <v>1694</v>
      </c>
      <c r="T715" s="87"/>
      <c r="U715" s="108">
        <v>1.9</v>
      </c>
      <c r="V715" s="108">
        <v>1.9</v>
      </c>
      <c r="W715" s="108">
        <f>1.5-0.15-0.0628337657168588</f>
        <v>1.2871662342831414</v>
      </c>
      <c r="X715" s="108">
        <v>1.33</v>
      </c>
      <c r="Y715" s="108">
        <v>1.33</v>
      </c>
      <c r="Z715" s="108">
        <v>1.33</v>
      </c>
      <c r="AA715" s="108">
        <v>1.33</v>
      </c>
      <c r="AB715" s="108">
        <v>1.33</v>
      </c>
      <c r="AC715" s="87"/>
      <c r="AD715" s="108" t="s">
        <v>1684</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1704</v>
      </c>
      <c r="G716" s="84"/>
      <c r="H716" s="87" t="s">
        <v>1696</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1684</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1705</v>
      </c>
      <c r="G717" s="84"/>
      <c r="H717" s="87" t="s">
        <v>1698</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1699</v>
      </c>
      <c r="AE717" s="87"/>
      <c r="AF717" s="108">
        <v>1</v>
      </c>
      <c r="AG717" s="108">
        <v>1</v>
      </c>
      <c r="AH717" s="84"/>
      <c r="AI717" s="66"/>
      <c r="AJ717" s="54"/>
      <c r="AK717" s="54"/>
      <c r="AL717" s="54"/>
    </row>
    <row r="718" spans="1:38" hidden="1" outlineLevel="2" x14ac:dyDescent="0.25">
      <c r="A718" s="54"/>
      <c r="B718" s="63"/>
      <c r="C718" s="56">
        <f t="shared" si="97"/>
        <v>3</v>
      </c>
      <c r="D718" s="84"/>
      <c r="E718" s="79" t="s">
        <v>1706</v>
      </c>
      <c r="F718" s="79" t="s">
        <v>1707</v>
      </c>
      <c r="G718" s="84"/>
      <c r="H718" s="87" t="s">
        <v>1708</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1709</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1710</v>
      </c>
      <c r="G719" s="84"/>
      <c r="H719" s="87" t="s">
        <v>1711</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1709</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1712</v>
      </c>
      <c r="G720" s="84"/>
      <c r="H720" s="87" t="s">
        <v>1713</v>
      </c>
      <c r="I720" s="107" t="s">
        <v>1714</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1715</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1716</v>
      </c>
      <c r="G721" s="84"/>
      <c r="H721" s="87" t="s">
        <v>1717</v>
      </c>
      <c r="I721" s="107" t="s">
        <v>1714</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1718</v>
      </c>
      <c r="AE721" s="87"/>
      <c r="AF721" s="108">
        <v>1</v>
      </c>
      <c r="AG721" s="108">
        <v>1</v>
      </c>
      <c r="AH721" s="84"/>
      <c r="AI721" s="66"/>
      <c r="AJ721" s="54"/>
      <c r="AK721" s="54"/>
      <c r="AL721" s="54"/>
    </row>
    <row r="722" spans="1:38" hidden="1" outlineLevel="2" x14ac:dyDescent="0.25">
      <c r="A722" s="54"/>
      <c r="B722" s="63"/>
      <c r="C722" s="56">
        <f t="shared" si="97"/>
        <v>3</v>
      </c>
      <c r="D722" s="84"/>
      <c r="E722" s="79" t="s">
        <v>1719</v>
      </c>
      <c r="F722" s="79" t="s">
        <v>1720</v>
      </c>
      <c r="G722" s="84"/>
      <c r="H722" s="87" t="s">
        <v>1721</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1709</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1722</v>
      </c>
      <c r="G723" s="84"/>
      <c r="H723" s="87" t="s">
        <v>1711</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1709</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1723</v>
      </c>
      <c r="G724" s="84"/>
      <c r="H724" s="87" t="s">
        <v>1713</v>
      </c>
      <c r="I724" s="107" t="s">
        <v>1714</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1724</v>
      </c>
      <c r="G725" s="84"/>
      <c r="H725" s="87" t="s">
        <v>1717</v>
      </c>
      <c r="I725" s="107" t="s">
        <v>1714</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1725</v>
      </c>
      <c r="F726" s="79" t="s">
        <v>1726</v>
      </c>
      <c r="G726" s="84"/>
      <c r="H726" s="87" t="s">
        <v>1727</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1709</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1728</v>
      </c>
      <c r="G727" s="84"/>
      <c r="H727" s="87" t="s">
        <v>1711</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1684</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1729</v>
      </c>
      <c r="G728" s="84"/>
      <c r="H728" s="87" t="s">
        <v>1713</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1684</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1730</v>
      </c>
      <c r="G729" s="84"/>
      <c r="H729" s="87" t="s">
        <v>1717</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1684</v>
      </c>
      <c r="AE729" s="87"/>
      <c r="AF729" s="108">
        <v>1</v>
      </c>
      <c r="AG729" s="108">
        <v>1</v>
      </c>
      <c r="AH729" s="84"/>
      <c r="AI729" s="66"/>
      <c r="AJ729" s="54"/>
      <c r="AK729" s="54"/>
      <c r="AL729" s="54"/>
    </row>
    <row r="730" spans="1:38" hidden="1" outlineLevel="2" x14ac:dyDescent="0.25">
      <c r="A730" s="54"/>
      <c r="B730" s="63"/>
      <c r="C730" s="56">
        <f t="shared" si="97"/>
        <v>3</v>
      </c>
      <c r="D730" s="84"/>
      <c r="E730" s="79" t="s">
        <v>1731</v>
      </c>
      <c r="F730" s="79" t="s">
        <v>1732</v>
      </c>
      <c r="G730" s="84"/>
      <c r="H730" s="87" t="s">
        <v>1721</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1709</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1733</v>
      </c>
      <c r="G731" s="84"/>
      <c r="H731" s="87" t="s">
        <v>1711</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1684</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1734</v>
      </c>
      <c r="G732" s="84"/>
      <c r="H732" s="87" t="s">
        <v>1713</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1684</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1735</v>
      </c>
      <c r="G733" s="84"/>
      <c r="H733" s="87" t="s">
        <v>1717</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1684</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1736</v>
      </c>
      <c r="G734" s="84"/>
      <c r="H734" s="87" t="s">
        <v>1737</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1738</v>
      </c>
      <c r="G735" s="84"/>
      <c r="H735" s="87" t="s">
        <v>1739</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1740</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1741</v>
      </c>
      <c r="G736" s="84"/>
      <c r="H736" s="87" t="s">
        <v>1742</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1743</v>
      </c>
      <c r="G737" s="84"/>
      <c r="H737" s="87" t="s">
        <v>1744</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1745</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1746</v>
      </c>
      <c r="G738" s="84"/>
      <c r="H738" s="87" t="s">
        <v>2388</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1747</v>
      </c>
      <c r="G739" s="84"/>
      <c r="H739" s="87" t="s">
        <v>2389</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2397</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1748</v>
      </c>
      <c r="G740" s="84"/>
      <c r="H740" s="87" t="s">
        <v>2390</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1749</v>
      </c>
      <c r="G741" s="84"/>
      <c r="H741" s="87" t="s">
        <v>2391</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1750</v>
      </c>
      <c r="G742" s="84"/>
      <c r="H742" s="87" t="s">
        <v>1671</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1751</v>
      </c>
      <c r="G743" s="84"/>
      <c r="H743" s="87" t="s">
        <v>1673</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1752</v>
      </c>
      <c r="G744" s="84"/>
      <c r="H744" s="87" t="s">
        <v>1675</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1753</v>
      </c>
      <c r="G745" s="84"/>
      <c r="H745" s="87" t="s">
        <v>1677</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1754</v>
      </c>
      <c r="F746" s="79" t="s">
        <v>1755</v>
      </c>
      <c r="G746" s="84"/>
      <c r="H746" s="87" t="s">
        <v>1756</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1709</v>
      </c>
      <c r="AE746" s="87"/>
      <c r="AF746" s="87">
        <v>1</v>
      </c>
      <c r="AG746" s="87">
        <v>1</v>
      </c>
      <c r="AH746" s="84"/>
      <c r="AI746" s="66"/>
      <c r="AJ746" s="54"/>
      <c r="AK746" s="54"/>
      <c r="AL746" s="54"/>
    </row>
    <row r="747" spans="1:38" hidden="1" outlineLevel="2" x14ac:dyDescent="0.25">
      <c r="A747" s="54"/>
      <c r="B747" s="63"/>
      <c r="C747" s="56">
        <f>INT($C$40)+2</f>
        <v>3</v>
      </c>
      <c r="D747" s="84"/>
      <c r="E747" s="79"/>
      <c r="F747" s="79" t="s">
        <v>1757</v>
      </c>
      <c r="G747" s="84"/>
      <c r="H747" s="87" t="s">
        <v>1673</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1143</v>
      </c>
      <c r="AE747" s="87"/>
      <c r="AF747" s="108">
        <v>1</v>
      </c>
      <c r="AG747" s="108">
        <v>1</v>
      </c>
      <c r="AH747" s="84"/>
      <c r="AI747" s="66"/>
      <c r="AJ747" s="54"/>
      <c r="AK747" s="54"/>
      <c r="AL747" s="54"/>
    </row>
    <row r="748" spans="1:38" hidden="1" outlineLevel="2" x14ac:dyDescent="0.25">
      <c r="A748" s="54"/>
      <c r="B748" s="63"/>
      <c r="C748" s="56">
        <f>INT($C$40)+2</f>
        <v>3</v>
      </c>
      <c r="D748" s="84"/>
      <c r="E748" s="79"/>
      <c r="F748" s="79" t="s">
        <v>1758</v>
      </c>
      <c r="G748" s="84"/>
      <c r="H748" s="87" t="s">
        <v>1675</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1143</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1759</v>
      </c>
      <c r="G749" s="84"/>
      <c r="H749" s="87" t="s">
        <v>1677</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1143</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1760</v>
      </c>
      <c r="G750" s="84"/>
      <c r="H750" s="87" t="s">
        <v>1761</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1762</v>
      </c>
      <c r="G751" s="84"/>
      <c r="H751" s="87" t="s">
        <v>1673</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1763</v>
      </c>
      <c r="G752" s="84"/>
      <c r="H752" s="87" t="s">
        <v>1675</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1764</v>
      </c>
      <c r="G753" s="84"/>
      <c r="H753" s="87" t="s">
        <v>1677</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1765</v>
      </c>
      <c r="G754" s="84"/>
      <c r="H754" s="87" t="s">
        <v>1766</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1767</v>
      </c>
      <c r="G755" s="84"/>
      <c r="H755" s="87" t="s">
        <v>1673</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1768</v>
      </c>
      <c r="G756" s="84"/>
      <c r="H756" s="87" t="s">
        <v>1675</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1769</v>
      </c>
      <c r="G757" s="84"/>
      <c r="H757" s="87" t="s">
        <v>1677</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899</v>
      </c>
      <c r="F758" s="79" t="s">
        <v>1770</v>
      </c>
      <c r="G758" s="84"/>
      <c r="H758" s="87" t="s">
        <v>1771</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1772</v>
      </c>
      <c r="G759" s="84"/>
      <c r="H759" s="87" t="s">
        <v>1773</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1774</v>
      </c>
      <c r="G760" s="84"/>
      <c r="H760" s="87" t="s">
        <v>1775</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1776</v>
      </c>
      <c r="G761" s="84"/>
      <c r="H761" s="87" t="s">
        <v>1777</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902</v>
      </c>
      <c r="F762" s="79" t="s">
        <v>1778</v>
      </c>
      <c r="G762" s="84"/>
      <c r="H762" s="87" t="s">
        <v>1779</v>
      </c>
      <c r="I762" s="107" t="s">
        <v>610</v>
      </c>
      <c r="J762" s="107" t="s">
        <v>1317</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1780</v>
      </c>
      <c r="G763" s="84"/>
      <c r="H763" s="87" t="s">
        <v>1781</v>
      </c>
      <c r="I763" s="107" t="s">
        <v>129</v>
      </c>
      <c r="J763" s="107" t="s">
        <v>1317</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1782</v>
      </c>
      <c r="G764" s="84"/>
      <c r="H764" s="87" t="s">
        <v>1783</v>
      </c>
      <c r="I764" s="107" t="s">
        <v>129</v>
      </c>
      <c r="J764" s="107" t="s">
        <v>1317</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1784</v>
      </c>
      <c r="G765" s="84"/>
      <c r="H765" s="87" t="s">
        <v>1785</v>
      </c>
      <c r="I765" s="107" t="s">
        <v>129</v>
      </c>
      <c r="J765" s="107" t="s">
        <v>1317</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1786</v>
      </c>
      <c r="G766" s="84"/>
      <c r="H766" s="87" t="s">
        <v>1787</v>
      </c>
      <c r="I766" s="107" t="s">
        <v>610</v>
      </c>
      <c r="J766" s="107" t="s">
        <v>1274</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1788</v>
      </c>
      <c r="G767" s="84"/>
      <c r="H767" s="87" t="s">
        <v>1789</v>
      </c>
      <c r="I767" s="107" t="s">
        <v>806</v>
      </c>
      <c r="J767" s="107" t="s">
        <v>1274</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2393</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1790</v>
      </c>
      <c r="G768" s="84"/>
      <c r="H768" s="87" t="s">
        <v>1791</v>
      </c>
      <c r="I768" s="107" t="s">
        <v>806</v>
      </c>
      <c r="J768" s="107" t="s">
        <v>1274</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1792</v>
      </c>
      <c r="G769" s="84"/>
      <c r="H769" s="87" t="s">
        <v>1793</v>
      </c>
      <c r="I769" s="107" t="s">
        <v>806</v>
      </c>
      <c r="J769" s="107" t="s">
        <v>1274</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1794</v>
      </c>
      <c r="G770" s="84"/>
      <c r="H770" s="87" t="s">
        <v>2396</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1796</v>
      </c>
      <c r="G771" s="84"/>
      <c r="H771" s="87" t="s">
        <v>1673</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1797</v>
      </c>
      <c r="G772" s="84"/>
      <c r="H772" s="87" t="s">
        <v>1675</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1798</v>
      </c>
      <c r="G773" s="84"/>
      <c r="H773" s="87" t="s">
        <v>1677</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1799</v>
      </c>
      <c r="G774" s="84"/>
      <c r="H774" s="87" t="s">
        <v>1800</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1801</v>
      </c>
      <c r="G775" s="84"/>
      <c r="H775" s="87" t="s">
        <v>1802</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1803</v>
      </c>
      <c r="G776" s="84"/>
      <c r="H776" s="87" t="s">
        <v>1804</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1805</v>
      </c>
      <c r="G777" s="84"/>
      <c r="H777" s="87" t="s">
        <v>1806</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1807</v>
      </c>
      <c r="G778" s="84"/>
      <c r="H778" s="87" t="s">
        <v>1671</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1808</v>
      </c>
      <c r="G779" s="84"/>
      <c r="H779" s="87" t="s">
        <v>1673</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1809</v>
      </c>
      <c r="G780" s="84"/>
      <c r="H780" s="87" t="s">
        <v>1675</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1810</v>
      </c>
      <c r="G781" s="84"/>
      <c r="H781" s="87" t="s">
        <v>1677</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1811</v>
      </c>
      <c r="G782" s="84"/>
      <c r="H782" s="302" t="s">
        <v>1812</v>
      </c>
      <c r="I782" s="148"/>
      <c r="J782" s="148" t="s">
        <v>1174</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906</v>
      </c>
      <c r="F783" s="79" t="s">
        <v>1813</v>
      </c>
      <c r="G783" s="84"/>
      <c r="H783" s="87" t="s">
        <v>1814</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1815</v>
      </c>
      <c r="AE783" s="87"/>
      <c r="AF783" s="87">
        <v>1</v>
      </c>
      <c r="AG783" s="87">
        <v>1</v>
      </c>
      <c r="AH783" s="84"/>
      <c r="AI783" s="66"/>
      <c r="AJ783" s="54"/>
      <c r="AK783" s="54"/>
      <c r="AL783" s="54"/>
    </row>
    <row r="784" spans="1:38" hidden="1" outlineLevel="2" x14ac:dyDescent="0.25">
      <c r="A784" s="54"/>
      <c r="B784" s="63"/>
      <c r="C784" s="56">
        <f>INT($C$40)+2</f>
        <v>3</v>
      </c>
      <c r="D784" s="84"/>
      <c r="E784" s="79"/>
      <c r="F784" s="79" t="s">
        <v>1816</v>
      </c>
      <c r="G784" s="84"/>
      <c r="H784" s="87" t="s">
        <v>1817</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1813</v>
      </c>
      <c r="G785" s="84"/>
      <c r="H785" s="87" t="s">
        <v>1818</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1819</v>
      </c>
      <c r="G786" s="84"/>
      <c r="H786" s="87" t="s">
        <v>1820</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1821</v>
      </c>
      <c r="G787" s="84"/>
      <c r="H787" s="87" t="s">
        <v>1671</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1822</v>
      </c>
      <c r="G788" s="84"/>
      <c r="H788" s="87" t="s">
        <v>1673</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1823</v>
      </c>
      <c r="G789" s="84"/>
      <c r="H789" s="87" t="s">
        <v>1675</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1824</v>
      </c>
      <c r="G790" s="84"/>
      <c r="H790" s="87" t="s">
        <v>1677</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1825</v>
      </c>
      <c r="G791" s="84"/>
      <c r="H791" s="87" t="s">
        <v>1671</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1826</v>
      </c>
      <c r="G792" s="84"/>
      <c r="H792" s="87" t="s">
        <v>1673</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1827</v>
      </c>
      <c r="G793" s="84"/>
      <c r="H793" s="87" t="s">
        <v>1675</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1828</v>
      </c>
      <c r="G794" s="84"/>
      <c r="H794" s="87" t="s">
        <v>1677</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1829</v>
      </c>
      <c r="G795" s="84"/>
      <c r="H795" s="87" t="s">
        <v>1671</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1830</v>
      </c>
      <c r="G796" s="84"/>
      <c r="H796" s="87" t="s">
        <v>1673</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1831</v>
      </c>
      <c r="G797" s="84"/>
      <c r="H797" s="87" t="s">
        <v>1675</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1832</v>
      </c>
      <c r="G798" s="84"/>
      <c r="H798" s="87" t="s">
        <v>1677</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1833</v>
      </c>
      <c r="G799" s="84"/>
      <c r="H799" s="87" t="s">
        <v>1671</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1834</v>
      </c>
      <c r="G800" s="84"/>
      <c r="H800" s="87" t="s">
        <v>1673</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1835</v>
      </c>
      <c r="G801" s="84"/>
      <c r="H801" s="87" t="s">
        <v>1675</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1836</v>
      </c>
      <c r="G802" s="84"/>
      <c r="H802" s="87" t="s">
        <v>1677</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1837</v>
      </c>
      <c r="G803" s="84"/>
      <c r="H803" s="87" t="s">
        <v>1671</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1838</v>
      </c>
      <c r="G804" s="84"/>
      <c r="H804" s="87" t="s">
        <v>1673</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1839</v>
      </c>
      <c r="G805" s="84"/>
      <c r="H805" s="87" t="s">
        <v>1675</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1840</v>
      </c>
      <c r="G806" s="84"/>
      <c r="H806" s="87" t="s">
        <v>1677</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1841</v>
      </c>
      <c r="G807" s="84"/>
      <c r="H807" s="87" t="s">
        <v>1671</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1842</v>
      </c>
      <c r="G808" s="84"/>
      <c r="H808" s="87" t="s">
        <v>1673</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1843</v>
      </c>
      <c r="G809" s="84"/>
      <c r="H809" s="87" t="s">
        <v>1675</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1844</v>
      </c>
      <c r="G810" s="84"/>
      <c r="H810" s="87" t="s">
        <v>1677</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1845</v>
      </c>
      <c r="G811" s="84"/>
      <c r="H811" s="87" t="s">
        <v>1671</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1846</v>
      </c>
      <c r="G812" s="84"/>
      <c r="H812" s="87" t="s">
        <v>1673</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1847</v>
      </c>
      <c r="G813" s="84"/>
      <c r="H813" s="87" t="s">
        <v>1675</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1848</v>
      </c>
      <c r="G814" s="84"/>
      <c r="H814" s="87" t="s">
        <v>1677</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1849</v>
      </c>
      <c r="G815" s="84"/>
      <c r="H815" s="87" t="s">
        <v>1671</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1850</v>
      </c>
      <c r="G816" s="84"/>
      <c r="H816" s="87" t="s">
        <v>1673</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1851</v>
      </c>
      <c r="G817" s="84"/>
      <c r="H817" s="87" t="s">
        <v>1675</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1852</v>
      </c>
      <c r="G818" s="84"/>
      <c r="H818" s="87" t="s">
        <v>1677</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1853</v>
      </c>
      <c r="G819" s="84"/>
      <c r="H819" s="87" t="s">
        <v>1671</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1854</v>
      </c>
      <c r="G820" s="84"/>
      <c r="H820" s="87" t="s">
        <v>1673</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1855</v>
      </c>
      <c r="G821" s="84"/>
      <c r="H821" s="87" t="s">
        <v>1675</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1856</v>
      </c>
      <c r="G822" s="84"/>
      <c r="H822" s="87" t="s">
        <v>1677</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1857</v>
      </c>
      <c r="G823" s="84"/>
      <c r="H823" s="87" t="s">
        <v>1671</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1858</v>
      </c>
      <c r="G824" s="84"/>
      <c r="H824" s="87" t="s">
        <v>1673</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1859</v>
      </c>
      <c r="G825" s="84"/>
      <c r="H825" s="87" t="s">
        <v>1675</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1860</v>
      </c>
      <c r="G826" s="84"/>
      <c r="H826" s="87" t="s">
        <v>1677</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1861</v>
      </c>
      <c r="G827" s="84"/>
      <c r="H827" s="87" t="s">
        <v>1671</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1862</v>
      </c>
      <c r="G828" s="84"/>
      <c r="H828" s="87" t="s">
        <v>1673</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1863</v>
      </c>
      <c r="G829" s="84"/>
      <c r="H829" s="87" t="s">
        <v>1675</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1864</v>
      </c>
      <c r="G830" s="84"/>
      <c r="H830" s="87" t="s">
        <v>1677</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1865</v>
      </c>
      <c r="G831" s="84"/>
      <c r="H831" s="87" t="s">
        <v>1761</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1866</v>
      </c>
      <c r="G832" s="84"/>
      <c r="H832" s="87" t="s">
        <v>1673</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1867</v>
      </c>
      <c r="G833" s="84"/>
      <c r="H833" s="87" t="s">
        <v>1675</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1868</v>
      </c>
      <c r="G834" s="84"/>
      <c r="H834" s="87" t="s">
        <v>1677</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1869</v>
      </c>
      <c r="G835" s="84"/>
      <c r="H835" s="87" t="s">
        <v>1766</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1870</v>
      </c>
      <c r="G836" s="84"/>
      <c r="H836" s="87" t="s">
        <v>1673</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1871</v>
      </c>
      <c r="G837" s="84"/>
      <c r="H837" s="87" t="s">
        <v>1675</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1872</v>
      </c>
      <c r="G838" s="84"/>
      <c r="H838" s="87" t="s">
        <v>1677</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1873</v>
      </c>
      <c r="G839" s="84"/>
      <c r="H839" s="87" t="s">
        <v>1671</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1874</v>
      </c>
      <c r="G840" s="84"/>
      <c r="H840" s="87" t="s">
        <v>1673</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1875</v>
      </c>
      <c r="G841" s="84"/>
      <c r="H841" s="87" t="s">
        <v>1675</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1876</v>
      </c>
      <c r="G842" s="84"/>
      <c r="H842" s="87" t="s">
        <v>1677</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1877</v>
      </c>
      <c r="G843" s="84"/>
      <c r="H843" s="87" t="s">
        <v>1671</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1878</v>
      </c>
      <c r="G844" s="84"/>
      <c r="H844" s="87" t="s">
        <v>1673</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1879</v>
      </c>
      <c r="G845" s="84"/>
      <c r="H845" s="87" t="s">
        <v>1675</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1880</v>
      </c>
      <c r="G846" s="84"/>
      <c r="H846" s="87" t="s">
        <v>1677</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1881</v>
      </c>
      <c r="G847" s="84"/>
      <c r="H847" s="87" t="s">
        <v>1671</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1882</v>
      </c>
      <c r="G848" s="84"/>
      <c r="H848" s="87" t="s">
        <v>1673</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1883</v>
      </c>
      <c r="G849" s="84"/>
      <c r="H849" s="87" t="s">
        <v>1675</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1884</v>
      </c>
      <c r="G850" s="84"/>
      <c r="H850" s="87" t="s">
        <v>1677</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1885</v>
      </c>
      <c r="G851" s="84"/>
      <c r="H851" s="87" t="s">
        <v>1795</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1886</v>
      </c>
      <c r="G852" s="84"/>
      <c r="H852" s="87" t="s">
        <v>1673</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1887</v>
      </c>
      <c r="G853" s="84"/>
      <c r="H853" s="87" t="s">
        <v>1675</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1888</v>
      </c>
      <c r="G854" s="84"/>
      <c r="H854" s="87" t="s">
        <v>1677</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1889</v>
      </c>
      <c r="G855" s="84"/>
      <c r="H855" s="87" t="s">
        <v>1800</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1890</v>
      </c>
      <c r="G856" s="84"/>
      <c r="H856" s="87" t="s">
        <v>1802</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1891</v>
      </c>
      <c r="G857" s="84"/>
      <c r="H857" s="87" t="s">
        <v>1804</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1892</v>
      </c>
      <c r="G858" s="84"/>
      <c r="H858" s="87" t="s">
        <v>1806</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1893</v>
      </c>
      <c r="F859" s="79" t="s">
        <v>1894</v>
      </c>
      <c r="G859" s="84"/>
      <c r="H859" s="87" t="s">
        <v>1895</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1896</v>
      </c>
      <c r="AE859" s="87"/>
      <c r="AF859" s="87">
        <v>1</v>
      </c>
      <c r="AG859" s="87">
        <v>1</v>
      </c>
      <c r="AH859" s="84"/>
      <c r="AI859" s="66"/>
      <c r="AJ859" s="54"/>
      <c r="AK859" s="54"/>
      <c r="AL859" s="54"/>
    </row>
    <row r="860" spans="1:38" hidden="1" outlineLevel="2" x14ac:dyDescent="0.25">
      <c r="A860" s="54"/>
      <c r="B860" s="63"/>
      <c r="C860" s="56">
        <f>INT($C$40)+2</f>
        <v>3</v>
      </c>
      <c r="D860" s="84"/>
      <c r="E860" s="79"/>
      <c r="F860" s="79" t="s">
        <v>1897</v>
      </c>
      <c r="G860" s="84"/>
      <c r="H860" s="87" t="s">
        <v>1898</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1899</v>
      </c>
      <c r="G861" s="84"/>
      <c r="H861" s="87" t="s">
        <v>1900</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1901</v>
      </c>
      <c r="G862" s="84"/>
      <c r="H862" s="87" t="s">
        <v>1902</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1903</v>
      </c>
      <c r="G863" s="84"/>
      <c r="H863" s="302" t="s">
        <v>1904</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1905</v>
      </c>
      <c r="F864" s="79" t="s">
        <v>1906</v>
      </c>
      <c r="G864" s="84"/>
      <c r="H864" s="87" t="s">
        <v>1907</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1908</v>
      </c>
      <c r="G865" s="84"/>
      <c r="H865" s="148" t="s">
        <v>1909</v>
      </c>
      <c r="I865" s="107" t="s">
        <v>1910</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1911</v>
      </c>
      <c r="AE865" s="87"/>
      <c r="AF865" s="108">
        <v>1</v>
      </c>
      <c r="AG865" s="108">
        <v>1</v>
      </c>
      <c r="AH865" s="84"/>
      <c r="AI865" s="66"/>
      <c r="AJ865" s="54"/>
      <c r="AK865" s="54"/>
      <c r="AL865" s="54"/>
    </row>
    <row r="866" spans="1:38" hidden="1" outlineLevel="2" x14ac:dyDescent="0.25">
      <c r="A866" s="54"/>
      <c r="B866" s="63"/>
      <c r="C866" s="56">
        <f>INT($C$40)+2</f>
        <v>3</v>
      </c>
      <c r="D866" s="84"/>
      <c r="E866" s="79"/>
      <c r="F866" s="79" t="s">
        <v>1912</v>
      </c>
      <c r="G866" s="84"/>
      <c r="H866" s="87" t="s">
        <v>1913</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1914</v>
      </c>
      <c r="G867" s="84"/>
      <c r="H867" s="87" t="s">
        <v>1915</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1916</v>
      </c>
      <c r="G868" s="84"/>
      <c r="H868" s="87" t="s">
        <v>1917</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1903</v>
      </c>
      <c r="G869" s="84"/>
      <c r="H869" s="325" t="s">
        <v>1918</v>
      </c>
      <c r="I869" s="148"/>
      <c r="J869" s="148" t="s">
        <v>1174</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1919</v>
      </c>
      <c r="G870" s="84"/>
      <c r="H870" s="87" t="s">
        <v>1920</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1921</v>
      </c>
      <c r="G871" s="84"/>
      <c r="H871" s="87" t="s">
        <v>1922</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1923</v>
      </c>
      <c r="G872" s="84"/>
      <c r="H872" s="87" t="s">
        <v>1924</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1925</v>
      </c>
      <c r="G873" s="84"/>
      <c r="H873" s="87" t="s">
        <v>1926</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1927</v>
      </c>
      <c r="G874" s="84"/>
      <c r="H874" s="87" t="s">
        <v>1928</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1929</v>
      </c>
      <c r="G875" s="84"/>
      <c r="H875" s="87" t="s">
        <v>1930</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1931</v>
      </c>
      <c r="G876" s="84"/>
      <c r="H876" s="87" t="s">
        <v>1932</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1933</v>
      </c>
      <c r="G877" s="84"/>
      <c r="H877" s="87" t="s">
        <v>1934</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1935</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1936</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1937</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1938</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1939</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1940</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1941</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1942</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1943</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1944</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1945</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1946</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1947</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1948</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1949</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1950</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1951</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1952</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1953</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1954</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1955</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1956</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1957</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1958</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1959</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1960</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1961</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1962</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1963</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1964</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1965</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1966</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1967</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1968</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1969</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1970</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1971</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1972</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1973</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1974</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1975</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1976</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1977</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1978</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1979</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1980</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1981</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1982</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1983</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1984</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1985</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1986</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1987</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1988</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1989</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1990</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1991</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1992</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1993</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1994</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1995</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1996</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1997</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1998</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1999</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2000</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2001</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2002</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2003</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2004</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2005</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2006</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2007</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2008</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2009</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2010</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2011</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2012</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2013</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2014</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2015</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2016</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2017</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2018</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2019</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2020</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2021</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2022</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2023</v>
      </c>
      <c r="G966" s="84"/>
      <c r="H966" s="87" t="s">
        <v>2024</v>
      </c>
      <c r="I966" s="107" t="s">
        <v>2376</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2025</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2026</v>
      </c>
      <c r="G967" s="84"/>
      <c r="H967" s="87" t="s">
        <v>2027</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2028</v>
      </c>
      <c r="G968" s="84"/>
      <c r="H968" s="87" t="s">
        <v>2029</v>
      </c>
      <c r="I968" s="107" t="s">
        <v>2375</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2030</v>
      </c>
      <c r="G969" s="84"/>
      <c r="H969" s="87" t="s">
        <v>2031</v>
      </c>
      <c r="I969" s="107" t="s">
        <v>2375</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2032</v>
      </c>
      <c r="G970" s="84"/>
      <c r="H970" s="87" t="s">
        <v>2033</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2034</v>
      </c>
      <c r="G971" s="84"/>
      <c r="H971" s="87" t="s">
        <v>2035</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2036</v>
      </c>
      <c r="G972" s="84"/>
      <c r="H972" s="87" t="s">
        <v>2037</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2038</v>
      </c>
      <c r="G973" s="84"/>
      <c r="H973" s="87" t="s">
        <v>2039</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2373</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2040</v>
      </c>
      <c r="G974" s="84"/>
      <c r="H974" s="87" t="s">
        <v>2041</v>
      </c>
      <c r="I974" s="107" t="s">
        <v>2378</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2042</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2043</v>
      </c>
      <c r="G975" s="84"/>
      <c r="H975" s="87" t="s">
        <v>2044</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2045</v>
      </c>
      <c r="G976" s="84"/>
      <c r="H976" s="87" t="s">
        <v>2046</v>
      </c>
      <c r="I976" s="107" t="s">
        <v>2377</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2047</v>
      </c>
      <c r="G977" s="84"/>
      <c r="H977" s="87" t="s">
        <v>2048</v>
      </c>
      <c r="I977" s="107" t="s">
        <v>2377</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2049</v>
      </c>
      <c r="G978" s="84"/>
      <c r="H978" s="87" t="s">
        <v>2050</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2051</v>
      </c>
      <c r="G979" s="84"/>
      <c r="H979" s="87" t="s">
        <v>2052</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2053</v>
      </c>
      <c r="G980" s="84"/>
      <c r="H980" s="87" t="s">
        <v>2054</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2055</v>
      </c>
      <c r="G981" s="84"/>
      <c r="H981" s="87" t="s">
        <v>1934</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2373</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2056</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2057</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2058</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2059</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2060</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2061</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2062</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2063</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2064</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2065</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2066</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2067</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2068</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2069</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2070</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2071</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2072</v>
      </c>
      <c r="G998" s="84"/>
      <c r="H998" s="87" t="s">
        <v>2073</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2074</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2075</v>
      </c>
      <c r="G999" s="84"/>
      <c r="H999" s="87" t="s">
        <v>2076</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2394</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2077</v>
      </c>
      <c r="G1000" s="84"/>
      <c r="H1000" s="87" t="s">
        <v>2078</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2079</v>
      </c>
      <c r="G1001" s="84"/>
      <c r="H1001" s="87" t="s">
        <v>2080</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2081</v>
      </c>
      <c r="G1002" s="84"/>
      <c r="H1002" s="87" t="s">
        <v>2082</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2083</v>
      </c>
      <c r="G1003" s="84"/>
      <c r="H1003" s="87" t="s">
        <v>2084</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2085</v>
      </c>
      <c r="G1004" s="84"/>
      <c r="H1004" s="87" t="s">
        <v>2086</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2087</v>
      </c>
      <c r="G1005" s="84"/>
      <c r="H1005" s="87" t="s">
        <v>2088</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2089</v>
      </c>
      <c r="G1006" s="84"/>
      <c r="H1006" s="87" t="s">
        <v>2090</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1465</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2091</v>
      </c>
      <c r="G1007" s="84"/>
      <c r="H1007" s="87" t="s">
        <v>2092</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2394</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2093</v>
      </c>
      <c r="G1008" s="84"/>
      <c r="H1008" s="87" t="s">
        <v>1924</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2094</v>
      </c>
      <c r="G1009" s="84"/>
      <c r="H1009" s="87" t="s">
        <v>1926</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2095</v>
      </c>
      <c r="G1010" s="84"/>
      <c r="H1010" s="87" t="s">
        <v>1928</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2096</v>
      </c>
      <c r="G1011" s="84"/>
      <c r="H1011" s="87" t="s">
        <v>2084</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2097</v>
      </c>
      <c r="G1012" s="84"/>
      <c r="H1012" s="87" t="s">
        <v>2086</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2098</v>
      </c>
      <c r="G1013" s="84"/>
      <c r="H1013" s="87" t="s">
        <v>2099</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2100</v>
      </c>
      <c r="G1014" s="84"/>
      <c r="H1014" s="87" t="s">
        <v>2101</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1472</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2102</v>
      </c>
      <c r="G1015" s="84"/>
      <c r="H1015" s="87" t="s">
        <v>2103</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2104</v>
      </c>
      <c r="G1016" s="84"/>
      <c r="H1016" s="87" t="s">
        <v>2105</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2106</v>
      </c>
      <c r="G1017" s="84"/>
      <c r="H1017" s="87" t="s">
        <v>2107</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2108</v>
      </c>
      <c r="G1018" s="84"/>
      <c r="H1018" s="87" t="s">
        <v>2109</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2110</v>
      </c>
      <c r="G1019" s="84"/>
      <c r="H1019" s="87" t="s">
        <v>2111</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2112</v>
      </c>
      <c r="G1020" s="84"/>
      <c r="H1020" s="87" t="s">
        <v>2113</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2114</v>
      </c>
      <c r="G1021" s="84"/>
      <c r="H1021" s="87" t="s">
        <v>2115</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1903</v>
      </c>
      <c r="G1022" s="84"/>
      <c r="H1022" s="325" t="s">
        <v>2116</v>
      </c>
      <c r="I1022" s="148"/>
      <c r="J1022" s="148" t="s">
        <v>1174</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2117</v>
      </c>
      <c r="G1023" s="84"/>
      <c r="H1023" s="87" t="s">
        <v>2118</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2119</v>
      </c>
      <c r="G1024" s="84"/>
      <c r="H1024" s="87" t="s">
        <v>2120</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2121</v>
      </c>
      <c r="G1025" s="84"/>
      <c r="H1025" s="87" t="s">
        <v>2122</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2123</v>
      </c>
      <c r="G1026" s="84"/>
      <c r="H1026" s="87" t="s">
        <v>2124</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2125</v>
      </c>
      <c r="G1027" s="84"/>
      <c r="H1027" s="87" t="s">
        <v>2126</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2127</v>
      </c>
      <c r="G1028" s="84"/>
      <c r="H1028" s="87" t="s">
        <v>2128</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2129</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2130</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2131</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2132</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2133</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2134</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2135</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2136</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2137</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2138</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2139</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2140</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2141</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2142</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2143</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2144</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2145</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2146</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2147</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2148</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2149</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2150</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2151</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2152</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2153</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2154</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2155</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2156</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2157</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2158</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2159</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2160</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2161</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2162</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2163</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2164</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2165</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2166</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2167</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2168</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2169</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2170</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2171</v>
      </c>
      <c r="G1071" s="84"/>
      <c r="H1071" s="87" t="s">
        <v>2172</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2173</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2174</v>
      </c>
      <c r="G1072" s="84"/>
      <c r="H1072" s="87" t="s">
        <v>2175</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2176</v>
      </c>
      <c r="G1073" s="84"/>
      <c r="H1073" s="87" t="s">
        <v>2177</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2178</v>
      </c>
      <c r="G1074" s="84"/>
      <c r="H1074" s="87" t="s">
        <v>2179</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2180</v>
      </c>
      <c r="G1075" s="84"/>
      <c r="H1075" s="87" t="s">
        <v>2181</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2182</v>
      </c>
      <c r="G1076" s="84"/>
      <c r="H1076" s="87" t="s">
        <v>2183</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2184</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2185</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2186</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2187</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2188</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2189</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2190</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2191</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2192</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2193</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2194</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2195</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2196</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2197</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2198</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2199</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2200</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2201</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2202</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2203</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2204</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2205</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2206</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2207</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2208</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2209</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2210</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2211</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2212</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2213</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2214</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2215</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2216</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2217</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2218</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2219</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2220</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2221</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2222</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2223</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2224</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2225</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2226</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2227</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2228</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2229</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2230</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2231</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2232</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2233</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2234</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2235</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2236</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2237</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2238</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2239</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2240</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2241</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2242</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2243</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2244</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2245</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2246</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2247</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2248</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2249</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2250</v>
      </c>
      <c r="G1143" s="84"/>
      <c r="H1143" s="87" t="s">
        <v>2251</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2252</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2253</v>
      </c>
      <c r="G1144" s="84"/>
      <c r="H1144" s="87" t="s">
        <v>2254</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2255</v>
      </c>
      <c r="G1145" s="84"/>
      <c r="H1145" s="87" t="s">
        <v>2256</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2257</v>
      </c>
      <c r="G1146" s="84"/>
      <c r="H1146" s="87" t="s">
        <v>2258</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2259</v>
      </c>
      <c r="G1147" s="84"/>
      <c r="H1147" s="87" t="s">
        <v>2260</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2261</v>
      </c>
      <c r="G1148" s="84"/>
      <c r="H1148" s="87" t="s">
        <v>2262</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2263</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2264</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2265</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2266</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2267</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2268</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2269</v>
      </c>
      <c r="G1155" s="84"/>
      <c r="H1155" s="87" t="s">
        <v>2270</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2271</v>
      </c>
      <c r="G1156" s="84"/>
      <c r="H1156" s="87" t="s">
        <v>2272</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2273</v>
      </c>
      <c r="G1157" s="84"/>
      <c r="H1157" s="87" t="s">
        <v>2274</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2275</v>
      </c>
      <c r="G1158" s="84"/>
      <c r="H1158" s="87" t="s">
        <v>2276</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2277</v>
      </c>
      <c r="G1159" s="84"/>
      <c r="H1159" s="87" t="s">
        <v>2278</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2279</v>
      </c>
      <c r="G1160" s="84"/>
      <c r="H1160" s="87" t="s">
        <v>2280</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362">
        <v>44313.538916088</v>
      </c>
      <c r="J18" s="381" t="s">
        <v>2478</v>
      </c>
      <c r="K18" s="377"/>
      <c r="L18" s="377"/>
      <c r="M18" s="377"/>
      <c r="N18" s="377"/>
      <c r="O18" s="377"/>
      <c r="P18" s="377"/>
      <c r="Q18" s="377"/>
      <c r="R18" s="377"/>
      <c r="S18" s="377"/>
      <c r="T18" s="377"/>
      <c r="U18" s="377"/>
      <c r="V18" s="377"/>
      <c r="W18" s="377"/>
      <c r="X18" s="37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369">
        <v>44315.331459143497</v>
      </c>
      <c r="J21" s="378" t="s">
        <v>2481</v>
      </c>
      <c r="K21" s="379"/>
      <c r="L21" s="379"/>
      <c r="M21" s="379"/>
      <c r="N21" s="379"/>
      <c r="O21" s="379"/>
      <c r="P21" s="379"/>
      <c r="Q21" s="379"/>
      <c r="R21" s="379"/>
      <c r="S21" s="379"/>
      <c r="T21" s="379"/>
      <c r="U21" s="379"/>
      <c r="V21" s="379"/>
      <c r="W21" s="379"/>
      <c r="X21" s="38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INT(MAX($C$57:$C$133))+1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0"/>
      <c r="L44" s="80"/>
      <c r="M44" s="80"/>
      <c r="N44" s="80"/>
      <c r="O44" s="80"/>
      <c r="P44" s="80"/>
      <c r="Q44" s="295"/>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295" t="s">
        <v>2281</v>
      </c>
      <c r="L45" s="295"/>
      <c r="M45" s="295"/>
      <c r="N45" s="295"/>
      <c r="O45" s="295"/>
      <c r="P45" s="295"/>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t="s">
        <v>2480</v>
      </c>
      <c r="L46" s="81"/>
      <c r="M46" s="81"/>
      <c r="N46" s="81"/>
      <c r="O46" s="81"/>
      <c r="P46" s="81"/>
      <c r="Q46" s="81"/>
      <c r="R46" s="81" t="s">
        <v>2282</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INT(MAX($C$57:$C$133))+1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INT(MAX($C$57:$C$133))+1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2283</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2284</v>
      </c>
      <c r="I52" s="87" t="s">
        <v>2285</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2286</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1903</v>
      </c>
      <c r="G58" s="84"/>
      <c r="H58" s="370" t="s">
        <v>2287</v>
      </c>
      <c r="I58" s="121">
        <v>2</v>
      </c>
      <c r="J58" s="371" t="s">
        <v>1174</v>
      </c>
      <c r="K58" s="121">
        <v>3</v>
      </c>
      <c r="L58" s="121">
        <v>8</v>
      </c>
      <c r="M58" s="177"/>
      <c r="N58" s="177"/>
      <c r="O58" s="177"/>
      <c r="P58" s="177"/>
      <c r="Q58" s="177"/>
      <c r="R58" s="174" t="s">
        <v>2288</v>
      </c>
      <c r="S58" s="177"/>
      <c r="T58" s="177"/>
      <c r="U58" s="177"/>
      <c r="V58" s="177"/>
      <c r="W58" s="177"/>
      <c r="X58" s="177"/>
      <c r="Y58" s="177"/>
      <c r="Z58" s="84"/>
      <c r="AA58" s="66"/>
      <c r="AB58" s="54"/>
      <c r="AC58" s="54"/>
      <c r="AD58" s="54"/>
    </row>
    <row r="59" spans="1:30" outlineLevel="2" x14ac:dyDescent="0.25">
      <c r="A59" s="54"/>
      <c r="B59" s="63"/>
      <c r="C59" s="98">
        <f>INT($C$40)+2</f>
        <v>3</v>
      </c>
      <c r="D59" s="84"/>
      <c r="E59" s="79" t="s">
        <v>2289</v>
      </c>
      <c r="F59" s="79" t="s">
        <v>2290</v>
      </c>
      <c r="G59" s="84"/>
      <c r="H59" s="372" t="s">
        <v>2291</v>
      </c>
      <c r="I59" s="372"/>
      <c r="J59" s="372"/>
      <c r="K59" s="373">
        <v>1</v>
      </c>
      <c r="L59" s="373"/>
      <c r="M59" s="373"/>
      <c r="N59" s="373"/>
      <c r="O59" s="372"/>
      <c r="P59" s="372"/>
      <c r="Q59" s="372"/>
      <c r="R59" s="372"/>
      <c r="S59" s="372"/>
      <c r="T59" s="372"/>
      <c r="U59" s="372"/>
      <c r="V59" s="372"/>
      <c r="W59" s="372"/>
      <c r="X59" s="372"/>
      <c r="Y59" s="372"/>
      <c r="Z59" s="84"/>
      <c r="AA59" s="66"/>
      <c r="AB59" s="54"/>
      <c r="AC59" s="54"/>
      <c r="AD59" s="54"/>
    </row>
    <row r="60" spans="1:30" outlineLevel="3" x14ac:dyDescent="0.25">
      <c r="A60" s="54"/>
      <c r="B60" s="63"/>
      <c r="C60" s="98">
        <f t="shared" ref="C60:C127" si="0">INT($C$40)+3</f>
        <v>4</v>
      </c>
      <c r="D60" s="84"/>
      <c r="E60" s="79"/>
      <c r="F60" s="79" t="s">
        <v>2292</v>
      </c>
      <c r="G60" s="84"/>
      <c r="H60" s="374" t="s">
        <v>2471</v>
      </c>
      <c r="I60" s="374"/>
      <c r="J60" s="374"/>
      <c r="K60" s="375">
        <v>1</v>
      </c>
      <c r="L60" s="375"/>
      <c r="M60" s="375"/>
      <c r="N60" s="375"/>
      <c r="O60" s="374"/>
      <c r="P60" s="374"/>
      <c r="Q60" s="374"/>
      <c r="R60" s="374"/>
      <c r="S60" s="374"/>
      <c r="T60" s="374"/>
      <c r="U60" s="374"/>
      <c r="V60" s="374"/>
      <c r="W60" s="374"/>
      <c r="X60" s="374"/>
      <c r="Y60" s="374"/>
      <c r="Z60" s="84"/>
      <c r="AA60" s="66"/>
      <c r="AB60" s="54"/>
      <c r="AC60" s="54"/>
      <c r="AD60" s="54"/>
    </row>
    <row r="61" spans="1:30" outlineLevel="3" x14ac:dyDescent="0.25">
      <c r="A61" s="54"/>
      <c r="B61" s="63"/>
      <c r="C61" s="98">
        <f t="shared" si="0"/>
        <v>4</v>
      </c>
      <c r="D61" s="84"/>
      <c r="E61" s="79"/>
      <c r="F61" s="79" t="s">
        <v>2293</v>
      </c>
      <c r="G61" s="84"/>
      <c r="H61" s="374" t="s">
        <v>2294</v>
      </c>
      <c r="I61" s="374"/>
      <c r="J61" s="374"/>
      <c r="K61" s="375">
        <v>1.0003500000000001</v>
      </c>
      <c r="L61" s="375"/>
      <c r="M61" s="375"/>
      <c r="N61" s="375"/>
      <c r="O61" s="374"/>
      <c r="P61" s="374"/>
      <c r="Q61" s="374"/>
      <c r="R61" s="374"/>
      <c r="S61" s="374"/>
      <c r="T61" s="374"/>
      <c r="U61" s="374"/>
      <c r="V61" s="374"/>
      <c r="W61" s="374"/>
      <c r="X61" s="374"/>
      <c r="Y61" s="374"/>
      <c r="Z61" s="84"/>
      <c r="AA61" s="66"/>
      <c r="AB61" s="54"/>
      <c r="AC61" s="54"/>
      <c r="AD61" s="54"/>
    </row>
    <row r="62" spans="1:30" outlineLevel="3" x14ac:dyDescent="0.25">
      <c r="A62" s="54"/>
      <c r="B62" s="63"/>
      <c r="C62" s="98">
        <f t="shared" si="0"/>
        <v>4</v>
      </c>
      <c r="D62" s="84"/>
      <c r="E62" s="79"/>
      <c r="F62" s="79" t="s">
        <v>2295</v>
      </c>
      <c r="G62" s="84"/>
      <c r="H62" s="374" t="s">
        <v>2472</v>
      </c>
      <c r="I62" s="374"/>
      <c r="J62" s="374"/>
      <c r="K62" s="375">
        <v>1.0003500000000001</v>
      </c>
      <c r="L62" s="375"/>
      <c r="M62" s="375"/>
      <c r="N62" s="375"/>
      <c r="O62" s="374"/>
      <c r="P62" s="374"/>
      <c r="Q62" s="374"/>
      <c r="R62" s="374"/>
      <c r="S62" s="374"/>
      <c r="T62" s="374"/>
      <c r="U62" s="374"/>
      <c r="V62" s="374"/>
      <c r="W62" s="374"/>
      <c r="X62" s="374"/>
      <c r="Y62" s="374"/>
      <c r="Z62" s="84"/>
      <c r="AA62" s="66"/>
      <c r="AB62" s="54"/>
      <c r="AC62" s="54"/>
      <c r="AD62" s="54"/>
    </row>
    <row r="63" spans="1:30" outlineLevel="3" x14ac:dyDescent="0.25">
      <c r="A63" s="54"/>
      <c r="B63" s="63"/>
      <c r="C63" s="98">
        <f t="shared" si="0"/>
        <v>4</v>
      </c>
      <c r="D63" s="84"/>
      <c r="E63" s="79"/>
      <c r="F63" s="79" t="s">
        <v>2296</v>
      </c>
      <c r="G63" s="84"/>
      <c r="H63" s="374" t="s">
        <v>2297</v>
      </c>
      <c r="I63" s="374"/>
      <c r="J63" s="374"/>
      <c r="K63" s="375">
        <v>1.0429999999999999</v>
      </c>
      <c r="L63" s="375"/>
      <c r="M63" s="375"/>
      <c r="N63" s="375"/>
      <c r="O63" s="374"/>
      <c r="P63" s="374"/>
      <c r="Q63" s="374"/>
      <c r="R63" s="374"/>
      <c r="S63" s="374"/>
      <c r="T63" s="374"/>
      <c r="U63" s="374"/>
      <c r="V63" s="374"/>
      <c r="W63" s="374"/>
      <c r="X63" s="374"/>
      <c r="Y63" s="374"/>
      <c r="Z63" s="84"/>
      <c r="AA63" s="66"/>
      <c r="AB63" s="54"/>
      <c r="AC63" s="54"/>
      <c r="AD63" s="54"/>
    </row>
    <row r="64" spans="1:30" outlineLevel="3" x14ac:dyDescent="0.25">
      <c r="A64" s="54"/>
      <c r="B64" s="63"/>
      <c r="C64" s="98">
        <f t="shared" si="0"/>
        <v>4</v>
      </c>
      <c r="D64" s="84"/>
      <c r="E64" s="79"/>
      <c r="F64" s="79" t="s">
        <v>2298</v>
      </c>
      <c r="G64" s="84"/>
      <c r="H64" s="374" t="s">
        <v>2473</v>
      </c>
      <c r="I64" s="374"/>
      <c r="J64" s="374"/>
      <c r="K64" s="375">
        <v>1.0900000000000001</v>
      </c>
      <c r="L64" s="375"/>
      <c r="M64" s="375"/>
      <c r="N64" s="375"/>
      <c r="O64" s="374"/>
      <c r="P64" s="374"/>
      <c r="Q64" s="374"/>
      <c r="R64" s="374"/>
      <c r="S64" s="374"/>
      <c r="T64" s="374"/>
      <c r="U64" s="374"/>
      <c r="V64" s="374"/>
      <c r="W64" s="374"/>
      <c r="X64" s="374"/>
      <c r="Y64" s="374"/>
      <c r="Z64" s="84"/>
      <c r="AA64" s="66"/>
      <c r="AB64" s="54"/>
      <c r="AC64" s="54"/>
      <c r="AD64" s="54"/>
    </row>
    <row r="65" spans="1:30" outlineLevel="3" x14ac:dyDescent="0.25">
      <c r="A65" s="54"/>
      <c r="B65" s="63"/>
      <c r="C65" s="98">
        <f t="shared" si="0"/>
        <v>4</v>
      </c>
      <c r="D65" s="84"/>
      <c r="E65" s="79"/>
      <c r="F65" s="79" t="s">
        <v>2296</v>
      </c>
      <c r="G65" s="84"/>
      <c r="H65" s="374" t="s">
        <v>2476</v>
      </c>
      <c r="I65" s="374"/>
      <c r="J65" s="374"/>
      <c r="K65" s="375">
        <v>1</v>
      </c>
      <c r="L65" s="375"/>
      <c r="M65" s="375"/>
      <c r="N65" s="375"/>
      <c r="O65" s="374"/>
      <c r="P65" s="374"/>
      <c r="Q65" s="374"/>
      <c r="R65" s="374"/>
      <c r="S65" s="374"/>
      <c r="T65" s="374"/>
      <c r="U65" s="374"/>
      <c r="V65" s="374"/>
      <c r="W65" s="374"/>
      <c r="X65" s="374"/>
      <c r="Y65" s="374"/>
      <c r="Z65" s="84"/>
      <c r="AA65" s="66"/>
      <c r="AB65" s="54"/>
      <c r="AC65" s="54"/>
      <c r="AD65" s="54"/>
    </row>
    <row r="66" spans="1:30" outlineLevel="3" x14ac:dyDescent="0.25">
      <c r="A66" s="54"/>
      <c r="B66" s="63"/>
      <c r="C66" s="98">
        <f t="shared" si="0"/>
        <v>4</v>
      </c>
      <c r="D66" s="84"/>
      <c r="E66" s="79"/>
      <c r="F66" s="79" t="s">
        <v>2298</v>
      </c>
      <c r="G66" s="84"/>
      <c r="H66" s="272" t="s">
        <v>2477</v>
      </c>
      <c r="I66" s="272"/>
      <c r="J66" s="272"/>
      <c r="K66" s="376">
        <v>1</v>
      </c>
      <c r="L66" s="376"/>
      <c r="M66" s="376"/>
      <c r="N66" s="376"/>
      <c r="O66" s="272"/>
      <c r="P66" s="272"/>
      <c r="Q66" s="272"/>
      <c r="R66" s="272"/>
      <c r="S66" s="272"/>
      <c r="T66" s="272"/>
      <c r="U66" s="272"/>
      <c r="V66" s="272"/>
      <c r="W66" s="272"/>
      <c r="X66" s="272"/>
      <c r="Y66" s="272"/>
      <c r="Z66" s="84"/>
      <c r="AA66" s="66"/>
      <c r="AB66" s="54"/>
      <c r="AC66" s="54"/>
      <c r="AD66" s="54"/>
    </row>
    <row r="67" spans="1:30" outlineLevel="3" x14ac:dyDescent="0.25">
      <c r="A67" s="54"/>
      <c r="B67" s="63"/>
      <c r="C67" s="98">
        <f t="shared" si="0"/>
        <v>4</v>
      </c>
      <c r="D67" s="84"/>
      <c r="E67" s="79"/>
      <c r="F67" s="79" t="s">
        <v>2299</v>
      </c>
      <c r="G67" s="84"/>
      <c r="H67" s="372" t="s">
        <v>2474</v>
      </c>
      <c r="I67" s="372"/>
      <c r="J67" s="372"/>
      <c r="K67" s="373">
        <v>0</v>
      </c>
      <c r="L67" s="373"/>
      <c r="M67" s="373"/>
      <c r="N67" s="373"/>
      <c r="O67" s="372"/>
      <c r="P67" s="372"/>
      <c r="Q67" s="372"/>
      <c r="R67" s="372"/>
      <c r="S67" s="372"/>
      <c r="T67" s="372"/>
      <c r="U67" s="372"/>
      <c r="V67" s="372"/>
      <c r="W67" s="372"/>
      <c r="X67" s="372"/>
      <c r="Y67" s="372"/>
      <c r="Z67" s="84"/>
      <c r="AA67" s="66"/>
      <c r="AB67" s="54"/>
      <c r="AC67" s="54"/>
      <c r="AD67" s="54"/>
    </row>
    <row r="68" spans="1:30" outlineLevel="3" x14ac:dyDescent="0.25">
      <c r="A68" s="54"/>
      <c r="B68" s="63"/>
      <c r="C68" s="98">
        <f t="shared" si="0"/>
        <v>4</v>
      </c>
      <c r="D68" s="84"/>
      <c r="E68" s="79"/>
      <c r="F68" s="79" t="s">
        <v>2300</v>
      </c>
      <c r="G68" s="84"/>
      <c r="H68" s="374" t="s">
        <v>2471</v>
      </c>
      <c r="I68" s="374"/>
      <c r="J68" s="374"/>
      <c r="K68" s="375">
        <v>0</v>
      </c>
      <c r="L68" s="375"/>
      <c r="M68" s="375"/>
      <c r="N68" s="375"/>
      <c r="O68" s="374"/>
      <c r="P68" s="374"/>
      <c r="Q68" s="374"/>
      <c r="R68" s="374"/>
      <c r="S68" s="374"/>
      <c r="T68" s="374"/>
      <c r="U68" s="374"/>
      <c r="V68" s="374"/>
      <c r="W68" s="374"/>
      <c r="X68" s="374"/>
      <c r="Y68" s="374"/>
      <c r="Z68" s="84"/>
      <c r="AA68" s="66"/>
      <c r="AB68" s="54"/>
      <c r="AC68" s="54"/>
      <c r="AD68" s="54"/>
    </row>
    <row r="69" spans="1:30" outlineLevel="3" x14ac:dyDescent="0.25">
      <c r="A69" s="54"/>
      <c r="B69" s="63"/>
      <c r="C69" s="98">
        <f t="shared" si="0"/>
        <v>4</v>
      </c>
      <c r="D69" s="84"/>
      <c r="E69" s="79"/>
      <c r="F69" s="79" t="s">
        <v>2301</v>
      </c>
      <c r="G69" s="84"/>
      <c r="H69" s="374" t="s">
        <v>2294</v>
      </c>
      <c r="I69" s="374"/>
      <c r="J69" s="374"/>
      <c r="K69" s="375">
        <v>0</v>
      </c>
      <c r="L69" s="375"/>
      <c r="M69" s="375"/>
      <c r="N69" s="375"/>
      <c r="O69" s="374"/>
      <c r="P69" s="374"/>
      <c r="Q69" s="374"/>
      <c r="R69" s="374"/>
      <c r="S69" s="374"/>
      <c r="T69" s="374"/>
      <c r="U69" s="374"/>
      <c r="V69" s="374"/>
      <c r="W69" s="374"/>
      <c r="X69" s="374"/>
      <c r="Y69" s="374"/>
      <c r="Z69" s="84"/>
      <c r="AA69" s="66"/>
      <c r="AB69" s="54"/>
      <c r="AC69" s="54"/>
      <c r="AD69" s="54"/>
    </row>
    <row r="70" spans="1:30" outlineLevel="3" x14ac:dyDescent="0.25">
      <c r="A70" s="54"/>
      <c r="B70" s="63"/>
      <c r="C70" s="98">
        <f t="shared" si="0"/>
        <v>4</v>
      </c>
      <c r="D70" s="84"/>
      <c r="E70" s="79"/>
      <c r="F70" s="79" t="s">
        <v>2302</v>
      </c>
      <c r="G70" s="84"/>
      <c r="H70" s="374" t="s">
        <v>2472</v>
      </c>
      <c r="I70" s="374"/>
      <c r="J70" s="374"/>
      <c r="K70" s="375">
        <v>0</v>
      </c>
      <c r="L70" s="375"/>
      <c r="M70" s="375"/>
      <c r="N70" s="375"/>
      <c r="O70" s="374"/>
      <c r="P70" s="374"/>
      <c r="Q70" s="374"/>
      <c r="R70" s="374"/>
      <c r="S70" s="374"/>
      <c r="T70" s="374"/>
      <c r="U70" s="374"/>
      <c r="V70" s="374"/>
      <c r="W70" s="374"/>
      <c r="X70" s="374"/>
      <c r="Y70" s="374"/>
      <c r="Z70" s="84"/>
      <c r="AA70" s="66"/>
      <c r="AB70" s="54"/>
      <c r="AC70" s="54"/>
      <c r="AD70" s="54"/>
    </row>
    <row r="71" spans="1:30" outlineLevel="3" x14ac:dyDescent="0.25">
      <c r="A71" s="54"/>
      <c r="B71" s="63"/>
      <c r="C71" s="98">
        <f t="shared" si="0"/>
        <v>4</v>
      </c>
      <c r="D71" s="84"/>
      <c r="E71" s="79"/>
      <c r="F71" s="79" t="s">
        <v>2303</v>
      </c>
      <c r="G71" s="84"/>
      <c r="H71" s="374" t="s">
        <v>2297</v>
      </c>
      <c r="I71" s="374"/>
      <c r="J71" s="374"/>
      <c r="K71" s="375">
        <v>-178</v>
      </c>
      <c r="L71" s="375"/>
      <c r="M71" s="375"/>
      <c r="N71" s="375"/>
      <c r="O71" s="374"/>
      <c r="P71" s="374"/>
      <c r="Q71" s="374"/>
      <c r="R71" s="374"/>
      <c r="S71" s="374"/>
      <c r="T71" s="374"/>
      <c r="U71" s="374"/>
      <c r="V71" s="374"/>
      <c r="W71" s="374"/>
      <c r="X71" s="374"/>
      <c r="Y71" s="374"/>
      <c r="Z71" s="84"/>
      <c r="AA71" s="66"/>
      <c r="AB71" s="54"/>
      <c r="AC71" s="54"/>
      <c r="AD71" s="54"/>
    </row>
    <row r="72" spans="1:30" outlineLevel="3" x14ac:dyDescent="0.25">
      <c r="A72" s="54"/>
      <c r="B72" s="63"/>
      <c r="C72" s="98">
        <f t="shared" si="0"/>
        <v>4</v>
      </c>
      <c r="D72" s="84"/>
      <c r="E72" s="79"/>
      <c r="F72" s="79" t="s">
        <v>2304</v>
      </c>
      <c r="G72" s="84"/>
      <c r="H72" s="374" t="s">
        <v>2473</v>
      </c>
      <c r="I72" s="374"/>
      <c r="J72" s="374"/>
      <c r="K72" s="375">
        <v>-454</v>
      </c>
      <c r="L72" s="375"/>
      <c r="M72" s="375"/>
      <c r="N72" s="375"/>
      <c r="O72" s="374"/>
      <c r="P72" s="374"/>
      <c r="Q72" s="374"/>
      <c r="R72" s="374"/>
      <c r="S72" s="374"/>
      <c r="T72" s="374"/>
      <c r="U72" s="374"/>
      <c r="V72" s="374"/>
      <c r="W72" s="374"/>
      <c r="X72" s="374"/>
      <c r="Y72" s="374"/>
      <c r="Z72" s="84"/>
      <c r="AA72" s="66"/>
      <c r="AB72" s="54"/>
      <c r="AC72" s="54"/>
      <c r="AD72" s="54"/>
    </row>
    <row r="73" spans="1:30" outlineLevel="3" x14ac:dyDescent="0.25">
      <c r="A73" s="54"/>
      <c r="B73" s="63"/>
      <c r="C73" s="98">
        <f t="shared" si="0"/>
        <v>4</v>
      </c>
      <c r="D73" s="84"/>
      <c r="E73" s="79"/>
      <c r="F73" s="79" t="s">
        <v>2296</v>
      </c>
      <c r="G73" s="84"/>
      <c r="H73" s="374" t="s">
        <v>2476</v>
      </c>
      <c r="I73" s="374"/>
      <c r="J73" s="374"/>
      <c r="K73" s="375">
        <v>0</v>
      </c>
      <c r="L73" s="375"/>
      <c r="M73" s="375"/>
      <c r="N73" s="375"/>
      <c r="O73" s="374"/>
      <c r="P73" s="374"/>
      <c r="Q73" s="374"/>
      <c r="R73" s="374"/>
      <c r="S73" s="374"/>
      <c r="T73" s="374"/>
      <c r="U73" s="374"/>
      <c r="V73" s="374"/>
      <c r="W73" s="374"/>
      <c r="X73" s="374"/>
      <c r="Y73" s="374"/>
      <c r="Z73" s="84"/>
      <c r="AA73" s="66"/>
      <c r="AB73" s="54"/>
      <c r="AC73" s="54"/>
      <c r="AD73" s="54"/>
    </row>
    <row r="74" spans="1:30" outlineLevel="3" x14ac:dyDescent="0.25">
      <c r="A74" s="54"/>
      <c r="B74" s="63"/>
      <c r="C74" s="98">
        <f t="shared" si="0"/>
        <v>4</v>
      </c>
      <c r="D74" s="84"/>
      <c r="E74" s="79"/>
      <c r="F74" s="79" t="s">
        <v>2298</v>
      </c>
      <c r="G74" s="84"/>
      <c r="H74" s="272" t="s">
        <v>2477</v>
      </c>
      <c r="I74" s="272"/>
      <c r="J74" s="272"/>
      <c r="K74" s="376">
        <v>0</v>
      </c>
      <c r="L74" s="376"/>
      <c r="M74" s="376"/>
      <c r="N74" s="376"/>
      <c r="O74" s="272"/>
      <c r="P74" s="272"/>
      <c r="Q74" s="272"/>
      <c r="R74" s="272"/>
      <c r="S74" s="272"/>
      <c r="T74" s="272"/>
      <c r="U74" s="272"/>
      <c r="V74" s="272"/>
      <c r="W74" s="272"/>
      <c r="X74" s="272"/>
      <c r="Y74" s="272"/>
      <c r="Z74" s="84"/>
      <c r="AA74" s="66"/>
      <c r="AB74" s="54"/>
      <c r="AC74" s="54"/>
      <c r="AD74" s="54"/>
    </row>
    <row r="75" spans="1:30" outlineLevel="3" x14ac:dyDescent="0.25">
      <c r="A75" s="54"/>
      <c r="B75" s="63"/>
      <c r="C75" s="98">
        <f t="shared" si="0"/>
        <v>4</v>
      </c>
      <c r="D75" s="84"/>
      <c r="E75" s="79"/>
      <c r="F75" s="79" t="s">
        <v>2305</v>
      </c>
      <c r="G75" s="84"/>
      <c r="H75" s="372" t="s">
        <v>2475</v>
      </c>
      <c r="I75" s="372"/>
      <c r="J75" s="372"/>
      <c r="K75" s="373">
        <v>0</v>
      </c>
      <c r="L75" s="373"/>
      <c r="M75" s="373"/>
      <c r="N75" s="373"/>
      <c r="O75" s="372"/>
      <c r="P75" s="372"/>
      <c r="Q75" s="372"/>
      <c r="R75" s="372"/>
      <c r="S75" s="372"/>
      <c r="T75" s="372"/>
      <c r="U75" s="372"/>
      <c r="V75" s="372"/>
      <c r="W75" s="372"/>
      <c r="X75" s="372"/>
      <c r="Y75" s="372"/>
      <c r="Z75" s="84"/>
      <c r="AA75" s="66"/>
      <c r="AB75" s="54"/>
      <c r="AC75" s="54"/>
      <c r="AD75" s="54"/>
    </row>
    <row r="76" spans="1:30" outlineLevel="3" x14ac:dyDescent="0.25">
      <c r="A76" s="54"/>
      <c r="B76" s="63"/>
      <c r="C76" s="98">
        <f t="shared" si="0"/>
        <v>4</v>
      </c>
      <c r="D76" s="84"/>
      <c r="E76" s="79"/>
      <c r="F76" s="79" t="s">
        <v>2306</v>
      </c>
      <c r="G76" s="84"/>
      <c r="H76" s="374" t="s">
        <v>2471</v>
      </c>
      <c r="I76" s="374"/>
      <c r="J76" s="374"/>
      <c r="K76" s="375">
        <v>0</v>
      </c>
      <c r="L76" s="375"/>
      <c r="M76" s="375"/>
      <c r="N76" s="375"/>
      <c r="O76" s="374"/>
      <c r="P76" s="374"/>
      <c r="Q76" s="374"/>
      <c r="R76" s="374"/>
      <c r="S76" s="374"/>
      <c r="T76" s="374"/>
      <c r="U76" s="374"/>
      <c r="V76" s="374"/>
      <c r="W76" s="374"/>
      <c r="X76" s="374"/>
      <c r="Y76" s="374"/>
      <c r="Z76" s="84"/>
      <c r="AA76" s="66"/>
      <c r="AB76" s="54"/>
      <c r="AC76" s="54"/>
      <c r="AD76" s="54"/>
    </row>
    <row r="77" spans="1:30" outlineLevel="3" x14ac:dyDescent="0.25">
      <c r="A77" s="54"/>
      <c r="B77" s="63"/>
      <c r="C77" s="98">
        <f t="shared" si="0"/>
        <v>4</v>
      </c>
      <c r="D77" s="84"/>
      <c r="E77" s="79"/>
      <c r="F77" s="79" t="s">
        <v>2307</v>
      </c>
      <c r="G77" s="84"/>
      <c r="H77" s="374" t="s">
        <v>2294</v>
      </c>
      <c r="I77" s="374"/>
      <c r="J77" s="374"/>
      <c r="K77" s="375">
        <v>-429</v>
      </c>
      <c r="L77" s="375"/>
      <c r="M77" s="375"/>
      <c r="N77" s="375"/>
      <c r="O77" s="374"/>
      <c r="P77" s="374"/>
      <c r="Q77" s="374"/>
      <c r="R77" s="374"/>
      <c r="S77" s="374"/>
      <c r="T77" s="374"/>
      <c r="U77" s="374"/>
      <c r="V77" s="374"/>
      <c r="W77" s="374"/>
      <c r="X77" s="374"/>
      <c r="Y77" s="374"/>
      <c r="Z77" s="84"/>
      <c r="AA77" s="66"/>
      <c r="AB77" s="54"/>
      <c r="AC77" s="54"/>
      <c r="AD77" s="54"/>
    </row>
    <row r="78" spans="1:30" outlineLevel="3" x14ac:dyDescent="0.25">
      <c r="A78" s="54"/>
      <c r="B78" s="63"/>
      <c r="C78" s="98">
        <f t="shared" si="0"/>
        <v>4</v>
      </c>
      <c r="D78" s="84"/>
      <c r="E78" s="79"/>
      <c r="F78" s="79" t="s">
        <v>2308</v>
      </c>
      <c r="G78" s="84"/>
      <c r="H78" s="374" t="s">
        <v>2472</v>
      </c>
      <c r="I78" s="374"/>
      <c r="J78" s="374"/>
      <c r="K78" s="375">
        <v>-429</v>
      </c>
      <c r="L78" s="375"/>
      <c r="M78" s="375"/>
      <c r="N78" s="375"/>
      <c r="O78" s="374"/>
      <c r="P78" s="374"/>
      <c r="Q78" s="374"/>
      <c r="R78" s="374"/>
      <c r="S78" s="374"/>
      <c r="T78" s="374"/>
      <c r="U78" s="374"/>
      <c r="V78" s="374"/>
      <c r="W78" s="374"/>
      <c r="X78" s="374"/>
      <c r="Y78" s="374"/>
      <c r="Z78" s="84"/>
      <c r="AA78" s="66"/>
      <c r="AB78" s="54"/>
      <c r="AC78" s="54"/>
      <c r="AD78" s="54"/>
    </row>
    <row r="79" spans="1:30" outlineLevel="3" x14ac:dyDescent="0.25">
      <c r="A79" s="54"/>
      <c r="B79" s="63"/>
      <c r="C79" s="98">
        <f t="shared" si="0"/>
        <v>4</v>
      </c>
      <c r="D79" s="84"/>
      <c r="E79" s="79"/>
      <c r="F79" s="79" t="s">
        <v>2309</v>
      </c>
      <c r="G79" s="84"/>
      <c r="H79" s="374" t="s">
        <v>2297</v>
      </c>
      <c r="I79" s="374"/>
      <c r="J79" s="374"/>
      <c r="K79" s="375">
        <v>-268</v>
      </c>
      <c r="L79" s="375"/>
      <c r="M79" s="375"/>
      <c r="N79" s="375"/>
      <c r="O79" s="374"/>
      <c r="P79" s="374"/>
      <c r="Q79" s="374"/>
      <c r="R79" s="374"/>
      <c r="S79" s="374"/>
      <c r="T79" s="374"/>
      <c r="U79" s="374"/>
      <c r="V79" s="374"/>
      <c r="W79" s="374"/>
      <c r="X79" s="374"/>
      <c r="Y79" s="374"/>
      <c r="Z79" s="84"/>
      <c r="AA79" s="66"/>
      <c r="AB79" s="54"/>
      <c r="AC79" s="54"/>
      <c r="AD79" s="54"/>
    </row>
    <row r="80" spans="1:30" outlineLevel="3" x14ac:dyDescent="0.25">
      <c r="A80" s="54"/>
      <c r="B80" s="63"/>
      <c r="C80" s="98">
        <f t="shared" si="0"/>
        <v>4</v>
      </c>
      <c r="D80" s="84"/>
      <c r="E80" s="79"/>
      <c r="F80" s="79" t="s">
        <v>2310</v>
      </c>
      <c r="G80" s="84"/>
      <c r="H80" s="374" t="s">
        <v>2473</v>
      </c>
      <c r="I80" s="374"/>
      <c r="J80" s="374"/>
      <c r="K80" s="375">
        <v>-650</v>
      </c>
      <c r="L80" s="375"/>
      <c r="M80" s="375"/>
      <c r="N80" s="375"/>
      <c r="O80" s="374"/>
      <c r="P80" s="374"/>
      <c r="Q80" s="374"/>
      <c r="R80" s="374"/>
      <c r="S80" s="374"/>
      <c r="T80" s="374"/>
      <c r="U80" s="374"/>
      <c r="V80" s="374"/>
      <c r="W80" s="374"/>
      <c r="X80" s="374"/>
      <c r="Y80" s="374"/>
      <c r="Z80" s="84"/>
      <c r="AA80" s="66"/>
      <c r="AB80" s="54"/>
      <c r="AC80" s="54"/>
      <c r="AD80" s="54"/>
    </row>
    <row r="81" spans="1:30" outlineLevel="3" x14ac:dyDescent="0.25">
      <c r="A81" s="54"/>
      <c r="B81" s="63"/>
      <c r="C81" s="98">
        <f t="shared" si="0"/>
        <v>4</v>
      </c>
      <c r="D81" s="84"/>
      <c r="E81" s="79"/>
      <c r="F81" s="79" t="s">
        <v>2309</v>
      </c>
      <c r="G81" s="84"/>
      <c r="H81" s="374" t="s">
        <v>2476</v>
      </c>
      <c r="I81" s="374"/>
      <c r="J81" s="374"/>
      <c r="K81" s="375">
        <v>-200</v>
      </c>
      <c r="L81" s="375"/>
      <c r="M81" s="375"/>
      <c r="N81" s="375"/>
      <c r="O81" s="374"/>
      <c r="P81" s="374"/>
      <c r="Q81" s="374"/>
      <c r="R81" s="108" t="s">
        <v>2479</v>
      </c>
      <c r="S81" s="374"/>
      <c r="T81" s="374"/>
      <c r="U81" s="374"/>
      <c r="V81" s="374"/>
      <c r="W81" s="374"/>
      <c r="X81" s="374"/>
      <c r="Y81" s="374"/>
      <c r="Z81" s="84"/>
      <c r="AA81" s="66"/>
      <c r="AB81" s="54"/>
      <c r="AC81" s="54"/>
      <c r="AD81" s="54"/>
    </row>
    <row r="82" spans="1:30" outlineLevel="3" x14ac:dyDescent="0.25">
      <c r="A82" s="54"/>
      <c r="B82" s="63"/>
      <c r="C82" s="98">
        <f t="shared" si="0"/>
        <v>4</v>
      </c>
      <c r="D82" s="84"/>
      <c r="E82" s="79"/>
      <c r="F82" s="79" t="s">
        <v>2310</v>
      </c>
      <c r="G82" s="84"/>
      <c r="H82" s="272" t="s">
        <v>2477</v>
      </c>
      <c r="I82" s="272"/>
      <c r="J82" s="272"/>
      <c r="K82" s="376">
        <v>-200</v>
      </c>
      <c r="L82" s="376"/>
      <c r="M82" s="376"/>
      <c r="N82" s="376"/>
      <c r="O82" s="272"/>
      <c r="P82" s="272"/>
      <c r="Q82" s="272"/>
      <c r="R82" s="272"/>
      <c r="S82" s="272"/>
      <c r="T82" s="272"/>
      <c r="U82" s="272"/>
      <c r="V82" s="272"/>
      <c r="W82" s="272"/>
      <c r="X82" s="272"/>
      <c r="Y82" s="272"/>
      <c r="Z82" s="84"/>
      <c r="AA82" s="66"/>
      <c r="AB82" s="54"/>
      <c r="AC82" s="54"/>
      <c r="AD82" s="54"/>
    </row>
    <row r="83" spans="1:30" outlineLevel="3" x14ac:dyDescent="0.25">
      <c r="A83" s="54"/>
      <c r="B83" s="63"/>
      <c r="C83" s="98">
        <f t="shared" si="0"/>
        <v>4</v>
      </c>
      <c r="D83" s="84"/>
      <c r="E83" s="79"/>
      <c r="F83" s="323" t="s">
        <v>1903</v>
      </c>
      <c r="G83" s="84"/>
      <c r="H83" s="325" t="s">
        <v>2311</v>
      </c>
      <c r="I83" s="148"/>
      <c r="J83" s="148" t="s">
        <v>1174</v>
      </c>
      <c r="K83" s="90">
        <v>6</v>
      </c>
      <c r="L83" s="90">
        <v>8</v>
      </c>
      <c r="M83" s="87"/>
      <c r="N83" s="87"/>
      <c r="O83" s="87"/>
      <c r="P83" s="87"/>
      <c r="Q83" s="87"/>
      <c r="R83" s="108" t="s">
        <v>2288</v>
      </c>
      <c r="S83" s="87"/>
      <c r="T83" s="87"/>
      <c r="U83" s="87"/>
      <c r="V83" s="87"/>
      <c r="W83" s="87"/>
      <c r="X83" s="87"/>
      <c r="Y83" s="87"/>
      <c r="Z83" s="84"/>
      <c r="AA83" s="66"/>
      <c r="AB83" s="54"/>
      <c r="AC83" s="54"/>
      <c r="AD83" s="54"/>
    </row>
    <row r="84" spans="1:30" outlineLevel="3" x14ac:dyDescent="0.25">
      <c r="A84" s="54"/>
      <c r="B84" s="63"/>
      <c r="C84" s="98">
        <f t="shared" si="0"/>
        <v>4</v>
      </c>
      <c r="D84" s="84"/>
      <c r="E84" s="79" t="s">
        <v>2312</v>
      </c>
      <c r="F84" s="79" t="s">
        <v>2313</v>
      </c>
      <c r="G84" s="84"/>
      <c r="H84" s="372" t="s">
        <v>2314</v>
      </c>
      <c r="I84" s="372"/>
      <c r="J84" s="372"/>
      <c r="K84" s="373">
        <v>0</v>
      </c>
      <c r="L84" s="373"/>
      <c r="M84" s="373"/>
      <c r="N84" s="373"/>
      <c r="O84" s="372"/>
      <c r="P84" s="372"/>
      <c r="Q84" s="372"/>
      <c r="R84" s="372"/>
      <c r="S84" s="372"/>
      <c r="T84" s="372"/>
      <c r="U84" s="372"/>
      <c r="V84" s="372"/>
      <c r="W84" s="372"/>
      <c r="X84" s="372"/>
      <c r="Y84" s="372"/>
      <c r="Z84" s="84"/>
      <c r="AA84" s="66"/>
      <c r="AB84" s="54"/>
      <c r="AC84" s="54"/>
      <c r="AD84" s="54"/>
    </row>
    <row r="85" spans="1:30" outlineLevel="3" x14ac:dyDescent="0.25">
      <c r="A85" s="54"/>
      <c r="B85" s="63"/>
      <c r="C85" s="98">
        <f t="shared" si="0"/>
        <v>4</v>
      </c>
      <c r="D85" s="84"/>
      <c r="E85" s="79"/>
      <c r="F85" s="79" t="s">
        <v>2315</v>
      </c>
      <c r="G85" s="84"/>
      <c r="H85" s="374" t="s">
        <v>2471</v>
      </c>
      <c r="I85" s="374"/>
      <c r="J85" s="374"/>
      <c r="K85" s="375">
        <v>0</v>
      </c>
      <c r="L85" s="375"/>
      <c r="M85" s="375"/>
      <c r="N85" s="375"/>
      <c r="O85" s="374"/>
      <c r="P85" s="374"/>
      <c r="Q85" s="374"/>
      <c r="R85" s="374"/>
      <c r="S85" s="374"/>
      <c r="T85" s="374"/>
      <c r="U85" s="374"/>
      <c r="V85" s="374"/>
      <c r="W85" s="374"/>
      <c r="X85" s="374"/>
      <c r="Y85" s="374"/>
      <c r="Z85" s="84"/>
      <c r="AA85" s="66"/>
      <c r="AB85" s="54"/>
      <c r="AC85" s="54"/>
      <c r="AD85" s="54"/>
    </row>
    <row r="86" spans="1:30" outlineLevel="3" x14ac:dyDescent="0.25">
      <c r="A86" s="54"/>
      <c r="B86" s="63"/>
      <c r="C86" s="98">
        <f t="shared" si="0"/>
        <v>4</v>
      </c>
      <c r="D86" s="84"/>
      <c r="E86" s="79"/>
      <c r="F86" s="79" t="s">
        <v>2316</v>
      </c>
      <c r="G86" s="84"/>
      <c r="H86" s="374" t="s">
        <v>2294</v>
      </c>
      <c r="I86" s="374"/>
      <c r="J86" s="374"/>
      <c r="K86" s="375">
        <v>0</v>
      </c>
      <c r="L86" s="375"/>
      <c r="M86" s="375"/>
      <c r="N86" s="375"/>
      <c r="O86" s="374"/>
      <c r="P86" s="374"/>
      <c r="Q86" s="374"/>
      <c r="R86" s="374"/>
      <c r="S86" s="374"/>
      <c r="T86" s="374"/>
      <c r="U86" s="374"/>
      <c r="V86" s="374"/>
      <c r="W86" s="374"/>
      <c r="X86" s="374"/>
      <c r="Y86" s="374"/>
      <c r="Z86" s="84"/>
      <c r="AA86" s="66"/>
      <c r="AB86" s="54"/>
      <c r="AC86" s="54"/>
      <c r="AD86" s="54"/>
    </row>
    <row r="87" spans="1:30" outlineLevel="3" x14ac:dyDescent="0.25">
      <c r="A87" s="54"/>
      <c r="B87" s="63"/>
      <c r="C87" s="98">
        <f t="shared" si="0"/>
        <v>4</v>
      </c>
      <c r="D87" s="84"/>
      <c r="E87" s="79"/>
      <c r="F87" s="79" t="s">
        <v>2317</v>
      </c>
      <c r="G87" s="84"/>
      <c r="H87" s="374" t="s">
        <v>2472</v>
      </c>
      <c r="I87" s="374"/>
      <c r="J87" s="374"/>
      <c r="K87" s="375">
        <v>0</v>
      </c>
      <c r="L87" s="375"/>
      <c r="M87" s="375"/>
      <c r="N87" s="375"/>
      <c r="O87" s="374"/>
      <c r="P87" s="374"/>
      <c r="Q87" s="374"/>
      <c r="R87" s="374"/>
      <c r="S87" s="374"/>
      <c r="T87" s="374"/>
      <c r="U87" s="374"/>
      <c r="V87" s="374"/>
      <c r="W87" s="374"/>
      <c r="X87" s="374"/>
      <c r="Y87" s="374"/>
      <c r="Z87" s="84"/>
      <c r="AA87" s="66"/>
      <c r="AB87" s="54"/>
      <c r="AC87" s="54"/>
      <c r="AD87" s="54"/>
    </row>
    <row r="88" spans="1:30" outlineLevel="3" x14ac:dyDescent="0.25">
      <c r="A88" s="54"/>
      <c r="B88" s="63"/>
      <c r="C88" s="98">
        <f t="shared" si="0"/>
        <v>4</v>
      </c>
      <c r="D88" s="84"/>
      <c r="E88" s="79"/>
      <c r="F88" s="79" t="s">
        <v>2318</v>
      </c>
      <c r="G88" s="84"/>
      <c r="H88" s="374" t="s">
        <v>2297</v>
      </c>
      <c r="I88" s="374"/>
      <c r="J88" s="374"/>
      <c r="K88" s="375">
        <v>1.01E-3</v>
      </c>
      <c r="L88" s="375"/>
      <c r="M88" s="375"/>
      <c r="N88" s="375"/>
      <c r="O88" s="374"/>
      <c r="P88" s="374"/>
      <c r="Q88" s="374"/>
      <c r="R88" s="374"/>
      <c r="S88" s="374"/>
      <c r="T88" s="374"/>
      <c r="U88" s="374"/>
      <c r="V88" s="374"/>
      <c r="W88" s="374"/>
      <c r="X88" s="374"/>
      <c r="Y88" s="374"/>
      <c r="Z88" s="84"/>
      <c r="AA88" s="66"/>
      <c r="AB88" s="54"/>
      <c r="AC88" s="54"/>
      <c r="AD88" s="54"/>
    </row>
    <row r="89" spans="1:30" outlineLevel="3" x14ac:dyDescent="0.25">
      <c r="A89" s="54"/>
      <c r="B89" s="63"/>
      <c r="C89" s="98">
        <f t="shared" si="0"/>
        <v>4</v>
      </c>
      <c r="D89" s="84"/>
      <c r="E89" s="79"/>
      <c r="F89" s="79" t="s">
        <v>2319</v>
      </c>
      <c r="G89" s="84"/>
      <c r="H89" s="374" t="s">
        <v>2473</v>
      </c>
      <c r="I89" s="374"/>
      <c r="J89" s="374"/>
      <c r="K89" s="375">
        <v>8.4000000000000003E-4</v>
      </c>
      <c r="L89" s="375"/>
      <c r="M89" s="375"/>
      <c r="N89" s="375"/>
      <c r="O89" s="374"/>
      <c r="P89" s="374"/>
      <c r="Q89" s="374"/>
      <c r="R89" s="374"/>
      <c r="S89" s="374"/>
      <c r="T89" s="374"/>
      <c r="U89" s="374"/>
      <c r="V89" s="374"/>
      <c r="W89" s="374"/>
      <c r="X89" s="374"/>
      <c r="Y89" s="374"/>
      <c r="Z89" s="84"/>
      <c r="AA89" s="66"/>
      <c r="AB89" s="54"/>
      <c r="AC89" s="54"/>
      <c r="AD89" s="54"/>
    </row>
    <row r="90" spans="1:30" outlineLevel="3" x14ac:dyDescent="0.25">
      <c r="A90" s="54"/>
      <c r="B90" s="63"/>
      <c r="C90" s="98">
        <f t="shared" si="0"/>
        <v>4</v>
      </c>
      <c r="D90" s="84"/>
      <c r="E90" s="79"/>
      <c r="F90" s="79" t="s">
        <v>2309</v>
      </c>
      <c r="G90" s="84"/>
      <c r="H90" s="374" t="s">
        <v>2476</v>
      </c>
      <c r="I90" s="374"/>
      <c r="J90" s="374"/>
      <c r="K90" s="375">
        <v>0</v>
      </c>
      <c r="L90" s="375"/>
      <c r="M90" s="375"/>
      <c r="N90" s="375"/>
      <c r="O90" s="374"/>
      <c r="P90" s="374"/>
      <c r="Q90" s="374"/>
      <c r="R90" s="374"/>
      <c r="S90" s="374"/>
      <c r="T90" s="374"/>
      <c r="U90" s="374"/>
      <c r="V90" s="374"/>
      <c r="W90" s="374"/>
      <c r="X90" s="374"/>
      <c r="Y90" s="374"/>
      <c r="Z90" s="84"/>
      <c r="AA90" s="66"/>
      <c r="AB90" s="54"/>
      <c r="AC90" s="54"/>
      <c r="AD90" s="54"/>
    </row>
    <row r="91" spans="1:30" outlineLevel="3" x14ac:dyDescent="0.25">
      <c r="A91" s="54"/>
      <c r="B91" s="63"/>
      <c r="C91" s="98">
        <f t="shared" si="0"/>
        <v>4</v>
      </c>
      <c r="D91" s="84"/>
      <c r="E91" s="79"/>
      <c r="F91" s="79" t="s">
        <v>2310</v>
      </c>
      <c r="G91" s="84"/>
      <c r="H91" s="272" t="s">
        <v>2477</v>
      </c>
      <c r="I91" s="272"/>
      <c r="J91" s="272"/>
      <c r="K91" s="376">
        <v>0</v>
      </c>
      <c r="L91" s="376"/>
      <c r="M91" s="376"/>
      <c r="N91" s="376"/>
      <c r="O91" s="272"/>
      <c r="P91" s="272"/>
      <c r="Q91" s="272"/>
      <c r="R91" s="272"/>
      <c r="S91" s="272"/>
      <c r="T91" s="272"/>
      <c r="U91" s="272"/>
      <c r="V91" s="272"/>
      <c r="W91" s="272"/>
      <c r="X91" s="272"/>
      <c r="Y91" s="272"/>
      <c r="Z91" s="84"/>
      <c r="AA91" s="66"/>
      <c r="AB91" s="54"/>
      <c r="AC91" s="54"/>
      <c r="AD91" s="54"/>
    </row>
    <row r="92" spans="1:30" outlineLevel="3" x14ac:dyDescent="0.25">
      <c r="A92" s="54"/>
      <c r="B92" s="63"/>
      <c r="C92" s="98">
        <f t="shared" si="0"/>
        <v>4</v>
      </c>
      <c r="D92" s="84"/>
      <c r="E92" s="79"/>
      <c r="F92" s="79" t="s">
        <v>2320</v>
      </c>
      <c r="G92" s="84"/>
      <c r="H92" s="372" t="s">
        <v>2321</v>
      </c>
      <c r="I92" s="372"/>
      <c r="J92" s="372"/>
      <c r="K92" s="373">
        <v>0</v>
      </c>
      <c r="L92" s="373"/>
      <c r="M92" s="373"/>
      <c r="N92" s="373"/>
      <c r="O92" s="372"/>
      <c r="P92" s="372"/>
      <c r="Q92" s="372"/>
      <c r="R92" s="372"/>
      <c r="S92" s="372"/>
      <c r="T92" s="372"/>
      <c r="U92" s="372"/>
      <c r="V92" s="372"/>
      <c r="W92" s="372"/>
      <c r="X92" s="372"/>
      <c r="Y92" s="372"/>
      <c r="Z92" s="84"/>
      <c r="AA92" s="66"/>
      <c r="AB92" s="54"/>
      <c r="AC92" s="54"/>
      <c r="AD92" s="54"/>
    </row>
    <row r="93" spans="1:30" outlineLevel="3" x14ac:dyDescent="0.25">
      <c r="A93" s="54"/>
      <c r="B93" s="63"/>
      <c r="C93" s="98">
        <f t="shared" si="0"/>
        <v>4</v>
      </c>
      <c r="D93" s="84"/>
      <c r="E93" s="79"/>
      <c r="F93" s="79" t="s">
        <v>2322</v>
      </c>
      <c r="G93" s="84"/>
      <c r="H93" s="374" t="s">
        <v>2471</v>
      </c>
      <c r="I93" s="374"/>
      <c r="J93" s="374"/>
      <c r="K93" s="375">
        <v>0</v>
      </c>
      <c r="L93" s="375"/>
      <c r="M93" s="375"/>
      <c r="N93" s="375"/>
      <c r="O93" s="374"/>
      <c r="P93" s="374"/>
      <c r="Q93" s="374"/>
      <c r="R93" s="374"/>
      <c r="S93" s="374"/>
      <c r="T93" s="374"/>
      <c r="U93" s="374"/>
      <c r="V93" s="374"/>
      <c r="W93" s="374"/>
      <c r="X93" s="374"/>
      <c r="Y93" s="374"/>
      <c r="Z93" s="84"/>
      <c r="AA93" s="66"/>
      <c r="AB93" s="54"/>
      <c r="AC93" s="54"/>
      <c r="AD93" s="54"/>
    </row>
    <row r="94" spans="1:30" outlineLevel="3" x14ac:dyDescent="0.25">
      <c r="A94" s="54"/>
      <c r="B94" s="63"/>
      <c r="C94" s="98">
        <f t="shared" si="0"/>
        <v>4</v>
      </c>
      <c r="D94" s="84"/>
      <c r="E94" s="79"/>
      <c r="F94" s="79" t="s">
        <v>2323</v>
      </c>
      <c r="G94" s="84"/>
      <c r="H94" s="374" t="s">
        <v>2294</v>
      </c>
      <c r="I94" s="374"/>
      <c r="J94" s="374"/>
      <c r="K94" s="375">
        <v>0</v>
      </c>
      <c r="L94" s="375"/>
      <c r="M94" s="375"/>
      <c r="N94" s="375"/>
      <c r="O94" s="374"/>
      <c r="P94" s="374"/>
      <c r="Q94" s="374"/>
      <c r="R94" s="374"/>
      <c r="S94" s="374"/>
      <c r="T94" s="374"/>
      <c r="U94" s="374"/>
      <c r="V94" s="374"/>
      <c r="W94" s="374"/>
      <c r="X94" s="374"/>
      <c r="Y94" s="374"/>
      <c r="Z94" s="84"/>
      <c r="AA94" s="66"/>
      <c r="AB94" s="54"/>
      <c r="AC94" s="54"/>
      <c r="AD94" s="54"/>
    </row>
    <row r="95" spans="1:30" outlineLevel="3" x14ac:dyDescent="0.25">
      <c r="A95" s="54"/>
      <c r="B95" s="63"/>
      <c r="C95" s="98">
        <f t="shared" si="0"/>
        <v>4</v>
      </c>
      <c r="D95" s="84"/>
      <c r="E95" s="79"/>
      <c r="F95" s="79" t="s">
        <v>2324</v>
      </c>
      <c r="G95" s="84"/>
      <c r="H95" s="374" t="s">
        <v>2472</v>
      </c>
      <c r="I95" s="374"/>
      <c r="J95" s="374"/>
      <c r="K95" s="375">
        <v>0</v>
      </c>
      <c r="L95" s="375"/>
      <c r="M95" s="375"/>
      <c r="N95" s="375"/>
      <c r="O95" s="374"/>
      <c r="P95" s="374"/>
      <c r="Q95" s="374"/>
      <c r="R95" s="374"/>
      <c r="S95" s="374"/>
      <c r="T95" s="374"/>
      <c r="U95" s="374"/>
      <c r="V95" s="374"/>
      <c r="W95" s="374"/>
      <c r="X95" s="374"/>
      <c r="Y95" s="374"/>
      <c r="Z95" s="84"/>
      <c r="AA95" s="66"/>
      <c r="AB95" s="54"/>
      <c r="AC95" s="54"/>
      <c r="AD95" s="54"/>
    </row>
    <row r="96" spans="1:30" outlineLevel="3" x14ac:dyDescent="0.25">
      <c r="A96" s="54"/>
      <c r="B96" s="63"/>
      <c r="C96" s="98">
        <f t="shared" si="0"/>
        <v>4</v>
      </c>
      <c r="D96" s="84"/>
      <c r="E96" s="79"/>
      <c r="F96" s="79" t="s">
        <v>2325</v>
      </c>
      <c r="G96" s="84"/>
      <c r="H96" s="374" t="s">
        <v>2297</v>
      </c>
      <c r="I96" s="374"/>
      <c r="J96" s="374"/>
      <c r="K96" s="375">
        <v>-0.46</v>
      </c>
      <c r="L96" s="375"/>
      <c r="M96" s="375"/>
      <c r="N96" s="375"/>
      <c r="O96" s="374"/>
      <c r="P96" s="374"/>
      <c r="Q96" s="374"/>
      <c r="R96" s="374"/>
      <c r="S96" s="374"/>
      <c r="T96" s="374"/>
      <c r="U96" s="374"/>
      <c r="V96" s="374"/>
      <c r="W96" s="374"/>
      <c r="X96" s="374"/>
      <c r="Y96" s="374"/>
      <c r="Z96" s="84"/>
      <c r="AA96" s="66"/>
      <c r="AB96" s="54"/>
      <c r="AC96" s="54"/>
      <c r="AD96" s="54"/>
    </row>
    <row r="97" spans="1:30" outlineLevel="3" x14ac:dyDescent="0.25">
      <c r="A97" s="54"/>
      <c r="B97" s="63"/>
      <c r="C97" s="98">
        <f t="shared" si="0"/>
        <v>4</v>
      </c>
      <c r="D97" s="84"/>
      <c r="E97" s="79"/>
      <c r="F97" s="79" t="s">
        <v>2326</v>
      </c>
      <c r="G97" s="84"/>
      <c r="H97" s="374" t="s">
        <v>2473</v>
      </c>
      <c r="I97" s="374"/>
      <c r="J97" s="374"/>
      <c r="K97" s="375">
        <v>-0.22</v>
      </c>
      <c r="L97" s="375"/>
      <c r="M97" s="375"/>
      <c r="N97" s="375"/>
      <c r="O97" s="374"/>
      <c r="P97" s="374"/>
      <c r="Q97" s="374"/>
      <c r="R97" s="374"/>
      <c r="S97" s="374"/>
      <c r="T97" s="374"/>
      <c r="U97" s="374"/>
      <c r="V97" s="374"/>
      <c r="W97" s="374"/>
      <c r="X97" s="374"/>
      <c r="Y97" s="374"/>
      <c r="Z97" s="84"/>
      <c r="AA97" s="66"/>
      <c r="AB97" s="54"/>
      <c r="AC97" s="54"/>
      <c r="AD97" s="54"/>
    </row>
    <row r="98" spans="1:30" outlineLevel="3" x14ac:dyDescent="0.25">
      <c r="A98" s="54"/>
      <c r="B98" s="63"/>
      <c r="C98" s="98">
        <f t="shared" si="0"/>
        <v>4</v>
      </c>
      <c r="D98" s="84"/>
      <c r="E98" s="79"/>
      <c r="F98" s="79" t="s">
        <v>2309</v>
      </c>
      <c r="G98" s="84"/>
      <c r="H98" s="374" t="s">
        <v>2476</v>
      </c>
      <c r="I98" s="374"/>
      <c r="J98" s="374"/>
      <c r="K98" s="375">
        <v>0</v>
      </c>
      <c r="L98" s="375"/>
      <c r="M98" s="375"/>
      <c r="N98" s="375"/>
      <c r="O98" s="374"/>
      <c r="P98" s="374"/>
      <c r="Q98" s="374"/>
      <c r="R98" s="374"/>
      <c r="S98" s="374"/>
      <c r="T98" s="374"/>
      <c r="U98" s="374"/>
      <c r="V98" s="374"/>
      <c r="W98" s="374"/>
      <c r="X98" s="374"/>
      <c r="Y98" s="374"/>
      <c r="Z98" s="84"/>
      <c r="AA98" s="66"/>
      <c r="AB98" s="54"/>
      <c r="AC98" s="54"/>
      <c r="AD98" s="54"/>
    </row>
    <row r="99" spans="1:30" outlineLevel="3" x14ac:dyDescent="0.25">
      <c r="A99" s="54"/>
      <c r="B99" s="63"/>
      <c r="C99" s="98">
        <f t="shared" si="0"/>
        <v>4</v>
      </c>
      <c r="D99" s="84"/>
      <c r="E99" s="79"/>
      <c r="F99" s="79" t="s">
        <v>2310</v>
      </c>
      <c r="G99" s="84"/>
      <c r="H99" s="272" t="s">
        <v>2477</v>
      </c>
      <c r="I99" s="272"/>
      <c r="J99" s="272"/>
      <c r="K99" s="376">
        <v>0</v>
      </c>
      <c r="L99" s="376"/>
      <c r="M99" s="376"/>
      <c r="N99" s="376"/>
      <c r="O99" s="272"/>
      <c r="P99" s="272"/>
      <c r="Q99" s="272"/>
      <c r="R99" s="272"/>
      <c r="S99" s="272"/>
      <c r="T99" s="272"/>
      <c r="U99" s="272"/>
      <c r="V99" s="272"/>
      <c r="W99" s="272"/>
      <c r="X99" s="272"/>
      <c r="Y99" s="272"/>
      <c r="Z99" s="84"/>
      <c r="AA99" s="66"/>
      <c r="AB99" s="54"/>
      <c r="AC99" s="54"/>
      <c r="AD99" s="54"/>
    </row>
    <row r="100" spans="1:30" outlineLevel="3" x14ac:dyDescent="0.25">
      <c r="A100" s="54"/>
      <c r="B100" s="63"/>
      <c r="C100" s="98">
        <f t="shared" si="0"/>
        <v>4</v>
      </c>
      <c r="D100" s="84"/>
      <c r="E100" s="79"/>
      <c r="F100" s="79" t="s">
        <v>2327</v>
      </c>
      <c r="G100" s="84"/>
      <c r="H100" s="372" t="s">
        <v>2328</v>
      </c>
      <c r="I100" s="372"/>
      <c r="J100" s="372"/>
      <c r="K100" s="373">
        <v>0</v>
      </c>
      <c r="L100" s="373"/>
      <c r="M100" s="373"/>
      <c r="N100" s="373"/>
      <c r="O100" s="372"/>
      <c r="P100" s="372"/>
      <c r="Q100" s="372"/>
      <c r="R100" s="372"/>
      <c r="S100" s="372"/>
      <c r="T100" s="372"/>
      <c r="U100" s="372"/>
      <c r="V100" s="372"/>
      <c r="W100" s="372"/>
      <c r="X100" s="372"/>
      <c r="Y100" s="372"/>
      <c r="Z100" s="84"/>
      <c r="AA100" s="66"/>
      <c r="AB100" s="54"/>
      <c r="AC100" s="54"/>
      <c r="AD100" s="54"/>
    </row>
    <row r="101" spans="1:30" outlineLevel="3" x14ac:dyDescent="0.25">
      <c r="A101" s="54"/>
      <c r="B101" s="63"/>
      <c r="C101" s="98">
        <f t="shared" si="0"/>
        <v>4</v>
      </c>
      <c r="D101" s="84"/>
      <c r="E101" s="79"/>
      <c r="F101" s="79" t="s">
        <v>2329</v>
      </c>
      <c r="G101" s="84"/>
      <c r="H101" s="374" t="s">
        <v>2471</v>
      </c>
      <c r="I101" s="374"/>
      <c r="J101" s="374"/>
      <c r="K101" s="375">
        <v>0</v>
      </c>
      <c r="L101" s="375"/>
      <c r="M101" s="375"/>
      <c r="N101" s="375"/>
      <c r="O101" s="374"/>
      <c r="P101" s="374"/>
      <c r="Q101" s="374"/>
      <c r="R101" s="374"/>
      <c r="S101" s="374"/>
      <c r="T101" s="374"/>
      <c r="U101" s="374"/>
      <c r="V101" s="374"/>
      <c r="W101" s="374"/>
      <c r="X101" s="374"/>
      <c r="Y101" s="374"/>
      <c r="Z101" s="84"/>
      <c r="AA101" s="66"/>
      <c r="AB101" s="54"/>
      <c r="AC101" s="54"/>
      <c r="AD101" s="54"/>
    </row>
    <row r="102" spans="1:30" outlineLevel="3" x14ac:dyDescent="0.25">
      <c r="A102" s="54"/>
      <c r="B102" s="63"/>
      <c r="C102" s="98">
        <f t="shared" si="0"/>
        <v>4</v>
      </c>
      <c r="D102" s="84"/>
      <c r="E102" s="79"/>
      <c r="F102" s="79" t="s">
        <v>2330</v>
      </c>
      <c r="G102" s="84"/>
      <c r="H102" s="374" t="s">
        <v>2294</v>
      </c>
      <c r="I102" s="374"/>
      <c r="J102" s="374"/>
      <c r="K102" s="375">
        <v>0</v>
      </c>
      <c r="L102" s="375"/>
      <c r="M102" s="375"/>
      <c r="N102" s="375"/>
      <c r="O102" s="374"/>
      <c r="P102" s="374"/>
      <c r="Q102" s="374"/>
      <c r="R102" s="374"/>
      <c r="S102" s="374"/>
      <c r="T102" s="374"/>
      <c r="U102" s="374"/>
      <c r="V102" s="374"/>
      <c r="W102" s="374"/>
      <c r="X102" s="374"/>
      <c r="Y102" s="374"/>
      <c r="Z102" s="84"/>
      <c r="AA102" s="66"/>
      <c r="AB102" s="54"/>
      <c r="AC102" s="54"/>
      <c r="AD102" s="54"/>
    </row>
    <row r="103" spans="1:30" outlineLevel="3" x14ac:dyDescent="0.25">
      <c r="A103" s="54"/>
      <c r="B103" s="63"/>
      <c r="C103" s="98">
        <f t="shared" si="0"/>
        <v>4</v>
      </c>
      <c r="D103" s="84"/>
      <c r="E103" s="79"/>
      <c r="F103" s="79" t="s">
        <v>2331</v>
      </c>
      <c r="G103" s="84"/>
      <c r="H103" s="374" t="s">
        <v>2472</v>
      </c>
      <c r="I103" s="374"/>
      <c r="J103" s="374"/>
      <c r="K103" s="375">
        <v>0</v>
      </c>
      <c r="L103" s="375"/>
      <c r="M103" s="375"/>
      <c r="N103" s="375"/>
      <c r="O103" s="374"/>
      <c r="P103" s="374"/>
      <c r="Q103" s="374"/>
      <c r="R103" s="374"/>
      <c r="S103" s="374"/>
      <c r="T103" s="374"/>
      <c r="U103" s="374"/>
      <c r="V103" s="374"/>
      <c r="W103" s="374"/>
      <c r="X103" s="374"/>
      <c r="Y103" s="374"/>
      <c r="Z103" s="84"/>
      <c r="AA103" s="66"/>
      <c r="AB103" s="54"/>
      <c r="AC103" s="54"/>
      <c r="AD103" s="54"/>
    </row>
    <row r="104" spans="1:30" outlineLevel="3" x14ac:dyDescent="0.25">
      <c r="A104" s="54"/>
      <c r="B104" s="63"/>
      <c r="C104" s="98">
        <f t="shared" si="0"/>
        <v>4</v>
      </c>
      <c r="D104" s="84"/>
      <c r="E104" s="79"/>
      <c r="F104" s="79" t="s">
        <v>2332</v>
      </c>
      <c r="G104" s="84"/>
      <c r="H104" s="374" t="s">
        <v>2297</v>
      </c>
      <c r="I104" s="374"/>
      <c r="J104" s="374"/>
      <c r="K104" s="375">
        <v>-2.9999999999999997E-4</v>
      </c>
      <c r="L104" s="375"/>
      <c r="M104" s="375"/>
      <c r="N104" s="375"/>
      <c r="O104" s="374"/>
      <c r="P104" s="374"/>
      <c r="Q104" s="374"/>
      <c r="R104" s="374"/>
      <c r="S104" s="374"/>
      <c r="T104" s="374"/>
      <c r="U104" s="374"/>
      <c r="V104" s="374"/>
      <c r="W104" s="374"/>
      <c r="X104" s="374"/>
      <c r="Y104" s="374"/>
      <c r="Z104" s="84"/>
      <c r="AA104" s="66"/>
      <c r="AB104" s="54"/>
      <c r="AC104" s="54"/>
      <c r="AD104" s="54"/>
    </row>
    <row r="105" spans="1:30" outlineLevel="3" x14ac:dyDescent="0.25">
      <c r="A105" s="54"/>
      <c r="B105" s="63"/>
      <c r="C105" s="98">
        <f t="shared" si="0"/>
        <v>4</v>
      </c>
      <c r="D105" s="84"/>
      <c r="E105" s="79"/>
      <c r="F105" s="79" t="s">
        <v>2333</v>
      </c>
      <c r="G105" s="84"/>
      <c r="H105" s="374" t="s">
        <v>2473</v>
      </c>
      <c r="I105" s="374"/>
      <c r="J105" s="374"/>
      <c r="K105" s="375">
        <v>-2.4000000000000001E-4</v>
      </c>
      <c r="L105" s="375"/>
      <c r="M105" s="375"/>
      <c r="N105" s="375"/>
      <c r="O105" s="374"/>
      <c r="P105" s="374"/>
      <c r="Q105" s="374"/>
      <c r="R105" s="374"/>
      <c r="S105" s="374"/>
      <c r="T105" s="374"/>
      <c r="U105" s="374"/>
      <c r="V105" s="374"/>
      <c r="W105" s="374"/>
      <c r="X105" s="374"/>
      <c r="Y105" s="374"/>
      <c r="Z105" s="84"/>
      <c r="AA105" s="66"/>
      <c r="AB105" s="54"/>
      <c r="AC105" s="54"/>
      <c r="AD105" s="54"/>
    </row>
    <row r="106" spans="1:30" outlineLevel="3" x14ac:dyDescent="0.25">
      <c r="A106" s="54"/>
      <c r="B106" s="63"/>
      <c r="C106" s="98">
        <f t="shared" si="0"/>
        <v>4</v>
      </c>
      <c r="D106" s="84"/>
      <c r="E106" s="79"/>
      <c r="F106" s="79" t="s">
        <v>2309</v>
      </c>
      <c r="G106" s="84"/>
      <c r="H106" s="374" t="s">
        <v>2476</v>
      </c>
      <c r="I106" s="374"/>
      <c r="J106" s="374"/>
      <c r="K106" s="375">
        <v>0</v>
      </c>
      <c r="L106" s="375"/>
      <c r="M106" s="375"/>
      <c r="N106" s="375"/>
      <c r="O106" s="374"/>
      <c r="P106" s="374"/>
      <c r="Q106" s="374"/>
      <c r="R106" s="374"/>
      <c r="S106" s="374"/>
      <c r="T106" s="374"/>
      <c r="U106" s="374"/>
      <c r="V106" s="374"/>
      <c r="W106" s="374"/>
      <c r="X106" s="374"/>
      <c r="Y106" s="374"/>
      <c r="Z106" s="84"/>
      <c r="AA106" s="66"/>
      <c r="AB106" s="54"/>
      <c r="AC106" s="54"/>
      <c r="AD106" s="54"/>
    </row>
    <row r="107" spans="1:30" outlineLevel="3" x14ac:dyDescent="0.25">
      <c r="A107" s="54"/>
      <c r="B107" s="63"/>
      <c r="C107" s="98">
        <f t="shared" si="0"/>
        <v>4</v>
      </c>
      <c r="D107" s="84"/>
      <c r="E107" s="79"/>
      <c r="F107" s="79" t="s">
        <v>2310</v>
      </c>
      <c r="G107" s="84"/>
      <c r="H107" s="272" t="s">
        <v>2477</v>
      </c>
      <c r="I107" s="272"/>
      <c r="J107" s="272"/>
      <c r="K107" s="376">
        <v>0</v>
      </c>
      <c r="L107" s="376"/>
      <c r="M107" s="376"/>
      <c r="N107" s="376"/>
      <c r="O107" s="272"/>
      <c r="P107" s="272"/>
      <c r="Q107" s="272"/>
      <c r="R107" s="272"/>
      <c r="S107" s="272"/>
      <c r="T107" s="272"/>
      <c r="U107" s="272"/>
      <c r="V107" s="272"/>
      <c r="W107" s="272"/>
      <c r="X107" s="272"/>
      <c r="Y107" s="272"/>
      <c r="Z107" s="84"/>
      <c r="AA107" s="66"/>
      <c r="AB107" s="54"/>
      <c r="AC107" s="54"/>
      <c r="AD107" s="54"/>
    </row>
    <row r="108" spans="1:30" outlineLevel="3" x14ac:dyDescent="0.25">
      <c r="A108" s="54"/>
      <c r="B108" s="63"/>
      <c r="C108" s="98">
        <f t="shared" si="0"/>
        <v>4</v>
      </c>
      <c r="D108" s="84"/>
      <c r="E108" s="79"/>
      <c r="F108" s="79" t="s">
        <v>2334</v>
      </c>
      <c r="G108" s="84"/>
      <c r="H108" s="372" t="s">
        <v>2335</v>
      </c>
      <c r="I108" s="372"/>
      <c r="J108" s="372"/>
      <c r="K108" s="373">
        <v>-100</v>
      </c>
      <c r="L108" s="373"/>
      <c r="M108" s="373"/>
      <c r="N108" s="373"/>
      <c r="O108" s="372"/>
      <c r="P108" s="372"/>
      <c r="Q108" s="372"/>
      <c r="R108" s="372"/>
      <c r="S108" s="372"/>
      <c r="T108" s="372"/>
      <c r="U108" s="372"/>
      <c r="V108" s="372"/>
      <c r="W108" s="372"/>
      <c r="X108" s="372"/>
      <c r="Y108" s="372"/>
      <c r="Z108" s="84"/>
      <c r="AA108" s="66"/>
      <c r="AB108" s="54"/>
      <c r="AC108" s="54"/>
      <c r="AD108" s="54"/>
    </row>
    <row r="109" spans="1:30" outlineLevel="3" x14ac:dyDescent="0.25">
      <c r="A109" s="54"/>
      <c r="B109" s="63"/>
      <c r="C109" s="98">
        <f t="shared" si="0"/>
        <v>4</v>
      </c>
      <c r="D109" s="84"/>
      <c r="E109" s="79"/>
      <c r="F109" s="79" t="s">
        <v>2336</v>
      </c>
      <c r="G109" s="84"/>
      <c r="H109" s="374" t="s">
        <v>2471</v>
      </c>
      <c r="I109" s="374"/>
      <c r="J109" s="374"/>
      <c r="K109" s="375">
        <v>-100</v>
      </c>
      <c r="L109" s="375"/>
      <c r="M109" s="375"/>
      <c r="N109" s="375"/>
      <c r="O109" s="374"/>
      <c r="P109" s="374"/>
      <c r="Q109" s="374"/>
      <c r="R109" s="374"/>
      <c r="S109" s="374"/>
      <c r="T109" s="374"/>
      <c r="U109" s="374"/>
      <c r="V109" s="374"/>
      <c r="W109" s="374"/>
      <c r="X109" s="374"/>
      <c r="Y109" s="374"/>
      <c r="Z109" s="84"/>
      <c r="AA109" s="66"/>
      <c r="AB109" s="54"/>
      <c r="AC109" s="54"/>
      <c r="AD109" s="54"/>
    </row>
    <row r="110" spans="1:30" outlineLevel="3" x14ac:dyDescent="0.25">
      <c r="A110" s="54"/>
      <c r="B110" s="63"/>
      <c r="C110" s="98">
        <f t="shared" si="0"/>
        <v>4</v>
      </c>
      <c r="D110" s="84"/>
      <c r="E110" s="79"/>
      <c r="F110" s="79" t="s">
        <v>2337</v>
      </c>
      <c r="G110" s="84"/>
      <c r="H110" s="374" t="s">
        <v>2294</v>
      </c>
      <c r="I110" s="374"/>
      <c r="J110" s="374"/>
      <c r="K110" s="375">
        <v>-100</v>
      </c>
      <c r="L110" s="375"/>
      <c r="M110" s="375"/>
      <c r="N110" s="375"/>
      <c r="O110" s="374"/>
      <c r="P110" s="374"/>
      <c r="Q110" s="374"/>
      <c r="R110" s="374"/>
      <c r="S110" s="374"/>
      <c r="T110" s="374"/>
      <c r="U110" s="374"/>
      <c r="V110" s="374"/>
      <c r="W110" s="374"/>
      <c r="X110" s="374"/>
      <c r="Y110" s="374"/>
      <c r="Z110" s="84"/>
      <c r="AA110" s="66"/>
      <c r="AB110" s="54"/>
      <c r="AC110" s="54"/>
      <c r="AD110" s="54"/>
    </row>
    <row r="111" spans="1:30" outlineLevel="3" x14ac:dyDescent="0.25">
      <c r="A111" s="54"/>
      <c r="B111" s="63"/>
      <c r="C111" s="98">
        <f t="shared" si="0"/>
        <v>4</v>
      </c>
      <c r="D111" s="84"/>
      <c r="E111" s="79"/>
      <c r="F111" s="79" t="s">
        <v>2338</v>
      </c>
      <c r="G111" s="84"/>
      <c r="H111" s="374" t="s">
        <v>2472</v>
      </c>
      <c r="I111" s="374"/>
      <c r="J111" s="374"/>
      <c r="K111" s="375">
        <v>-100</v>
      </c>
      <c r="L111" s="375"/>
      <c r="M111" s="375"/>
      <c r="N111" s="375"/>
      <c r="O111" s="374"/>
      <c r="P111" s="374"/>
      <c r="Q111" s="374"/>
      <c r="R111" s="374"/>
      <c r="S111" s="374"/>
      <c r="T111" s="374"/>
      <c r="U111" s="374"/>
      <c r="V111" s="374"/>
      <c r="W111" s="374"/>
      <c r="X111" s="374"/>
      <c r="Y111" s="374"/>
      <c r="Z111" s="84"/>
      <c r="AA111" s="66"/>
      <c r="AB111" s="54"/>
      <c r="AC111" s="54"/>
      <c r="AD111" s="54"/>
    </row>
    <row r="112" spans="1:30" outlineLevel="3" x14ac:dyDescent="0.25">
      <c r="A112" s="54"/>
      <c r="B112" s="63"/>
      <c r="C112" s="98">
        <f t="shared" si="0"/>
        <v>4</v>
      </c>
      <c r="D112" s="84"/>
      <c r="E112" s="79"/>
      <c r="F112" s="79" t="s">
        <v>2339</v>
      </c>
      <c r="G112" s="84"/>
      <c r="H112" s="374" t="s">
        <v>2297</v>
      </c>
      <c r="I112" s="374"/>
      <c r="J112" s="374"/>
      <c r="K112" s="375">
        <v>2.4</v>
      </c>
      <c r="L112" s="375"/>
      <c r="M112" s="375"/>
      <c r="N112" s="375"/>
      <c r="O112" s="374"/>
      <c r="P112" s="374"/>
      <c r="Q112" s="374"/>
      <c r="R112" s="374"/>
      <c r="S112" s="374"/>
      <c r="T112" s="374"/>
      <c r="U112" s="374"/>
      <c r="V112" s="374"/>
      <c r="W112" s="374"/>
      <c r="X112" s="374"/>
      <c r="Y112" s="374"/>
      <c r="Z112" s="84"/>
      <c r="AA112" s="66"/>
      <c r="AB112" s="54"/>
      <c r="AC112" s="54"/>
      <c r="AD112" s="54"/>
    </row>
    <row r="113" spans="1:30" outlineLevel="3" x14ac:dyDescent="0.25">
      <c r="A113" s="54"/>
      <c r="B113" s="63"/>
      <c r="C113" s="98">
        <f t="shared" si="0"/>
        <v>4</v>
      </c>
      <c r="D113" s="84"/>
      <c r="E113" s="79"/>
      <c r="F113" s="79" t="s">
        <v>2340</v>
      </c>
      <c r="G113" s="84"/>
      <c r="H113" s="374" t="s">
        <v>2473</v>
      </c>
      <c r="I113" s="374"/>
      <c r="J113" s="374"/>
      <c r="K113" s="375">
        <v>1.91</v>
      </c>
      <c r="L113" s="375"/>
      <c r="M113" s="375"/>
      <c r="N113" s="375"/>
      <c r="O113" s="374"/>
      <c r="P113" s="374"/>
      <c r="Q113" s="374"/>
      <c r="R113" s="374"/>
      <c r="S113" s="374"/>
      <c r="T113" s="374"/>
      <c r="U113" s="374"/>
      <c r="V113" s="374"/>
      <c r="W113" s="374"/>
      <c r="X113" s="374"/>
      <c r="Y113" s="374"/>
      <c r="Z113" s="84"/>
      <c r="AA113" s="66"/>
      <c r="AB113" s="54"/>
      <c r="AC113" s="54"/>
      <c r="AD113" s="54"/>
    </row>
    <row r="114" spans="1:30" outlineLevel="3" x14ac:dyDescent="0.25">
      <c r="A114" s="54"/>
      <c r="B114" s="63"/>
      <c r="C114" s="98">
        <f t="shared" si="0"/>
        <v>4</v>
      </c>
      <c r="D114" s="84"/>
      <c r="E114" s="79"/>
      <c r="F114" s="79" t="s">
        <v>2309</v>
      </c>
      <c r="G114" s="84"/>
      <c r="H114" s="374" t="s">
        <v>2476</v>
      </c>
      <c r="I114" s="374"/>
      <c r="J114" s="374"/>
      <c r="K114" s="375">
        <v>-100</v>
      </c>
      <c r="L114" s="375"/>
      <c r="M114" s="375"/>
      <c r="N114" s="375"/>
      <c r="O114" s="374"/>
      <c r="P114" s="374"/>
      <c r="Q114" s="374"/>
      <c r="R114" s="374"/>
      <c r="S114" s="374"/>
      <c r="T114" s="374"/>
      <c r="U114" s="374"/>
      <c r="V114" s="374"/>
      <c r="W114" s="374"/>
      <c r="X114" s="374"/>
      <c r="Y114" s="374"/>
      <c r="Z114" s="84"/>
      <c r="AA114" s="66"/>
      <c r="AB114" s="54"/>
      <c r="AC114" s="54"/>
      <c r="AD114" s="54"/>
    </row>
    <row r="115" spans="1:30" outlineLevel="3" x14ac:dyDescent="0.25">
      <c r="A115" s="54"/>
      <c r="B115" s="63"/>
      <c r="C115" s="98">
        <f t="shared" si="0"/>
        <v>4</v>
      </c>
      <c r="D115" s="84"/>
      <c r="E115" s="79"/>
      <c r="F115" s="79" t="s">
        <v>2310</v>
      </c>
      <c r="G115" s="84"/>
      <c r="H115" s="272" t="s">
        <v>2477</v>
      </c>
      <c r="I115" s="272"/>
      <c r="J115" s="272"/>
      <c r="K115" s="376">
        <v>-100</v>
      </c>
      <c r="L115" s="376"/>
      <c r="M115" s="376"/>
      <c r="N115" s="376"/>
      <c r="O115" s="272"/>
      <c r="P115" s="272"/>
      <c r="Q115" s="272"/>
      <c r="R115" s="272"/>
      <c r="S115" s="272"/>
      <c r="T115" s="272"/>
      <c r="U115" s="272"/>
      <c r="V115" s="272"/>
      <c r="W115" s="272"/>
      <c r="X115" s="272"/>
      <c r="Y115" s="272"/>
      <c r="Z115" s="84"/>
      <c r="AA115" s="66"/>
      <c r="AB115" s="54"/>
      <c r="AC115" s="54"/>
      <c r="AD115" s="54"/>
    </row>
    <row r="116" spans="1:30" outlineLevel="3" x14ac:dyDescent="0.25">
      <c r="A116" s="54"/>
      <c r="B116" s="63"/>
      <c r="C116" s="98">
        <f t="shared" si="0"/>
        <v>4</v>
      </c>
      <c r="D116" s="84"/>
      <c r="E116" s="79"/>
      <c r="F116" s="79" t="s">
        <v>2341</v>
      </c>
      <c r="G116" s="84"/>
      <c r="H116" s="372" t="s">
        <v>2342</v>
      </c>
      <c r="I116" s="372" t="s">
        <v>2343</v>
      </c>
      <c r="J116" s="372"/>
      <c r="K116" s="373">
        <f>30/1000</f>
        <v>0.03</v>
      </c>
      <c r="L116" s="373"/>
      <c r="M116" s="373"/>
      <c r="N116" s="373"/>
      <c r="O116" s="372"/>
      <c r="P116" s="372"/>
      <c r="Q116" s="372"/>
      <c r="R116" s="372"/>
      <c r="S116" s="372"/>
      <c r="T116" s="372"/>
      <c r="U116" s="372"/>
      <c r="V116" s="372"/>
      <c r="W116" s="372"/>
      <c r="X116" s="372"/>
      <c r="Y116" s="372"/>
      <c r="Z116" s="84"/>
      <c r="AA116" s="66"/>
      <c r="AB116" s="54"/>
      <c r="AC116" s="54"/>
      <c r="AD116" s="54"/>
    </row>
    <row r="117" spans="1:30" outlineLevel="3" x14ac:dyDescent="0.25">
      <c r="A117" s="54"/>
      <c r="B117" s="63"/>
      <c r="C117" s="98">
        <f t="shared" si="0"/>
        <v>4</v>
      </c>
      <c r="D117" s="84"/>
      <c r="E117" s="79"/>
      <c r="F117" s="79" t="s">
        <v>2344</v>
      </c>
      <c r="G117" s="84"/>
      <c r="H117" s="374" t="s">
        <v>2471</v>
      </c>
      <c r="I117" s="374" t="s">
        <v>2343</v>
      </c>
      <c r="J117" s="374"/>
      <c r="K117" s="375">
        <f>30/1000</f>
        <v>0.03</v>
      </c>
      <c r="L117" s="375"/>
      <c r="M117" s="375"/>
      <c r="N117" s="375"/>
      <c r="O117" s="374"/>
      <c r="P117" s="374"/>
      <c r="Q117" s="374"/>
      <c r="R117" s="374"/>
      <c r="S117" s="374"/>
      <c r="T117" s="374"/>
      <c r="U117" s="374"/>
      <c r="V117" s="374"/>
      <c r="W117" s="374"/>
      <c r="X117" s="374"/>
      <c r="Y117" s="374"/>
      <c r="Z117" s="84"/>
      <c r="AA117" s="66"/>
      <c r="AB117" s="54"/>
      <c r="AC117" s="54"/>
      <c r="AD117" s="54"/>
    </row>
    <row r="118" spans="1:30" outlineLevel="3" x14ac:dyDescent="0.25">
      <c r="A118" s="54"/>
      <c r="B118" s="63"/>
      <c r="C118" s="98">
        <f t="shared" si="0"/>
        <v>4</v>
      </c>
      <c r="D118" s="84"/>
      <c r="E118" s="79"/>
      <c r="F118" s="79" t="s">
        <v>2345</v>
      </c>
      <c r="G118" s="84"/>
      <c r="H118" s="374" t="s">
        <v>2294</v>
      </c>
      <c r="I118" s="374" t="s">
        <v>2343</v>
      </c>
      <c r="J118" s="374"/>
      <c r="K118" s="375">
        <v>4.9147000000000003E-2</v>
      </c>
      <c r="L118" s="375"/>
      <c r="M118" s="375"/>
      <c r="N118" s="375"/>
      <c r="O118" s="374"/>
      <c r="P118" s="374"/>
      <c r="Q118" s="374"/>
      <c r="R118" s="374"/>
      <c r="S118" s="374"/>
      <c r="T118" s="374"/>
      <c r="U118" s="374"/>
      <c r="V118" s="374"/>
      <c r="W118" s="374"/>
      <c r="X118" s="374"/>
      <c r="Y118" s="374"/>
      <c r="Z118" s="84"/>
      <c r="AA118" s="66"/>
      <c r="AB118" s="54"/>
      <c r="AC118" s="54"/>
      <c r="AD118" s="54"/>
    </row>
    <row r="119" spans="1:30" outlineLevel="3" x14ac:dyDescent="0.25">
      <c r="A119" s="54"/>
      <c r="B119" s="63"/>
      <c r="C119" s="98">
        <f t="shared" si="0"/>
        <v>4</v>
      </c>
      <c r="D119" s="84"/>
      <c r="E119" s="79"/>
      <c r="F119" s="79" t="s">
        <v>2346</v>
      </c>
      <c r="G119" s="84"/>
      <c r="H119" s="374" t="s">
        <v>2472</v>
      </c>
      <c r="I119" s="374" t="s">
        <v>2343</v>
      </c>
      <c r="J119" s="374"/>
      <c r="K119" s="375">
        <v>3.4518800000000002E-2</v>
      </c>
      <c r="L119" s="375"/>
      <c r="M119" s="375"/>
      <c r="N119" s="375"/>
      <c r="O119" s="374"/>
      <c r="P119" s="374"/>
      <c r="Q119" s="374"/>
      <c r="R119" s="374"/>
      <c r="S119" s="374"/>
      <c r="T119" s="374"/>
      <c r="U119" s="374"/>
      <c r="V119" s="374"/>
      <c r="W119" s="374"/>
      <c r="X119" s="374"/>
      <c r="Y119" s="374"/>
      <c r="Z119" s="84"/>
      <c r="AA119" s="66"/>
      <c r="AB119" s="54"/>
      <c r="AC119" s="54"/>
      <c r="AD119" s="54"/>
    </row>
    <row r="120" spans="1:30" outlineLevel="3" x14ac:dyDescent="0.25">
      <c r="A120" s="54"/>
      <c r="B120" s="63"/>
      <c r="C120" s="98">
        <f t="shared" si="0"/>
        <v>4</v>
      </c>
      <c r="D120" s="84"/>
      <c r="E120" s="79"/>
      <c r="F120" s="79" t="s">
        <v>2347</v>
      </c>
      <c r="G120" s="84"/>
      <c r="H120" s="374" t="s">
        <v>2297</v>
      </c>
      <c r="I120" s="374" t="s">
        <v>2343</v>
      </c>
      <c r="J120" s="374"/>
      <c r="K120" s="375">
        <v>0</v>
      </c>
      <c r="L120" s="375"/>
      <c r="M120" s="375"/>
      <c r="N120" s="375"/>
      <c r="O120" s="374"/>
      <c r="P120" s="374"/>
      <c r="Q120" s="374"/>
      <c r="R120" s="374"/>
      <c r="S120" s="374"/>
      <c r="T120" s="374"/>
      <c r="U120" s="374"/>
      <c r="V120" s="374"/>
      <c r="W120" s="374"/>
      <c r="X120" s="374"/>
      <c r="Y120" s="374"/>
      <c r="Z120" s="84"/>
      <c r="AA120" s="66"/>
      <c r="AB120" s="54"/>
      <c r="AC120" s="54"/>
      <c r="AD120" s="54"/>
    </row>
    <row r="121" spans="1:30" outlineLevel="3" x14ac:dyDescent="0.25">
      <c r="A121" s="54"/>
      <c r="B121" s="63"/>
      <c r="C121" s="98">
        <f t="shared" si="0"/>
        <v>4</v>
      </c>
      <c r="D121" s="84"/>
      <c r="E121" s="79"/>
      <c r="F121" s="79" t="s">
        <v>2348</v>
      </c>
      <c r="G121" s="84"/>
      <c r="H121" s="374" t="s">
        <v>2473</v>
      </c>
      <c r="I121" s="374" t="s">
        <v>2343</v>
      </c>
      <c r="J121" s="374"/>
      <c r="K121" s="375">
        <v>0</v>
      </c>
      <c r="L121" s="375"/>
      <c r="M121" s="375"/>
      <c r="N121" s="375"/>
      <c r="O121" s="374"/>
      <c r="P121" s="374"/>
      <c r="Q121" s="374"/>
      <c r="R121" s="374"/>
      <c r="S121" s="374"/>
      <c r="T121" s="374"/>
      <c r="U121" s="374"/>
      <c r="V121" s="374"/>
      <c r="W121" s="374"/>
      <c r="X121" s="374"/>
      <c r="Y121" s="374"/>
      <c r="Z121" s="84"/>
      <c r="AA121" s="66"/>
      <c r="AB121" s="54"/>
      <c r="AC121" s="54"/>
      <c r="AD121" s="54"/>
    </row>
    <row r="122" spans="1:30" outlineLevel="3" x14ac:dyDescent="0.25">
      <c r="A122" s="54"/>
      <c r="B122" s="63"/>
      <c r="C122" s="98">
        <f t="shared" si="0"/>
        <v>4</v>
      </c>
      <c r="D122" s="84"/>
      <c r="E122" s="79"/>
      <c r="F122" s="79" t="s">
        <v>2309</v>
      </c>
      <c r="G122" s="84"/>
      <c r="H122" s="374" t="s">
        <v>2476</v>
      </c>
      <c r="I122" s="374" t="s">
        <v>2343</v>
      </c>
      <c r="J122" s="374"/>
      <c r="K122" s="375">
        <f t="shared" ref="K122:K123" si="1">30/1000</f>
        <v>0.03</v>
      </c>
      <c r="L122" s="375"/>
      <c r="M122" s="375"/>
      <c r="N122" s="375"/>
      <c r="O122" s="374"/>
      <c r="P122" s="374"/>
      <c r="Q122" s="374"/>
      <c r="R122" s="374"/>
      <c r="S122" s="374"/>
      <c r="T122" s="374"/>
      <c r="U122" s="374"/>
      <c r="V122" s="374"/>
      <c r="W122" s="374"/>
      <c r="X122" s="374"/>
      <c r="Y122" s="374"/>
      <c r="Z122" s="84"/>
      <c r="AA122" s="66"/>
      <c r="AB122" s="54"/>
      <c r="AC122" s="54"/>
      <c r="AD122" s="54"/>
    </row>
    <row r="123" spans="1:30" outlineLevel="3" x14ac:dyDescent="0.25">
      <c r="A123" s="54"/>
      <c r="B123" s="63"/>
      <c r="C123" s="98">
        <f t="shared" si="0"/>
        <v>4</v>
      </c>
      <c r="D123" s="84"/>
      <c r="E123" s="79"/>
      <c r="F123" s="79" t="s">
        <v>2310</v>
      </c>
      <c r="G123" s="84"/>
      <c r="H123" s="272" t="s">
        <v>2477</v>
      </c>
      <c r="I123" s="272" t="s">
        <v>2343</v>
      </c>
      <c r="J123" s="272"/>
      <c r="K123" s="376">
        <f t="shared" si="1"/>
        <v>0.03</v>
      </c>
      <c r="L123" s="376"/>
      <c r="M123" s="376"/>
      <c r="N123" s="376"/>
      <c r="O123" s="272"/>
      <c r="P123" s="272"/>
      <c r="Q123" s="272"/>
      <c r="R123" s="272"/>
      <c r="S123" s="272"/>
      <c r="T123" s="272"/>
      <c r="U123" s="272"/>
      <c r="V123" s="272"/>
      <c r="W123" s="272"/>
      <c r="X123" s="272"/>
      <c r="Y123" s="272"/>
      <c r="Z123" s="84"/>
      <c r="AA123" s="66"/>
      <c r="AB123" s="54"/>
      <c r="AC123" s="54"/>
      <c r="AD123" s="54"/>
    </row>
    <row r="124" spans="1:30" outlineLevel="3" x14ac:dyDescent="0.25">
      <c r="A124" s="54"/>
      <c r="B124" s="63"/>
      <c r="C124" s="98">
        <f t="shared" si="0"/>
        <v>4</v>
      </c>
      <c r="D124" s="84"/>
      <c r="E124" s="79"/>
      <c r="F124" s="79" t="s">
        <v>2349</v>
      </c>
      <c r="G124" s="84"/>
      <c r="H124" s="372" t="s">
        <v>2350</v>
      </c>
      <c r="I124" s="372" t="s">
        <v>2351</v>
      </c>
      <c r="J124" s="372"/>
      <c r="K124" s="373">
        <v>0</v>
      </c>
      <c r="L124" s="373"/>
      <c r="M124" s="373"/>
      <c r="N124" s="373"/>
      <c r="O124" s="372"/>
      <c r="P124" s="372"/>
      <c r="Q124" s="372"/>
      <c r="R124" s="372"/>
      <c r="S124" s="372"/>
      <c r="T124" s="372"/>
      <c r="U124" s="372"/>
      <c r="V124" s="372"/>
      <c r="W124" s="372"/>
      <c r="X124" s="372"/>
      <c r="Y124" s="372"/>
      <c r="Z124" s="84"/>
      <c r="AA124" s="66"/>
      <c r="AB124" s="54"/>
      <c r="AC124" s="54"/>
      <c r="AD124" s="54"/>
    </row>
    <row r="125" spans="1:30" outlineLevel="3" x14ac:dyDescent="0.25">
      <c r="A125" s="54"/>
      <c r="B125" s="63"/>
      <c r="C125" s="98">
        <f t="shared" si="0"/>
        <v>4</v>
      </c>
      <c r="D125" s="84"/>
      <c r="E125" s="79"/>
      <c r="F125" s="79" t="s">
        <v>2352</v>
      </c>
      <c r="G125" s="84"/>
      <c r="H125" s="374" t="s">
        <v>2471</v>
      </c>
      <c r="I125" s="374" t="s">
        <v>2351</v>
      </c>
      <c r="J125" s="374"/>
      <c r="K125" s="375">
        <v>0</v>
      </c>
      <c r="L125" s="375"/>
      <c r="M125" s="375"/>
      <c r="N125" s="375"/>
      <c r="O125" s="374"/>
      <c r="P125" s="374"/>
      <c r="Q125" s="374"/>
      <c r="R125" s="374"/>
      <c r="S125" s="374"/>
      <c r="T125" s="374"/>
      <c r="U125" s="374"/>
      <c r="V125" s="374"/>
      <c r="W125" s="374"/>
      <c r="X125" s="374"/>
      <c r="Y125" s="374"/>
      <c r="Z125" s="84"/>
      <c r="AA125" s="66"/>
      <c r="AB125" s="54"/>
      <c r="AC125" s="54"/>
      <c r="AD125" s="54"/>
    </row>
    <row r="126" spans="1:30" outlineLevel="3" x14ac:dyDescent="0.25">
      <c r="A126" s="54"/>
      <c r="B126" s="63"/>
      <c r="C126" s="98">
        <f t="shared" si="0"/>
        <v>4</v>
      </c>
      <c r="D126" s="84"/>
      <c r="E126" s="79"/>
      <c r="F126" s="79" t="s">
        <v>2353</v>
      </c>
      <c r="G126" s="84"/>
      <c r="H126" s="374" t="s">
        <v>2294</v>
      </c>
      <c r="I126" s="374" t="s">
        <v>2351</v>
      </c>
      <c r="J126" s="374"/>
      <c r="K126" s="375">
        <v>-25.44</v>
      </c>
      <c r="L126" s="375"/>
      <c r="M126" s="375"/>
      <c r="N126" s="375"/>
      <c r="O126" s="374"/>
      <c r="P126" s="374"/>
      <c r="Q126" s="374"/>
      <c r="R126" s="374"/>
      <c r="S126" s="374"/>
      <c r="T126" s="374"/>
      <c r="U126" s="374"/>
      <c r="V126" s="374"/>
      <c r="W126" s="374"/>
      <c r="X126" s="374"/>
      <c r="Y126" s="374"/>
      <c r="Z126" s="84"/>
      <c r="AA126" s="66"/>
      <c r="AB126" s="54"/>
      <c r="AC126" s="54"/>
      <c r="AD126" s="54"/>
    </row>
    <row r="127" spans="1:30" outlineLevel="3" x14ac:dyDescent="0.25">
      <c r="A127" s="54"/>
      <c r="B127" s="63"/>
      <c r="C127" s="98">
        <f t="shared" si="0"/>
        <v>4</v>
      </c>
      <c r="D127" s="84"/>
      <c r="E127" s="79"/>
      <c r="F127" s="79" t="s">
        <v>2354</v>
      </c>
      <c r="G127" s="84"/>
      <c r="H127" s="374" t="s">
        <v>2472</v>
      </c>
      <c r="I127" s="374" t="s">
        <v>2351</v>
      </c>
      <c r="J127" s="374"/>
      <c r="K127" s="375">
        <v>-19.876000000000001</v>
      </c>
      <c r="L127" s="375"/>
      <c r="M127" s="375"/>
      <c r="N127" s="375"/>
      <c r="O127" s="374"/>
      <c r="P127" s="374"/>
      <c r="Q127" s="374"/>
      <c r="R127" s="374"/>
      <c r="S127" s="374"/>
      <c r="T127" s="374"/>
      <c r="U127" s="374"/>
      <c r="V127" s="374"/>
      <c r="W127" s="374"/>
      <c r="X127" s="374"/>
      <c r="Y127" s="374"/>
      <c r="Z127" s="84"/>
      <c r="AA127" s="66"/>
      <c r="AB127" s="54"/>
      <c r="AC127" s="54"/>
      <c r="AD127" s="54"/>
    </row>
    <row r="128" spans="1:30" outlineLevel="3" x14ac:dyDescent="0.25">
      <c r="A128" s="54"/>
      <c r="B128" s="63"/>
      <c r="C128" s="98">
        <f>INT($C$40)+3</f>
        <v>4</v>
      </c>
      <c r="D128" s="84"/>
      <c r="E128" s="79"/>
      <c r="F128" s="79" t="s">
        <v>2355</v>
      </c>
      <c r="G128" s="84"/>
      <c r="H128" s="374" t="s">
        <v>2297</v>
      </c>
      <c r="I128" s="374" t="s">
        <v>2351</v>
      </c>
      <c r="J128" s="374"/>
      <c r="K128" s="375">
        <v>-3</v>
      </c>
      <c r="L128" s="375"/>
      <c r="M128" s="375"/>
      <c r="N128" s="375"/>
      <c r="O128" s="374"/>
      <c r="P128" s="374"/>
      <c r="Q128" s="374"/>
      <c r="R128" s="374"/>
      <c r="S128" s="374"/>
      <c r="T128" s="374"/>
      <c r="U128" s="374"/>
      <c r="V128" s="374"/>
      <c r="W128" s="374"/>
      <c r="X128" s="374"/>
      <c r="Y128" s="374"/>
      <c r="Z128" s="84"/>
      <c r="AA128" s="66"/>
      <c r="AB128" s="54"/>
      <c r="AC128" s="54"/>
      <c r="AD128" s="54"/>
    </row>
    <row r="129" spans="1:30" outlineLevel="3" x14ac:dyDescent="0.25">
      <c r="A129" s="54"/>
      <c r="B129" s="63"/>
      <c r="C129" s="98">
        <f>INT($C$40)+3</f>
        <v>4</v>
      </c>
      <c r="D129" s="84"/>
      <c r="E129" s="79"/>
      <c r="F129" s="79" t="s">
        <v>2356</v>
      </c>
      <c r="G129" s="84"/>
      <c r="H129" s="374" t="s">
        <v>2473</v>
      </c>
      <c r="I129" s="374" t="s">
        <v>2351</v>
      </c>
      <c r="J129" s="374"/>
      <c r="K129" s="375">
        <v>-3</v>
      </c>
      <c r="L129" s="375"/>
      <c r="M129" s="375"/>
      <c r="N129" s="375"/>
      <c r="O129" s="374"/>
      <c r="P129" s="374"/>
      <c r="Q129" s="374"/>
      <c r="R129" s="374"/>
      <c r="S129" s="374"/>
      <c r="T129" s="374"/>
      <c r="U129" s="374"/>
      <c r="V129" s="374"/>
      <c r="W129" s="374"/>
      <c r="X129" s="374"/>
      <c r="Y129" s="374"/>
      <c r="Z129" s="84"/>
      <c r="AA129" s="66"/>
      <c r="AB129" s="54"/>
      <c r="AC129" s="54"/>
      <c r="AD129" s="54"/>
    </row>
    <row r="130" spans="1:30" outlineLevel="3" x14ac:dyDescent="0.25">
      <c r="A130" s="54"/>
      <c r="B130" s="63"/>
      <c r="C130" s="98">
        <f>INT($C$40)+3</f>
        <v>4</v>
      </c>
      <c r="D130" s="84"/>
      <c r="E130" s="79"/>
      <c r="F130" s="79" t="s">
        <v>2355</v>
      </c>
      <c r="G130" s="84"/>
      <c r="H130" s="374" t="s">
        <v>2476</v>
      </c>
      <c r="I130" s="374" t="s">
        <v>2351</v>
      </c>
      <c r="J130" s="374"/>
      <c r="K130" s="375">
        <f>K122*K81</f>
        <v>-6</v>
      </c>
      <c r="L130" s="375"/>
      <c r="M130" s="375"/>
      <c r="N130" s="375"/>
      <c r="O130" s="374"/>
      <c r="P130" s="374"/>
      <c r="Q130" s="374"/>
      <c r="R130" s="374"/>
      <c r="S130" s="374"/>
      <c r="T130" s="374"/>
      <c r="U130" s="374"/>
      <c r="V130" s="374"/>
      <c r="W130" s="374"/>
      <c r="X130" s="374"/>
      <c r="Y130" s="374"/>
      <c r="Z130" s="84"/>
      <c r="AA130" s="66"/>
      <c r="AB130" s="54"/>
      <c r="AC130" s="54"/>
      <c r="AD130" s="54"/>
    </row>
    <row r="131" spans="1:30" outlineLevel="3" x14ac:dyDescent="0.25">
      <c r="A131" s="54"/>
      <c r="B131" s="63"/>
      <c r="C131" s="98">
        <f>INT($C$40)+3</f>
        <v>4</v>
      </c>
      <c r="D131" s="84"/>
      <c r="E131" s="79"/>
      <c r="F131" s="79" t="s">
        <v>2356</v>
      </c>
      <c r="G131" s="84"/>
      <c r="H131" s="272" t="s">
        <v>2477</v>
      </c>
      <c r="I131" s="272" t="s">
        <v>2351</v>
      </c>
      <c r="J131" s="272"/>
      <c r="K131" s="375">
        <f>K123*K82</f>
        <v>-6</v>
      </c>
      <c r="L131" s="376"/>
      <c r="M131" s="376"/>
      <c r="N131" s="376"/>
      <c r="O131" s="272"/>
      <c r="P131" s="272"/>
      <c r="Q131" s="272"/>
      <c r="R131" s="272"/>
      <c r="S131" s="272"/>
      <c r="T131" s="272"/>
      <c r="U131" s="272"/>
      <c r="V131" s="272"/>
      <c r="W131" s="272"/>
      <c r="X131" s="272"/>
      <c r="Y131" s="272"/>
      <c r="Z131" s="84"/>
      <c r="AA131" s="66"/>
      <c r="AB131" s="54"/>
      <c r="AC131" s="54"/>
      <c r="AD131" s="54"/>
    </row>
    <row r="132" spans="1:30" outlineLevel="3" x14ac:dyDescent="0.25">
      <c r="A132" s="54"/>
      <c r="B132" s="63"/>
      <c r="C132" s="98">
        <f>INT($C$40)+3</f>
        <v>4</v>
      </c>
      <c r="D132" s="84"/>
      <c r="E132" s="79"/>
      <c r="F132" s="79"/>
      <c r="G132" s="84"/>
      <c r="H132" s="87"/>
      <c r="I132" s="87"/>
      <c r="J132" s="87"/>
      <c r="K132" s="87"/>
      <c r="L132" s="87"/>
      <c r="M132" s="87"/>
      <c r="N132" s="87"/>
      <c r="O132" s="87"/>
      <c r="P132" s="87"/>
      <c r="Q132" s="87"/>
      <c r="R132" s="87"/>
      <c r="S132" s="87"/>
      <c r="T132" s="87"/>
      <c r="U132" s="87"/>
      <c r="V132" s="87"/>
      <c r="W132" s="87"/>
      <c r="X132" s="87"/>
      <c r="Y132" s="87"/>
      <c r="Z132" s="84"/>
      <c r="AA132" s="66"/>
      <c r="AB132" s="54"/>
      <c r="AC132" s="54"/>
      <c r="AD132" s="54"/>
    </row>
    <row r="133" spans="1:30" ht="5.0999999999999996" customHeight="1" outlineLevel="3" x14ac:dyDescent="0.25">
      <c r="A133" s="54"/>
      <c r="B133" s="63"/>
      <c r="C133" s="98">
        <f>INT($C$40)+3.005</f>
        <v>4.0049999999999999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t="s">
        <v>196</v>
      </c>
      <c r="AA133" s="66"/>
      <c r="AB133" s="54"/>
      <c r="AC133" s="54"/>
      <c r="AD133" s="54"/>
    </row>
    <row r="134" spans="1:30" ht="5.0999999999999996" customHeight="1" outlineLevel="2" x14ac:dyDescent="0.25">
      <c r="A134" s="54"/>
      <c r="B134" s="63"/>
      <c r="C134" s="98">
        <f>INT($C$40)+2.005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66"/>
      <c r="AB134" s="54"/>
      <c r="AC134" s="54"/>
      <c r="AD134" s="54"/>
    </row>
    <row r="135" spans="1:30" ht="5.0999999999999996" customHeight="1" outlineLevel="1" x14ac:dyDescent="0.25">
      <c r="A135" s="54"/>
      <c r="B135" s="92"/>
      <c r="C135" s="111">
        <f>INT($C$40)+1.005</f>
        <v>2.0049999999999999</v>
      </c>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5" t="s">
        <v>205</v>
      </c>
      <c r="AB135" s="54"/>
      <c r="AC135" s="54"/>
      <c r="AD135" s="54"/>
    </row>
    <row r="136" spans="1:30" ht="5.0999999999999996" customHeight="1" x14ac:dyDescent="0.25">
      <c r="A136" s="54"/>
      <c r="B136" s="96"/>
      <c r="C136" s="113">
        <f>INT($C$40)+0.005</f>
        <v>1.0049999999999999</v>
      </c>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54"/>
      <c r="AC136" s="54"/>
      <c r="AD136" s="54"/>
    </row>
    <row r="137" spans="1:30" outlineLevel="2" x14ac:dyDescent="0.25">
      <c r="A137" s="54"/>
      <c r="B137" s="54"/>
      <c r="C137" s="98">
        <f>INT($C$40)+2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spans="1:30" x14ac:dyDescent="0.25">
      <c r="A138" s="54"/>
      <c r="B138" s="54"/>
      <c r="C138" s="55"/>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spans="1:30" x14ac:dyDescent="0.25">
      <c r="A139" s="54"/>
      <c r="B139" s="54"/>
      <c r="C139" s="55"/>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spans="1:30" x14ac:dyDescent="0.25">
      <c r="A140" s="54"/>
      <c r="B140" s="54"/>
      <c r="C140" s="55"/>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spans="1:30" x14ac:dyDescent="0.25">
      <c r="A141" s="54"/>
      <c r="B141" s="54"/>
      <c r="C141" s="55"/>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spans="1:30" x14ac:dyDescent="0.25">
      <c r="A142" s="54"/>
      <c r="B142" s="54"/>
      <c r="C142" s="55"/>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spans="1:30" x14ac:dyDescent="0.25">
      <c r="A143" s="54"/>
      <c r="B143" s="54"/>
      <c r="C143" s="55"/>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spans="1:30" x14ac:dyDescent="0.25">
      <c r="C144"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2366</v>
      </c>
    </row>
    <row r="7" spans="1:5" x14ac:dyDescent="0.25">
      <c r="A7" s="3" t="s">
        <v>2367</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2021-05-02T05:41:39Z</dcterms:modified>
</cp:coreProperties>
</file>