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8E5CEF1A-596E-41D9-A706-88804537647A}" xr6:coauthVersionLast="45" xr6:coauthVersionMax="46" xr10:uidLastSave="{00000000-0000-0000-0000-000000000000}"/>
  <bookViews>
    <workbookView xWindow="-110" yWindow="-110" windowWidth="19420" windowHeight="1042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cfw_initial_w0">Sheep!$K$823</definedName>
    <definedName name="i_adjp_cfw_initial_w1">Sheep!$P$823:$P$825</definedName>
    <definedName name="i_adjp_cfw_initial_w3">Sheep!$U$823:$U$825</definedName>
    <definedName name="i_adjp_fd_initial_a" localSheetId="7">Sheep!$Y$308:$Y$310</definedName>
    <definedName name="i_adjp_fd_initial_w0">Sheep!$L$823</definedName>
    <definedName name="i_adjp_fd_initial_w1">Sheep!$Q$823:$Q$825</definedName>
    <definedName name="i_adjp_fd_initial_w3">Sheep!$V$823:$V$825</definedName>
    <definedName name="i_adjp_fl_initial_a" localSheetId="7">Sheep!$Z$308:$Z$310</definedName>
    <definedName name="i_adjp_fl_initial_w0">Sheep!$M$823</definedName>
    <definedName name="i_adjp_fl_initial_w1">Sheep!$R$823:$R$825</definedName>
    <definedName name="i_adjp_fl_initial_w3">Sheep!$W$823:$W$825</definedName>
    <definedName name="i_adjp_lw_initial_a" localSheetId="7">Sheep!$W$308:$W$310</definedName>
    <definedName name="i_adjp_lw_initial_w0">Sheep!$J$823</definedName>
    <definedName name="i_adjp_lw_initial_w1">Sheep!$O$823:$O$825</definedName>
    <definedName name="i_adjp_lw_initial_w3">Sheep!$T$823:$T$825</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Sheep!$K$811</definedName>
    <definedName name="i_density_n1">Sheep!$M$811:$M$812</definedName>
    <definedName name="i_density_n3">Sheep!$Q$811:$Q$813</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Sheep!$J$811</definedName>
    <definedName name="i_nut_spread_n1">Sheep!$L$811:$L$812</definedName>
    <definedName name="i_nut_spread_n3">Sheep!$P$811:$P$813</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Settings'!$M$18</definedName>
    <definedName name="i_store_ffcfw_rep">'Report Settings'!$G$18</definedName>
    <definedName name="i_store_lw_rep">'Report Settings'!$J$18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799" i="18" l="1"/>
  <c r="V266" i="9" l="1"/>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G202" i="1"/>
  <c r="N202" i="1" s="1"/>
  <c r="G203" i="1"/>
  <c r="G204" i="1"/>
  <c r="K284" i="1"/>
  <c r="J284" i="1"/>
  <c r="I284" i="1"/>
  <c r="H284" i="1"/>
  <c r="K283" i="1"/>
  <c r="J283" i="1"/>
  <c r="I283" i="1"/>
  <c r="H283" i="1"/>
  <c r="G261" i="1"/>
  <c r="G262" i="1"/>
  <c r="G263" i="1"/>
  <c r="G239" i="1"/>
  <c r="G217" i="1"/>
  <c r="G218" i="1"/>
  <c r="G219" i="1"/>
  <c r="G192" i="1"/>
  <c r="G193" i="1"/>
  <c r="G194" i="1"/>
  <c r="G195" i="1"/>
  <c r="G196" i="1"/>
  <c r="G197" i="1"/>
  <c r="G198" i="1"/>
  <c r="G191" i="1"/>
  <c r="N201" i="1" l="1"/>
  <c r="N204" i="1"/>
  <c r="N203" i="1"/>
  <c r="N197" i="1"/>
  <c r="N196" i="1"/>
  <c r="N199" i="1"/>
  <c r="N200" i="1"/>
  <c r="N194" i="1"/>
  <c r="N193" i="1"/>
  <c r="N195" i="1"/>
  <c r="N192" i="1"/>
  <c r="N198" i="1"/>
  <c r="N191" i="1"/>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C62" i="19"/>
  <c r="C61" i="19"/>
  <c r="J60" i="19"/>
  <c r="J63" i="19" s="1"/>
  <c r="J66" i="19" s="1"/>
  <c r="J69" i="19" s="1"/>
  <c r="J72"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C831" i="18" l="1"/>
  <c r="C795" i="18"/>
  <c r="C825" i="18"/>
  <c r="C830" i="18"/>
  <c r="C813" i="18"/>
  <c r="C827" i="18"/>
  <c r="C810" i="18"/>
  <c r="C806" i="18"/>
  <c r="C803" i="18"/>
  <c r="C818" i="18"/>
  <c r="C829" i="18"/>
  <c r="C828" i="18"/>
  <c r="C812" i="18"/>
  <c r="C811" i="18"/>
  <c r="C821" i="18"/>
  <c r="C817" i="18"/>
  <c r="C820" i="18"/>
  <c r="C801" i="18"/>
  <c r="C815" i="18"/>
  <c r="C814" i="18"/>
  <c r="C796" i="18"/>
  <c r="C824" i="18"/>
  <c r="C809" i="18"/>
  <c r="C823" i="18"/>
  <c r="C819" i="18"/>
  <c r="C797" i="18"/>
  <c r="C805" i="18"/>
  <c r="C804" i="18"/>
  <c r="C802" i="18"/>
  <c r="C816" i="18"/>
  <c r="C800" i="18"/>
  <c r="C798" i="18"/>
  <c r="C807" i="18"/>
  <c r="C808" i="18"/>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H45" i="19" s="1"/>
  <c r="SH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L374" i="18" l="1"/>
  <c r="M478" i="18"/>
  <c r="M588" i="18" s="1"/>
  <c r="N267" i="18"/>
  <c r="N268" i="18" s="1"/>
  <c r="P267" i="18"/>
  <c r="P268" i="18" s="1"/>
  <c r="Q276" i="18"/>
  <c r="U293" i="18"/>
  <c r="U285" i="18"/>
  <c r="Q268" i="18"/>
  <c r="N275" i="18"/>
  <c r="R292" i="18"/>
  <c r="SH48" i="19" s="1"/>
  <c r="SH49" i="19" s="1"/>
  <c r="J77" i="19"/>
  <c r="O275" i="18"/>
  <c r="S292" i="18"/>
  <c r="S284" i="18"/>
  <c r="O267" i="18"/>
  <c r="L588" i="18"/>
  <c r="M584" i="18"/>
  <c r="M596" i="18" s="1"/>
  <c r="P275" i="18"/>
  <c r="T292" i="18"/>
  <c r="M583" i="18" l="1"/>
  <c r="M587" i="18"/>
  <c r="L584" i="18"/>
  <c r="L596" i="18" s="1"/>
  <c r="L587" i="18"/>
  <c r="K588" i="18"/>
  <c r="K584" i="18"/>
  <c r="L583" i="18"/>
  <c r="L595" i="18" s="1"/>
  <c r="K587" i="18"/>
  <c r="K583" i="18"/>
  <c r="R285" i="18"/>
  <c r="T285" i="18"/>
  <c r="Q277" i="18"/>
  <c r="U294" i="18"/>
  <c r="R286" i="18"/>
  <c r="N269" i="18"/>
  <c r="T286" i="18"/>
  <c r="P269" i="18"/>
  <c r="T293" i="18"/>
  <c r="P276" i="18"/>
  <c r="N276" i="18"/>
  <c r="R293" i="18"/>
  <c r="Q269" i="18"/>
  <c r="U286" i="18"/>
  <c r="O268" i="18"/>
  <c r="S285" i="18"/>
  <c r="O276" i="18"/>
  <c r="S293" i="18"/>
  <c r="M595" i="18" l="1"/>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I66" i="18"/>
  <c r="K66" i="18" s="1"/>
  <c r="M66" i="18" s="1"/>
  <c r="O66" i="18" s="1"/>
  <c r="K299" i="18"/>
  <c r="M299" i="18" l="1"/>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O47" i="19"/>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P47" i="19"/>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B50" i="19"/>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BC47" i="19"/>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45" i="19"/>
  <c r="EM46" i="19" s="1"/>
  <c r="EM47" i="19" s="1"/>
  <c r="GY48" i="19"/>
  <c r="GY49" i="19" s="1"/>
  <c r="GY50" i="19" s="1"/>
  <c r="GY45" i="19"/>
  <c r="GY46" i="19" s="1"/>
  <c r="GY47" i="19" s="1"/>
  <c r="JK48" i="19"/>
  <c r="JK49" i="19" s="1"/>
  <c r="JK50" i="19" s="1"/>
  <c r="JK45" i="19"/>
  <c r="JK46" i="19" s="1"/>
  <c r="JK47" i="19" s="1"/>
  <c r="LW48" i="19"/>
  <c r="LW49" i="19" s="1"/>
  <c r="LW45" i="19"/>
  <c r="LW46" i="19" s="1"/>
  <c r="LW47" i="19" s="1"/>
  <c r="OI48" i="19"/>
  <c r="OI49" i="19" s="1"/>
  <c r="OI50" i="19" s="1"/>
  <c r="OI45" i="19"/>
  <c r="OI46" i="19" s="1"/>
  <c r="OI47" i="19" s="1"/>
  <c r="QV50" i="19"/>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FV47" i="19"/>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E47" i="19"/>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J48" i="19"/>
  <c r="JJ49" i="19" s="1"/>
  <c r="JJ50" i="19" s="1"/>
  <c r="JJ45" i="19"/>
  <c r="JJ46" i="19" s="1"/>
  <c r="JJ47" i="19" s="1"/>
  <c r="LW50" i="19"/>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J20" i="17" l="1"/>
  <c r="K20" i="17"/>
  <c r="L20" i="17"/>
  <c r="M20" i="17"/>
  <c r="G20" i="17"/>
  <c r="G31" i="17" s="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l="1"/>
  <c r="K104" i="18"/>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K105" i="18" s="1"/>
  <c r="L104" i="18" s="1"/>
  <c r="I12" i="17"/>
  <c r="K106" i="18" s="1"/>
  <c r="H11" i="17"/>
  <c r="K95" i="18" s="1"/>
  <c r="H12" i="17"/>
  <c r="H10" i="17"/>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20" i="17" l="1"/>
  <c r="H31" i="17" s="1"/>
  <c r="K94" i="18"/>
  <c r="L93" i="18" s="1"/>
  <c r="L118" i="9"/>
  <c r="H24" i="17"/>
  <c r="K96" i="18"/>
  <c r="L106" i="18"/>
  <c r="L105" i="18"/>
  <c r="K154" i="18"/>
  <c r="R118" i="9"/>
  <c r="K164" i="18"/>
  <c r="S118" i="9"/>
  <c r="N22" i="17"/>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V426" i="9" s="1"/>
  <c r="U426" i="9" s="1"/>
  <c r="T426" i="9" s="1"/>
  <c r="S426" i="9" s="1"/>
  <c r="R426" i="9" s="1"/>
  <c r="Q426" i="9" s="1"/>
  <c r="P426" i="9" s="1"/>
  <c r="O426" i="9" s="1"/>
  <c r="N42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 ref="K810" authorId="0"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H811" authorId="0" shapeId="0" xr:uid="{13018BC9-4842-4270-8CB1-DDA9B10E10F6}">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<sst xmlns="http://schemas.openxmlformats.org/spreadsheetml/2006/main" count="4610" uniqueCount="1013">
  <si>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</si>
  <si>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</si>
  <si>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</si>
  <si>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</si>
  <si>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</si>
  <si>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</si>
  <si>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</si>
  <si>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</si>
  <si>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</si>
  <si>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</si>
  <si>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</si>
  <si>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</si>
  <si>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</si>
  <si>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</si>
  <si>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</si>
  <si>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</si>
  <si>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</si>
  <si>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</si>
  <si>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</si>
  <si>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</si>
  <si>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</si>
  <si>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</si>
  <si>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</si>
  <si>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</si>
  <si>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</si>
  <si>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</si>
  <si>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</si>
  <si>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</si>
  <si>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</si>
  <si>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</si>
  <si>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</si>
  <si>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</si>
  <si>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</si>
  <si>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</si>
  <si>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</si>
  <si>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</si>
  <si>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</si>
  <si>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</si>
  <si>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</si>
  <si>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</si>
  <si>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</si>
  <si>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</si>
  <si>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</si>
  <si>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</si>
  <si>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</si>
  <si>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</si>
  <si>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</si>
  <si>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</si>
  <si>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</si>
  <si>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</si>
  <si>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</si>
  <si>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</si>
  <si>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</si>
  <si>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</si>
  <si>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</si>
  <si>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</si>
  <si>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</si>
  <si>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</si>
  <si>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</si>
  <si>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</si>
  <si>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</si>
  <si>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</si>
  <si>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</si>
  <si>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</si>
  <si>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</si>
  <si>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</si>
  <si>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</si>
  <si>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</si>
  <si>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</si>
  <si>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</si>
  <si>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</si>
  <si>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</si>
  <si>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</si>
  <si>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</si>
  <si>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</si>
  <si>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</si>
  <si>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</si>
  <si>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</si>
  <si>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</si>
  <si>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</si>
  <si>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</si>
  <si>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</si>
  <si>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</si>
  <si>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</si>
  <si>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</si>
  <si>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</si>
  <si>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</si>
  <si>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</si>
  <si>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</si>
  <si>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</si>
  <si>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</si>
  <si>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</si>
  <si>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</si>
  <si>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</si>
  <si>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</si>
  <si>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</si>
  <si>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</si>
  <si>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</si>
  <si>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</si>
  <si>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</si>
  <si>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</si>
  <si>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</si>
  <si>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</si>
  <si>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</si>
  <si>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</si>
  <si>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</si>
  <si>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</si>
  <si>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</si>
  <si>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</si>
  <si>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</si>
  <si>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</si>
  <si>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</si>
  <si>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</si>
  <si>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</si>
  <si>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</si>
  <si>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</si>
  <si>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</si>
  <si>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</si>
  <si>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</si>
  <si>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</si>
  <si>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</si>
  <si>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</si>
  <si>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</si>
  <si>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</si>
  <si>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</si>
  <si>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</si>
  <si>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</si>
  <si>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</si>
  <si>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</si>
  <si>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</si>
  <si>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</si>
  <si>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</si>
  <si>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</si>
  <si>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</si>
  <si>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</si>
  <si>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</si>
  <si>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</si>
  <si>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</si>
  <si>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</si>
  <si>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</si>
  <si>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</si>
  <si>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</si>
  <si>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</si>
  <si>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</si>
  <si>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</si>
  <si>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</si>
  <si>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</si>
  <si>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</si>
  <si>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</si>
  <si>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</si>
  <si>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</si>
  <si>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</si>
  <si>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</si>
  <si>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</si>
  <si>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</si>
  <si>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</si>
  <si>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</si>
  <si>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</si>
  <si>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</si>
  <si>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</si>
  <si>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</si>
  <si>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</si>
  <si>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</si>
  <si>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</si>
  <si>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</si>
  <si>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</si>
  <si>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</si>
  <si>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</si>
  <si>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</si>
  <si>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</si>
  <si>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</si>
  <si>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</si>
  <si>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</si>
  <si>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</si>
  <si>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</si>
  <si>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</si>
  <si>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</si>
  <si>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</si>
  <si>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</si>
  <si>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</si>
  <si>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</si>
  <si>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</si>
  <si>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</si>
  <si>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</si>
  <si>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</si>
  <si>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</si>
  <si>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</si>
  <si>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</si>
  <si>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</si>
  <si>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</si>
  <si>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</si>
  <si>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</si>
  <si>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</si>
  <si>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</si>
  <si>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</si>
  <si>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</si>
  <si>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</si>
  <si>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</si>
  <si>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</si>
  <si>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</si>
  <si>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</si>
  <si>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</si>
  <si>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</si>
  <si>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</si>
  <si>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</si>
  <si>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</si>
  <si>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</si>
  <si>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</si>
  <si>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</si>
  <si>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</si>
  <si>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</si>
  <si>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</si>
  <si>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</si>
  <si>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</si>
  <si>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</si>
  <si>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</si>
  <si>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</si>
  <si>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</si>
  <si>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</si>
  <si>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</si>
  <si>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</si>
  <si>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</si>
  <si>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</si>
  <si>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</si>
  <si>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</si>
  <si>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</si>
  <si>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</si>
  <si>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</si>
  <si>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</si>
  <si>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</si>
  <si>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</si>
  <si>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</si>
  <si>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</si>
  <si>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</si>
  <si>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</si>
  <si>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</si>
  <si>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</si>
  <si>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</si>
  <si>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</si>
  <si>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</si>
  <si>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</si>
  <si>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</si>
  <si>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</si>
  <si>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</si>
  <si>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</si>
  <si>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</si>
  <si>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</si>
  <si>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</si>
  <si>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</si>
  <si>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</si>
  <si>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</si>
  <si>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</si>
  <si>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</si>
  <si>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</si>
  <si>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</si>
  <si>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</si>
  <si>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</si>
  <si>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</si>
  <si>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</si>
  <si>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</si>
  <si>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</si>
  <si>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</si>
  <si>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</si>
  <si>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</si>
  <si>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</si>
  <si>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</si>
  <si>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</si>
  <si>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</si>
  <si>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</si>
  <si>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</si>
  <si>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</si>
  <si>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</si>
  <si>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</si>
  <si>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</si>
  <si>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</si>
  <si>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</si>
  <si>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</si>
  <si>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</si>
  <si>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</si>
  <si>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</si>
  <si>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</si>
  <si>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</si>
  <si>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</si>
  <si>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</si>
  <si>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</si>
  <si>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</si>
  <si>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</si>
  <si>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</si>
  <si>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</si>
  <si>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</si>
  <si>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</si>
  <si>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</si>
  <si>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</si>
  <si>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</si>
  <si>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</si>
  <si>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</si>
  <si>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</si>
  <si>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</si>
  <si>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</si>
  <si>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</si>
  <si>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</si>
  <si>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</si>
  <si>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</si>
  <si>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</si>
  <si>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</si>
  <si>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</si>
  <si>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</si>
  <si>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</si>
  <si>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</si>
  <si>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</si>
  <si>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</si>
  <si>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</si>
  <si>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</si>
  <si>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</si>
  <si>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</si>
  <si>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</si>
  <si>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</si>
  <si>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</si>
  <si>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</si>
  <si>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</si>
  <si>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</si>
  <si>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</si>
  <si>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</si>
  <si>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</si>
  <si>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</si>
  <si>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</si>
  <si>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</si>
  <si>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</si>
  <si>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</si>
  <si>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</si>
  <si>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</si>
  <si>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</si>
  <si>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</si>
  <si>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</si>
  <si>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</si>
  <si>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</si>
  <si>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</si>
  <si>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</si>
  <si>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</si>
  <si>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</si>
  <si>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</si>
  <si>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</si>
  <si>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</si>
  <si>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</si>
  <si>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</si>
  <si>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</si>
  <si>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</si>
  <si>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</si>
  <si>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</si>
  <si>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</si>
  <si>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</si>
  <si>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</si>
  <si>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</si>
  <si>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</si>
  <si>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</si>
  <si>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</si>
  <si>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</si>
  <si>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</si>
  <si>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</si>
  <si>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</si>
  <si>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</si>
  <si>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</si>
  <si>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</si>
  <si>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</si>
  <si>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</si>
  <si>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</si>
  <si>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</si>
  <si>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</si>
  <si>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</si>
  <si>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</si>
  <si>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</si>
  <si>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</si>
  <si>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</si>
  <si>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</si>
  <si>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</si>
  <si>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</si>
  <si>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</si>
  <si>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</si>
  <si>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</si>
  <si>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</si>
  <si>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</si>
  <si>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</si>
  <si>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</si>
  <si>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</si>
  <si>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</si>
  <si>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</si>
  <si>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</si>
  <si>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</si>
  <si>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</si>
  <si>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</si>
  <si>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</si>
  <si>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</si>
  <si>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</si>
  <si>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</si>
  <si>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</si>
  <si>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</si>
  <si>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</si>
  <si>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</si>
  <si>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</si>
  <si>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</si>
  <si>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</si>
  <si>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</si>
  <si>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</si>
  <si>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</si>
  <si>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</si>
  <si>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</si>
  <si>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</si>
  <si>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</si>
  <si>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</si>
  <si>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</si>
  <si>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</si>
  <si>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</si>
  <si>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</si>
  <si>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</si>
  <si>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</si>
  <si>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</si>
  <si>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</si>
  <si>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</si>
  <si>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</si>
  <si>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</si>
  <si>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</si>
  <si>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</si>
  <si>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</si>
  <si>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</si>
  <si>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</si>
  <si>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</si>
  <si>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</si>
  <si>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</si>
  <si>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</si>
  <si>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</si>
  <si>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</si>
  <si>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</si>
  <si>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</si>
  <si>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</si>
  <si>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</si>
  <si>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</si>
  <si>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</si>
  <si>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</si>
  <si>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</si>
  <si>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</si>
  <si>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</si>
  <si>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</si>
  <si>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</si>
  <si>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</si>
  <si>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</si>
  <si>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</si>
  <si>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</si>
  <si>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</si>
  <si>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</si>
  <si>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</si>
  <si>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</si>
  <si>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</si>
  <si>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</si>
  <si>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</si>
  <si>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</si>
  <si>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</si>
  <si>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</si>
  <si>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</si>
  <si>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</si>
  <si>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</si>
  <si>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</si>
  <si>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</si>
  <si>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</si>
  <si>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</si>
  <si>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</si>
  <si>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</si>
  <si>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</si>
  <si>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</si>
  <si>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</si>
  <si>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</si>
  <si>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</si>
  <si>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</si>
  <si>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</si>
  <si>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</si>
  <si>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</si>
  <si>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</si>
  <si>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</si>
  <si>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</si>
  <si>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</si>
  <si>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</si>
  <si>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</si>
  <si>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</si>
  <si>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</si>
  <si>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</si>
  <si>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</si>
  <si>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</si>
  <si>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</si>
  <si>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</si>
  <si>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</si>
  <si>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</si>
  <si>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</si>
  <si>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</si>
  <si>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</si>
  <si>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</si>
  <si>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</si>
  <si>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</si>
  <si>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</si>
  <si>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</si>
  <si>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</si>
  <si>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</si>
  <si>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</si>
  <si>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</si>
  <si>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</si>
  <si>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</si>
  <si>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</si>
  <si>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</si>
  <si>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</si>
  <si>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</si>
  <si>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</si>
  <si>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</si>
  <si>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</si>
  <si>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</si>
  <si>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</si>
  <si>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</si>
  <si>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</si>
  <si>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</si>
  <si>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</si>
  <si>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</si>
  <si>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</si>
  <si>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</si>
  <si>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</si>
  <si>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</si>
  <si>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</si>
  <si>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</si>
  <si>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</si>
  <si>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</si>
  <si>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</si>
  <si>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</si>
  <si>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</si>
  <si>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</si>
  <si>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</si>
  <si>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</si>
  <si>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</si>
  <si>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</si>
  <si>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</si>
  <si>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</si>
  <si>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</si>
  <si>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</si>
  <si>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</si>
  <si>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</si>
  <si>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</si>
  <si>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</si>
  <si>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</si>
  <si>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</si>
  <si>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</si>
  <si>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</si>
  <si>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</si>
  <si>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</si>
  <si>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</si>
  <si>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</si>
  <si>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</si>
  <si>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</si>
  <si>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</si>
  <si>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</si>
  <si>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</si>
  <si>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</si>
  <si>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</si>
  <si>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</si>
  <si>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</si>
  <si>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</si>
  <si>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</si>
  <si>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</si>
  <si>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</si>
  <si>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</si>
  <si>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</si>
  <si>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</si>
  <si>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</si>
  <si>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</si>
  <si>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</si>
  <si>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</si>
  <si>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</si>
  <si>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</si>
  <si>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</si>
  <si>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</si>
  <si>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</si>
  <si>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</si>
  <si>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</si>
  <si>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</si>
  <si>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</si>
  <si>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</si>
  <si>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</si>
  <si>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</si>
  <si>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</si>
  <si>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</si>
  <si>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</si>
  <si>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</si>
  <si>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</si>
  <si>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</si>
  <si>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</si>
  <si>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</si>
  <si>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</si>
  <si>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</si>
  <si>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</si>
  <si>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</si>
  <si>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</si>
  <si>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</si>
  <si>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</si>
  <si>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</si>
  <si>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</si>
  <si>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</si>
  <si>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</si>
  <si>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</si>
  <si>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</si>
  <si>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</si>
  <si>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</si>
  <si>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</si>
  <si>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</si>
  <si>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</si>
  <si>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</si>
  <si>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</si>
  <si>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</si>
  <si>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</si>
  <si>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</si>
  <si>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</si>
  <si>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</si>
  <si>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</si>
  <si>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</si>
  <si>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</si>
  <si>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</si>
  <si>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</si>
  <si>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</si>
  <si>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</si>
  <si>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</si>
  <si>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</si>
  <si>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</si>
  <si>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</si>
  <si>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</si>
  <si>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</si>
  <si>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</si>
  <si>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</si>
  <si>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</si>
  <si>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</si>
  <si>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</si>
  <si>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</si>
  <si>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</si>
  <si>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</si>
  <si>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</si>
  <si>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</si>
  <si>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</si>
  <si>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</si>
  <si>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</si>
  <si>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</si>
  <si>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</si>
  <si>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</si>
  <si>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</si>
  <si>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</si>
  <si>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</si>
  <si>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</si>
  <si>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</si>
  <si>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</si>
  <si>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</si>
  <si>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</si>
  <si>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</si>
  <si>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</si>
  <si>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</si>
  <si>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</si>
  <si>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</si>
  <si>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</si>
  <si>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</si>
  <si>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</si>
  <si>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</si>
  <si>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</si>
  <si>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</si>
  <si>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</si>
  <si>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</si>
  <si>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</si>
  <si>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</si>
  <si>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</si>
  <si>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</si>
  <si>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</si>
  <si>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</si>
  <si>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</si>
  <si>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</si>
  <si>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</si>
  <si>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</si>
  <si>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</si>
  <si>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</si>
  <si>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</si>
  <si>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</si>
  <si>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</si>
  <si>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</si>
  <si>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</si>
  <si>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</si>
  <si>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</si>
  <si>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</si>
  <si>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</si>
  <si>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</si>
  <si>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</si>
  <si>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</si>
  <si>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</si>
  <si>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</si>
  <si>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</si>
  <si>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</si>
  <si>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</si>
  <si>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</si>
  <si>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</si>
  <si>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</si>
  <si>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</si>
  <si>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</si>
  <si>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</si>
  <si>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</si>
  <si>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</si>
  <si>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</si>
  <si>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</si>
  <si>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</si>
  <si>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</si>
  <si>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</si>
  <si>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</si>
  <si>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</si>
  <si>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</si>
  <si>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</si>
  <si>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</si>
  <si>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</si>
  <si>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</si>
  <si>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</si>
  <si>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</si>
  <si>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</si>
  <si>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</si>
  <si>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</si>
  <si>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</si>
  <si>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</si>
  <si>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</si>
  <si>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</si>
  <si>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</si>
  <si>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</si>
  <si>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</si>
  <si>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</si>
  <si>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</si>
  <si>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</si>
  <si>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</si>
  <si>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</si>
  <si>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</si>
  <si>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</si>
  <si>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</si>
  <si>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</si>
  <si>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</si>
  <si>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</si>
  <si>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</si>
  <si>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</si>
  <si>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</si>
  <si>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</si>
  <si>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</si>
  <si>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</si>
  <si>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</si>
  <si>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</si>
  <si>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</si>
  <si>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</si>
  <si>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</si>
  <si>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</si>
  <si>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</si>
  <si>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</si>
  <si>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</si>
  <si>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</si>
  <si>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</si>
  <si>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</si>
  <si>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</si>
  <si>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</si>
  <si>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</si>
  <si>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</si>
  <si>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</si>
  <si>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</si>
  <si>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</si>
  <si>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</si>
  <si>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</si>
  <si>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</si>
  <si>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</si>
  <si>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</si>
  <si>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</si>
  <si>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</si>
  <si>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</si>
  <si>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</si>
  <si>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</si>
  <si>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</si>
  <si>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</si>
  <si>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</si>
  <si>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</si>
  <si>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</si>
  <si>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</si>
  <si>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</si>
  <si>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</si>
  <si>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</si>
  <si>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</si>
  <si>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</si>
  <si>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</si>
  <si>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</si>
  <si>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</si>
  <si>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</si>
  <si>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</si>
  <si>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</si>
  <si>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</si>
  <si>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</si>
  <si>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</si>
  <si>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</si>
  <si>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</si>
  <si>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</si>
  <si>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</si>
  <si>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</si>
  <si>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</si>
  <si>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</si>
  <si>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</si>
  <si>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</si>
  <si>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</si>
  <si>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</si>
  <si>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</si>
  <si>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</si>
  <si>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</si>
  <si>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</si>
  <si>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</si>
  <si>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</si>
  <si>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</si>
  <si>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</si>
  <si>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</si>
  <si>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</si>
  <si>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</si>
  <si>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</si>
  <si>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</si>
  <si>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</si>
  <si>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</si>
  <si>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</si>
  <si>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</si>
  <si>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</si>
  <si>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</si>
  <si>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</si>
  <si>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</si>
  <si>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</si>
  <si>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</si>
  <si>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</si>
  <si>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</si>
  <si>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</si>
  <si>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</si>
  <si>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</si>
  <si>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</si>
  <si>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</si>
  <si>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</si>
  <si>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</si>
  <si>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</si>
  <si>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</si>
  <si>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</si>
  <si>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</si>
  <si>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</si>
  <si>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</si>
  <si>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</si>
  <si>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</si>
  <si>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</si>
  <si>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</si>
  <si>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</si>
  <si>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</si>
  <si>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</si>
  <si>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</si>
  <si>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</si>
  <si>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</si>
  <si>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</si>
  <si>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</si>
  <si>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</si>
  <si>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</si>
  <si>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</si>
  <si>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</si>
  <si>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</si>
  <si>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</si>
  <si>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</si>
  <si>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</si>
  <si>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</si>
  <si>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</si>
  <si>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</si>
  <si>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</si>
  <si>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</si>
  <si>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</si>
  <si>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</si>
  <si>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</si>
  <si>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</si>
  <si>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</si>
  <si>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</si>
  <si>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</si>
  <si>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</si>
  <si>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</si>
  <si>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</si>
  <si>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</si>
  <si>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</si>
  <si>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</si>
  <si>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</si>
  <si>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</si>
  <si>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</si>
  <si>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</si>
  <si>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</si>
  <si>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</si>
  <si>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</si>
  <si>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</si>
  <si>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</si>
  <si>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</si>
  <si>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</si>
  <si>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</si>
  <si>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</si>
  <si>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</si>
  <si>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</si>
  <si>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</si>
  <si>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</si>
  <si>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</si>
  <si>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</si>
  <si>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</si>
  <si>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</si>
  <si>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</si>
  <si>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</si>
  <si>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</si>
  <si>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</si>
  <si>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</si>
  <si>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</si>
  <si>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</si>
  <si>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</si>
  <si>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</si>
  <si>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</si>
  <si>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</si>
  <si>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</si>
  <si>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</si>
  <si>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</si>
  <si>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</si>
  <si>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</si>
  <si>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</si>
  <si>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</si>
  <si>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</si>
  <si>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</si>
  <si>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</si>
  <si>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</si>
  <si>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</si>
  <si>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</si>
  <si>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</si>
  <si>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</si>
  <si>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</si>
  <si>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</si>
  <si>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</si>
  <si>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</si>
  <si>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</si>
  <si>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</si>
  <si>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</si>
  <si>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</si>
  <si>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</si>
  <si>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</si>
  <si>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</si>
  <si>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</si>
  <si>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</si>
  <si>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</si>
  <si>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</si>
  <si>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</si>
  <si>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</si>
  <si>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</si>
  <si>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</si>
  <si>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</si>
  <si>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</si>
  <si>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</si>
  <si>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</si>
  <si>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</si>
  <si>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</si>
  <si>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</si>
  <si>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</si>
  <si>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</si>
  <si>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</si>
  <si>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</si>
  <si>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</si>
  <si>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</si>
  <si>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</si>
  <si>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</si>
  <si>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</si>
  <si>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</si>
  <si>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</si>
  <si>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</si>
  <si>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</si>
  <si>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</si>
  <si>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</si>
  <si>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</si>
  <si>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</si>
  <si>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</si>
  <si>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</si>
  <si>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</si>
  <si>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</si>
  <si>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</si>
  <si>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</si>
  <si>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</si>
  <si>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</si>
  <si>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</si>
  <si>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</si>
  <si>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</si>
  <si>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</si>
  <si>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</si>
  <si>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</si>
  <si>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</si>
  <si>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</si>
  <si>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</si>
  <si>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</si>
  <si>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</si>
  <si>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</si>
  <si>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</si>
  <si>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</si>
  <si>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</si>
  <si>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</si>
  <si>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Progeny at weaning</t>
  </si>
  <si>
    <t>nut spread</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</si>
  <si>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</si>
  <si>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</si>
  <si>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</si>
  <si>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</si>
  <si>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</si>
  <si>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</si>
  <si>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</si>
  <si>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</si>
  <si>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</si>
  <si>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</si>
  <si>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CFW</t>
  </si>
  <si>
    <t>FD</t>
  </si>
  <si>
    <t>FL</t>
  </si>
  <si>
    <t>Initial lw 1</t>
  </si>
  <si>
    <t>Initial lw 2</t>
  </si>
  <si>
    <t>Initial lw 3</t>
  </si>
  <si>
    <t>22Mar21: added table of inputs for varaibles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</si>
  <si>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21Mar21: Adjusted feed supply based on calibration A
18Mar21: Alter the standard July feed supply based on 5 FVP optimisation
1: 11Apr19-Blank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</si>
</sst>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67">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0" fillId="0" borderId="0" xfId="0" applyNumberFormat="1" applyAlignment="1">
      <alignment horizontal="center" vertical="top" wrapText="1"/>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0" fontId="32" fillId="23" borderId="29" xfId="19" applyAlignment="1">
      <alignment horizontal="centerContinuous" vertical="top"/>
    </xf>
    <xf numFmtId="0" fontId="26" fillId="28" borderId="22" xfId="22" applyBorder="1">
      <alignment horizontal="center" vertical="top"/>
    </xf>
    <xf numFmtId="0" fontId="32" fillId="27" borderId="41" xfId="21" applyBorder="1">
      <alignment vertical="top"/>
    </xf>
    <xf numFmtId="9" fontId="26" fillId="28" borderId="22" xfId="9" applyFill="1" applyBorder="1" applyAlignment="1">
      <alignment horizontal="center" vertical="top"/>
    </xf>
    <xf numFmtId="9" fontId="26" fillId="28" borderId="8" xfId="9" applyFill="1" applyBorder="1" applyAlignment="1">
      <alignment horizontal="center" vertical="top"/>
    </xf>
    <xf numFmtId="0" fontId="32" fillId="27" borderId="0" xfId="21" applyBorder="1" applyAlignment="1">
      <alignment horizontal="right" vertical="top"/>
    </xf>
    <xf numFmtId="0" fontId="32" fillId="27" borderId="0" xfId="21" applyBorder="1" applyAlignment="1">
      <alignment horizontal="center" vertical="top"/>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0">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101600</xdr:colOff>
      <xdr:row>795</xdr:row>
      <xdr:rowOff>12700</xdr:rowOff>
    </xdr:from>
    <xdr:to>
      <xdr:col>9</xdr:col>
      <xdr:colOff>400050</xdr:colOff>
      <xdr:row>808</xdr:row>
      <xdr:rowOff>19050</xdr:rowOff>
    </xdr:to>
    <xdr:sp macro="" textlink="">
      <xdr:nvSpPr>
        <xdr:cNvPr id="2" name="TextBox 1">
          <a:extLst>
            <a:ext uri="{FF2B5EF4-FFF2-40B4-BE49-F238E27FC236}">
              <a16:creationId xmlns:a16="http://schemas.microsoft.com/office/drawing/2014/main" id="{92C93205-AE07-46FC-86D8-534D7F6C22D0}"/>
            </a:ext>
          </a:extLst>
        </xdr:cNvPr>
        <xdr:cNvSpPr txBox="1"/>
      </xdr:nvSpPr>
      <xdr:spPr>
        <a:xfrm>
          <a:off x="2355850" y="131597400"/>
          <a:ext cx="2660650" cy="175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order of spread</a:t>
          </a:r>
          <a:r>
            <a:rPr lang="en-AU" sz="1100" baseline="0"/>
            <a:t> when there is 2n:</a:t>
          </a:r>
        </a:p>
        <a:p>
          <a:r>
            <a:rPr lang="en-AU" sz="1100" baseline="0"/>
            <a:t>High spread</a:t>
          </a:r>
        </a:p>
        <a:p>
          <a:r>
            <a:rPr lang="en-AU" sz="1100" baseline="0"/>
            <a:t>Low </a:t>
          </a:r>
          <a:r>
            <a:rPr lang="en-AU" sz="1100" baseline="0">
              <a:solidFill>
                <a:schemeClr val="dk1"/>
              </a:solidFill>
              <a:effectLst/>
              <a:latin typeface="+mn-lt"/>
              <a:ea typeface="+mn-ea"/>
              <a:cs typeface="+mn-cs"/>
            </a:rPr>
            <a:t>spread</a:t>
          </a:r>
          <a:endParaRPr lang="en-AU" sz="1100" baseline="0"/>
        </a:p>
        <a:p>
          <a:r>
            <a:rPr lang="en-AU" sz="1100" baseline="0"/>
            <a:t>When there is 3n or greater:</a:t>
          </a:r>
        </a:p>
        <a:p>
          <a:r>
            <a:rPr lang="en-AU" sz="1100" baseline="0"/>
            <a:t>Medium </a:t>
          </a:r>
          <a:r>
            <a:rPr lang="en-AU" sz="1100" baseline="0">
              <a:solidFill>
                <a:schemeClr val="dk1"/>
              </a:solidFill>
              <a:effectLst/>
              <a:latin typeface="+mn-lt"/>
              <a:ea typeface="+mn-ea"/>
              <a:cs typeface="+mn-cs"/>
            </a:rPr>
            <a:t>spread</a:t>
          </a:r>
          <a:endParaRPr lang="en-AU" sz="1100" baseline="0"/>
        </a:p>
        <a:p>
          <a:r>
            <a:rPr lang="en-AU" sz="1100" baseline="0"/>
            <a:t>High </a:t>
          </a:r>
          <a:r>
            <a:rPr lang="en-AU" sz="1100" baseline="0">
              <a:solidFill>
                <a:schemeClr val="dk1"/>
              </a:solidFill>
              <a:effectLst/>
              <a:latin typeface="+mn-lt"/>
              <a:ea typeface="+mn-ea"/>
              <a:cs typeface="+mn-cs"/>
            </a:rPr>
            <a:t>spread</a:t>
          </a:r>
          <a:endParaRPr lang="en-AU" sz="1100" baseline="0"/>
        </a:p>
        <a:p>
          <a:r>
            <a:rPr lang="en-AU" sz="1100" baseline="0"/>
            <a:t>Low </a:t>
          </a:r>
          <a:r>
            <a:rPr lang="en-AU" sz="1100" baseline="0">
              <a:solidFill>
                <a:schemeClr val="dk1"/>
              </a:solidFill>
              <a:effectLst/>
              <a:latin typeface="+mn-lt"/>
              <a:ea typeface="+mn-ea"/>
              <a:cs typeface="+mn-cs"/>
            </a:rPr>
            <a:t>spread</a:t>
          </a:r>
        </a:p>
        <a:p>
          <a:r>
            <a:rPr lang="en-AU" sz="1100" baseline="0">
              <a:solidFill>
                <a:schemeClr val="dk1"/>
              </a:solidFill>
              <a:effectLst/>
              <a:latin typeface="+mn-lt"/>
              <a:ea typeface="+mn-ea"/>
              <a:cs typeface="+mn-cs"/>
            </a:rPr>
            <a:t>Note: the order of nut spread affects ltw effect becasue it uses w[0].</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15" customHeight="1"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15" customHeight="1" x14ac:dyDescent="0.3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35">
      <c r="A4" s="257"/>
      <c r="B4" s="258"/>
      <c r="C4" s="263"/>
      <c r="D4" s="263"/>
      <c r="E4" s="263" t="s">
        <v>1</v>
      </c>
      <c r="F4" s="264"/>
      <c r="G4" s="265" t="s">
        <v>490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3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3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3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3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3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3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35">
      <c r="A11" s="257"/>
      <c r="B11" s="258"/>
      <c r="C11" s="268"/>
      <c r="D11" s="268"/>
      <c r="E11" s="268"/>
      <c r="F11" s="268"/>
      <c r="G11" s="201" t="s">
        <v>108</v>
      </c>
      <c r="H11" s="268"/>
      <c r="I11" s="268"/>
      <c r="J11" s="200" t="s">
        <v>124</v>
      </c>
      <c r="K11" s="200"/>
      <c r="L11" s="268"/>
      <c r="M11" s="268"/>
      <c r="N11" s="268" t="s">
        <v>491</v>
      </c>
      <c r="O11" s="268"/>
      <c r="P11" s="275"/>
      <c r="Q11" s="275"/>
      <c r="R11" s="275"/>
      <c r="S11" s="434"/>
      <c r="T11" s="434"/>
      <c r="U11" s="434"/>
      <c r="V11" s="434"/>
      <c r="W11" s="267"/>
      <c r="X11" s="259"/>
      <c r="Y11" s="259"/>
      <c r="Z11" s="259"/>
    </row>
    <row r="12" spans="1:26" s="79" customFormat="1" ht="12" customHeight="1" x14ac:dyDescent="0.35">
      <c r="A12" s="257"/>
      <c r="B12" s="258"/>
      <c r="C12" s="268"/>
      <c r="D12" s="268"/>
      <c r="E12" s="268"/>
      <c r="F12" s="276"/>
      <c r="G12" s="74" t="s">
        <v>261</v>
      </c>
      <c r="H12" s="74" t="s">
        <v>262</v>
      </c>
      <c r="I12" s="280"/>
      <c r="J12" s="74" t="s">
        <v>122</v>
      </c>
      <c r="K12" s="357">
        <v>13.59</v>
      </c>
      <c r="L12" s="280"/>
      <c r="M12" s="280"/>
      <c r="N12" s="439">
        <v>40</v>
      </c>
      <c r="O12" s="280" t="s">
        <v>492</v>
      </c>
      <c r="P12" s="281"/>
      <c r="Q12" s="281"/>
      <c r="R12" s="281"/>
      <c r="S12" s="281"/>
      <c r="T12" s="281"/>
      <c r="U12" s="281"/>
      <c r="V12" s="279"/>
      <c r="W12" s="267"/>
      <c r="X12" s="259"/>
      <c r="Y12" s="259"/>
      <c r="Z12" s="259"/>
    </row>
    <row r="13" spans="1:26" s="79" customFormat="1" ht="12" customHeight="1" x14ac:dyDescent="0.35">
      <c r="A13" s="257"/>
      <c r="B13" s="258"/>
      <c r="C13" s="268"/>
      <c r="D13" s="268"/>
      <c r="E13" s="268"/>
      <c r="F13" s="276"/>
      <c r="G13" s="74" t="s">
        <v>466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3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3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3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3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3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3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3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3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3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15" customHeight="1" x14ac:dyDescent="0.3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5" customHeight="1" x14ac:dyDescent="0.3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3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3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15" customHeight="1" thickBot="1" x14ac:dyDescent="0.4">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15" customHeight="1" x14ac:dyDescent="0.3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35">
      <c r="A29" s="257"/>
      <c r="B29" s="258"/>
      <c r="C29" s="263"/>
      <c r="D29" s="263"/>
      <c r="E29" s="263" t="s">
        <v>1</v>
      </c>
      <c r="F29" s="264"/>
      <c r="G29" s="265" t="s">
        <v>948</v>
      </c>
      <c r="H29" s="264"/>
      <c r="I29" s="264" t="s">
        <v>370</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35">
      <c r="A30" s="257"/>
      <c r="B30" s="258"/>
      <c r="C30" s="263"/>
      <c r="D30" s="263"/>
      <c r="E30" s="268"/>
      <c r="F30" s="264"/>
      <c r="G30" s="264"/>
      <c r="H30" s="264"/>
      <c r="I30" s="264" t="s">
        <v>949</v>
      </c>
      <c r="J30" s="264" t="s">
        <v>960</v>
      </c>
      <c r="K30" s="264" t="s">
        <v>961</v>
      </c>
      <c r="L30" s="264"/>
      <c r="M30" s="264"/>
      <c r="N30" s="264"/>
      <c r="O30" s="264"/>
      <c r="P30" s="264"/>
      <c r="Q30" s="264"/>
      <c r="R30" s="264"/>
      <c r="S30" s="266"/>
      <c r="T30" s="269"/>
      <c r="U30" s="266"/>
      <c r="V30" s="266"/>
      <c r="W30" s="267"/>
      <c r="X30" s="259"/>
      <c r="Y30" s="259"/>
      <c r="Z30" s="259"/>
    </row>
    <row r="31" spans="1:26" s="79" customFormat="1" ht="12" customHeight="1" x14ac:dyDescent="0.35">
      <c r="A31" s="257"/>
      <c r="B31" s="258"/>
      <c r="C31" s="268"/>
      <c r="D31" s="263"/>
      <c r="E31" s="268"/>
      <c r="F31" s="264"/>
      <c r="G31" s="270"/>
      <c r="H31" s="264" t="s">
        <v>950</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3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15" customHeight="1" x14ac:dyDescent="0.3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5" customHeight="1" x14ac:dyDescent="0.3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3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3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15" customHeight="1" thickBot="1" x14ac:dyDescent="0.4">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15" customHeight="1" x14ac:dyDescent="0.3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35">
      <c r="A39" s="257"/>
      <c r="B39" s="258"/>
      <c r="C39" s="263"/>
      <c r="D39" s="263"/>
      <c r="E39" s="263" t="s">
        <v>1</v>
      </c>
      <c r="F39" s="264"/>
      <c r="G39" s="265" t="s">
        <v>427</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3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35">
      <c r="A41" s="257"/>
      <c r="B41" s="258"/>
      <c r="C41" s="268"/>
      <c r="D41" s="263"/>
      <c r="E41" s="268"/>
      <c r="F41" s="264"/>
      <c r="G41" s="270"/>
      <c r="H41" s="264"/>
      <c r="I41" s="264"/>
      <c r="J41" s="264" t="s">
        <v>429</v>
      </c>
      <c r="K41" s="264"/>
      <c r="L41" s="264"/>
      <c r="M41" s="264"/>
      <c r="N41" s="264"/>
      <c r="O41" s="264"/>
      <c r="P41" s="264"/>
      <c r="Q41" s="264"/>
      <c r="R41" s="264"/>
      <c r="S41" s="266"/>
      <c r="T41" s="269"/>
      <c r="U41" s="266"/>
      <c r="V41" s="266"/>
      <c r="W41" s="267"/>
      <c r="X41" s="259"/>
      <c r="Y41" s="259"/>
      <c r="Z41" s="259"/>
    </row>
    <row r="42" spans="1:26" customFormat="1" ht="12" customHeight="1" x14ac:dyDescent="0.3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3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3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3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35">
      <c r="A46" s="257"/>
      <c r="B46" s="258"/>
      <c r="C46" s="268"/>
      <c r="D46" s="268"/>
      <c r="E46" s="268"/>
      <c r="F46" s="268"/>
      <c r="G46" s="268"/>
      <c r="H46" s="268"/>
      <c r="I46" s="268"/>
      <c r="J46" s="274" t="s">
        <v>428</v>
      </c>
      <c r="K46" s="274" t="s">
        <v>430</v>
      </c>
      <c r="L46" s="275"/>
      <c r="M46" s="353" t="s">
        <v>959</v>
      </c>
      <c r="N46" s="275"/>
      <c r="O46" s="275"/>
      <c r="P46" s="275"/>
      <c r="Q46" s="275"/>
      <c r="R46" s="275"/>
      <c r="S46" s="273"/>
      <c r="T46" s="273"/>
      <c r="U46" s="273"/>
      <c r="V46" s="273"/>
      <c r="W46" s="267"/>
      <c r="X46" s="259"/>
      <c r="Y46" s="259"/>
      <c r="Z46" s="259"/>
    </row>
    <row r="47" spans="1:26" customFormat="1" ht="12" customHeight="1" x14ac:dyDescent="0.35">
      <c r="A47" s="257"/>
      <c r="B47" s="258"/>
      <c r="C47" s="268"/>
      <c r="D47" s="268"/>
      <c r="E47" s="268"/>
      <c r="F47" s="276"/>
      <c r="G47" s="74"/>
      <c r="H47" s="280"/>
      <c r="I47" s="739" t="s">
        <v>988</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35">
      <c r="A48" s="257"/>
      <c r="B48" s="258"/>
      <c r="C48" s="268"/>
      <c r="D48" s="268"/>
      <c r="E48" s="268"/>
      <c r="F48" s="276"/>
      <c r="G48" s="75"/>
      <c r="H48" s="280"/>
      <c r="I48" s="740" t="s">
        <v>480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35">
      <c r="A49" s="257"/>
      <c r="B49" s="258"/>
      <c r="C49" s="268"/>
      <c r="D49" s="268"/>
      <c r="E49" s="268"/>
      <c r="F49" s="276"/>
      <c r="G49" s="74"/>
      <c r="H49" s="280"/>
      <c r="I49" s="740" t="s">
        <v>951</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35">
      <c r="A50" s="257"/>
      <c r="B50" s="258"/>
      <c r="C50" s="268"/>
      <c r="D50" s="268"/>
      <c r="E50" s="268"/>
      <c r="F50" s="276"/>
      <c r="G50" s="74"/>
      <c r="H50" s="280"/>
      <c r="I50" s="740" t="s">
        <v>952</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35">
      <c r="A51" s="257"/>
      <c r="B51" s="258"/>
      <c r="C51" s="268"/>
      <c r="D51" s="268"/>
      <c r="E51" s="268"/>
      <c r="F51" s="276"/>
      <c r="G51" s="74"/>
      <c r="H51" s="280"/>
      <c r="I51" s="740" t="s">
        <v>953</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35">
      <c r="A52" s="257"/>
      <c r="B52" s="258"/>
      <c r="C52" s="268"/>
      <c r="D52" s="268"/>
      <c r="E52" s="268"/>
      <c r="F52" s="276"/>
      <c r="G52" s="74"/>
      <c r="H52" s="280"/>
      <c r="I52" s="740" t="s">
        <v>954</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35">
      <c r="A53" s="257"/>
      <c r="B53" s="258"/>
      <c r="C53" s="268"/>
      <c r="D53" s="268"/>
      <c r="E53" s="268"/>
      <c r="F53" s="276"/>
      <c r="G53" s="74"/>
      <c r="H53" s="280"/>
      <c r="I53" s="740" t="s">
        <v>955</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35">
      <c r="A54" s="257"/>
      <c r="B54" s="258"/>
      <c r="C54" s="268"/>
      <c r="D54" s="268"/>
      <c r="E54" s="268"/>
      <c r="F54" s="276"/>
      <c r="G54" s="74"/>
      <c r="H54" s="280"/>
      <c r="I54" s="740" t="s">
        <v>956</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35">
      <c r="A55" s="257"/>
      <c r="B55" s="258"/>
      <c r="C55" s="268"/>
      <c r="D55" s="268"/>
      <c r="E55" s="268"/>
      <c r="F55" s="283"/>
      <c r="G55" s="74"/>
      <c r="H55" s="280"/>
      <c r="I55" s="740" t="s">
        <v>957</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35">
      <c r="A56" s="257"/>
      <c r="B56" s="258"/>
      <c r="C56" s="268"/>
      <c r="D56" s="268"/>
      <c r="E56" s="268"/>
      <c r="F56" s="283"/>
      <c r="G56" s="74"/>
      <c r="H56" s="280"/>
      <c r="I56" s="741" t="s">
        <v>958</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3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35">
      <c r="A58" s="257"/>
      <c r="B58" s="258"/>
      <c r="C58" s="268"/>
      <c r="D58" s="268"/>
      <c r="E58" s="268"/>
      <c r="F58" s="284"/>
      <c r="G58" s="280" t="s">
        <v>336</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15" customHeight="1" x14ac:dyDescent="0.3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5" customHeight="1" x14ac:dyDescent="0.3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3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3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15" customHeight="1" thickBot="1" x14ac:dyDescent="0.4">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15" customHeight="1" x14ac:dyDescent="0.3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35">
      <c r="A65" s="257"/>
      <c r="B65" s="258"/>
      <c r="C65" s="263"/>
      <c r="D65" s="263"/>
      <c r="E65" s="263" t="s">
        <v>1</v>
      </c>
      <c r="F65" s="264"/>
      <c r="G65" s="265" t="s">
        <v>322</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35">
      <c r="A66" s="257"/>
      <c r="B66" s="258"/>
      <c r="C66" s="263"/>
      <c r="D66" s="263"/>
      <c r="E66" s="268"/>
      <c r="F66" s="264"/>
      <c r="G66" s="264" t="s">
        <v>323</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35">
      <c r="A67" s="257"/>
      <c r="B67" s="258"/>
      <c r="C67" s="268"/>
      <c r="D67" s="263"/>
      <c r="E67" s="268"/>
      <c r="F67" s="264"/>
      <c r="G67" s="270">
        <v>38576.728726851848</v>
      </c>
      <c r="H67" s="264" t="s">
        <v>324</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3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3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3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35">
      <c r="A71" s="257"/>
      <c r="B71" s="258"/>
      <c r="C71" s="268"/>
      <c r="D71" s="268"/>
      <c r="E71" s="268"/>
      <c r="F71" s="268"/>
      <c r="G71" s="268"/>
      <c r="H71" s="268"/>
      <c r="I71" s="268"/>
      <c r="J71" s="268"/>
      <c r="K71" s="274"/>
      <c r="L71" s="275"/>
      <c r="M71" s="275" t="s">
        <v>326</v>
      </c>
      <c r="N71" s="275"/>
      <c r="O71" s="275"/>
      <c r="P71" s="275"/>
      <c r="Q71" s="275"/>
      <c r="R71" s="275"/>
      <c r="S71" s="273"/>
      <c r="T71" s="273"/>
      <c r="U71" s="273"/>
      <c r="V71" s="273"/>
      <c r="W71" s="267"/>
      <c r="X71" s="259"/>
      <c r="Y71" s="259"/>
      <c r="Z71" s="259"/>
    </row>
    <row r="72" spans="1:26" customFormat="1" ht="12" customHeight="1" x14ac:dyDescent="0.35">
      <c r="A72" s="257"/>
      <c r="B72" s="258"/>
      <c r="C72" s="268"/>
      <c r="D72" s="268"/>
      <c r="E72" s="268"/>
      <c r="F72" s="268"/>
      <c r="G72" s="268"/>
      <c r="H72" s="268"/>
      <c r="I72" s="268"/>
      <c r="J72" s="274" t="s">
        <v>325</v>
      </c>
      <c r="K72" s="274"/>
      <c r="L72" s="275"/>
      <c r="M72" s="275"/>
      <c r="N72" s="275"/>
      <c r="O72" s="275"/>
      <c r="P72" s="275"/>
      <c r="Q72" s="275"/>
      <c r="R72" s="275"/>
      <c r="S72" s="273"/>
      <c r="T72" s="273"/>
      <c r="U72" s="273"/>
      <c r="V72" s="273"/>
      <c r="W72" s="267"/>
      <c r="X72" s="259"/>
      <c r="Y72" s="259"/>
      <c r="Z72" s="259"/>
    </row>
    <row r="73" spans="1:26" customFormat="1" ht="12" customHeight="1" x14ac:dyDescent="0.35">
      <c r="A73" s="257"/>
      <c r="B73" s="258"/>
      <c r="C73" s="268"/>
      <c r="D73" s="268"/>
      <c r="E73" s="268"/>
      <c r="F73" s="276"/>
      <c r="G73" s="74"/>
      <c r="H73" s="280"/>
      <c r="I73" s="291" t="s">
        <v>328</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35">
      <c r="A74" s="257"/>
      <c r="B74" s="258"/>
      <c r="C74" s="268"/>
      <c r="D74" s="268"/>
      <c r="E74" s="268"/>
      <c r="F74" s="276"/>
      <c r="G74" s="74"/>
      <c r="H74" s="280"/>
      <c r="I74" s="291" t="s">
        <v>329</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35">
      <c r="A75" s="257"/>
      <c r="B75" s="258"/>
      <c r="C75" s="268"/>
      <c r="D75" s="268"/>
      <c r="E75" s="268"/>
      <c r="F75" s="276"/>
      <c r="G75" s="74"/>
      <c r="H75" s="280"/>
      <c r="I75" s="291" t="s">
        <v>330</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35">
      <c r="A76" s="257"/>
      <c r="B76" s="258"/>
      <c r="C76" s="268"/>
      <c r="D76" s="268"/>
      <c r="E76" s="268"/>
      <c r="F76" s="276"/>
      <c r="G76" s="74"/>
      <c r="H76" s="280"/>
      <c r="I76" s="291" t="s">
        <v>331</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35">
      <c r="A77" s="257"/>
      <c r="B77" s="258"/>
      <c r="C77" s="268"/>
      <c r="D77" s="268"/>
      <c r="E77" s="268"/>
      <c r="F77" s="276"/>
      <c r="G77" s="74"/>
      <c r="H77" s="280"/>
      <c r="I77" s="291" t="s">
        <v>332</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35">
      <c r="A78" s="257"/>
      <c r="B78" s="258"/>
      <c r="C78" s="268"/>
      <c r="D78" s="268"/>
      <c r="E78" s="268"/>
      <c r="F78" s="276"/>
      <c r="G78" s="74"/>
      <c r="H78" s="280"/>
      <c r="I78" s="291" t="s">
        <v>333</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35">
      <c r="A79" s="257"/>
      <c r="B79" s="258"/>
      <c r="C79" s="268"/>
      <c r="D79" s="268"/>
      <c r="E79" s="268"/>
      <c r="F79" s="276"/>
      <c r="G79" s="74"/>
      <c r="H79" s="280"/>
      <c r="I79" s="291" t="s">
        <v>334</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35">
      <c r="A80" s="257"/>
      <c r="B80" s="258"/>
      <c r="C80" s="268"/>
      <c r="D80" s="268"/>
      <c r="E80" s="268"/>
      <c r="F80" s="283"/>
      <c r="G80" s="74"/>
      <c r="H80" s="280"/>
      <c r="I80" s="291" t="s">
        <v>335</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35">
      <c r="A81" s="257"/>
      <c r="B81" s="258"/>
      <c r="C81" s="268"/>
      <c r="D81" s="268"/>
      <c r="E81" s="268"/>
      <c r="F81" s="283"/>
      <c r="G81" s="74"/>
      <c r="H81" s="280"/>
      <c r="I81" s="291" t="s">
        <v>276</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3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35">
      <c r="A83" s="257"/>
      <c r="B83" s="258"/>
      <c r="C83" s="268"/>
      <c r="D83" s="268"/>
      <c r="E83" s="268"/>
      <c r="F83" s="284"/>
      <c r="G83" s="280" t="s">
        <v>336</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15" customHeight="1" x14ac:dyDescent="0.3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5" customHeight="1" x14ac:dyDescent="0.3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3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3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35">
      <c r="A4" s="257"/>
      <c r="B4" s="258"/>
      <c r="C4" s="263"/>
      <c r="D4" s="263"/>
      <c r="E4" s="263" t="s">
        <v>1</v>
      </c>
      <c r="F4" s="264"/>
      <c r="G4" s="265" t="s">
        <v>337</v>
      </c>
      <c r="H4" s="264"/>
      <c r="I4" s="264"/>
      <c r="J4" s="264"/>
      <c r="K4" s="264"/>
      <c r="L4" s="264"/>
      <c r="M4" s="264"/>
      <c r="N4" s="264"/>
      <c r="O4" s="264"/>
      <c r="P4" s="264"/>
      <c r="Q4" s="264"/>
      <c r="R4" s="264"/>
      <c r="S4" s="266"/>
      <c r="T4" s="264"/>
      <c r="U4" s="266"/>
      <c r="V4" s="266"/>
      <c r="W4" s="267"/>
      <c r="X4" s="259"/>
      <c r="Y4" s="259"/>
      <c r="Z4" s="259"/>
    </row>
    <row r="5" spans="1:26" x14ac:dyDescent="0.35">
      <c r="A5" s="257"/>
      <c r="B5" s="258"/>
      <c r="C5" s="263"/>
      <c r="D5" s="263"/>
      <c r="E5" s="268"/>
      <c r="F5" s="264"/>
      <c r="G5" s="264" t="s">
        <v>338</v>
      </c>
      <c r="H5" s="264"/>
      <c r="I5" s="264"/>
      <c r="J5" s="264"/>
      <c r="K5" s="264"/>
      <c r="L5" s="264"/>
      <c r="M5" s="264"/>
      <c r="N5" s="264"/>
      <c r="O5" s="264"/>
      <c r="P5" s="264"/>
      <c r="Q5" s="264"/>
      <c r="R5" s="264"/>
      <c r="S5" s="266"/>
      <c r="T5" s="269"/>
      <c r="U5" s="266"/>
      <c r="V5" s="266"/>
      <c r="W5" s="267"/>
      <c r="X5" s="259"/>
      <c r="Y5" s="259"/>
      <c r="Z5" s="259"/>
    </row>
    <row r="6" spans="1:26" x14ac:dyDescent="0.35">
      <c r="A6" s="257"/>
      <c r="B6" s="258"/>
      <c r="C6" s="268"/>
      <c r="D6" s="263"/>
      <c r="E6" s="268"/>
      <c r="F6" s="264"/>
      <c r="G6" s="270">
        <v>43614</v>
      </c>
      <c r="H6" s="264"/>
      <c r="I6" s="264" t="s">
        <v>339</v>
      </c>
      <c r="J6" s="264"/>
      <c r="K6" s="264"/>
      <c r="L6" s="264"/>
      <c r="M6" s="264"/>
      <c r="N6" s="264"/>
      <c r="O6" s="264"/>
      <c r="P6" s="264"/>
      <c r="Q6" s="264"/>
      <c r="R6" s="264"/>
      <c r="S6" s="266"/>
      <c r="T6" s="269"/>
      <c r="U6" s="266"/>
      <c r="V6" s="266"/>
      <c r="W6" s="267"/>
      <c r="X6" s="259"/>
      <c r="Y6" s="259"/>
      <c r="Z6" s="259"/>
    </row>
    <row r="7" spans="1:26" x14ac:dyDescent="0.3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3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3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35">
      <c r="A10" s="257"/>
      <c r="B10" s="258"/>
      <c r="C10" s="268"/>
      <c r="D10" s="268"/>
      <c r="E10" s="268"/>
      <c r="F10" s="268"/>
      <c r="G10" s="268"/>
      <c r="H10" s="268"/>
      <c r="I10" s="268"/>
      <c r="J10" s="274" t="s">
        <v>340</v>
      </c>
      <c r="K10" s="274" t="s">
        <v>341</v>
      </c>
      <c r="L10" s="275"/>
      <c r="M10" s="275"/>
      <c r="N10" s="275"/>
      <c r="O10" s="275"/>
      <c r="P10" s="275"/>
      <c r="Q10" s="275"/>
      <c r="R10" s="275"/>
      <c r="S10" s="273"/>
      <c r="T10" s="273"/>
      <c r="U10" s="273"/>
      <c r="V10" s="273"/>
      <c r="W10" s="267"/>
      <c r="X10" s="259"/>
      <c r="Y10" s="259"/>
      <c r="Z10" s="259"/>
    </row>
    <row r="11" spans="1:26" x14ac:dyDescent="0.3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3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35">
      <c r="A13" s="257"/>
      <c r="B13" s="258"/>
      <c r="C13" s="268"/>
      <c r="D13" s="268"/>
      <c r="E13" s="268"/>
      <c r="F13" s="276"/>
      <c r="G13" s="277"/>
      <c r="H13" s="277"/>
      <c r="I13" s="277"/>
      <c r="J13" s="278" t="s">
        <v>345</v>
      </c>
      <c r="K13" s="278" t="s">
        <v>346</v>
      </c>
      <c r="L13" s="278"/>
      <c r="M13" s="278"/>
      <c r="N13" s="278"/>
      <c r="O13" s="278"/>
      <c r="P13" s="278"/>
      <c r="Q13" s="278"/>
      <c r="R13" s="278"/>
      <c r="S13" s="278"/>
      <c r="T13" s="278"/>
      <c r="U13" s="278"/>
      <c r="V13" s="279"/>
      <c r="W13" s="267"/>
      <c r="X13" s="259"/>
      <c r="Y13" s="259"/>
      <c r="Z13" s="259"/>
    </row>
    <row r="14" spans="1:26" x14ac:dyDescent="0.35">
      <c r="A14" s="257"/>
      <c r="B14" s="258"/>
      <c r="C14" s="268"/>
      <c r="D14" s="268"/>
      <c r="E14" s="268"/>
      <c r="F14" s="276"/>
      <c r="H14" s="280"/>
      <c r="I14" s="293" t="s">
        <v>347</v>
      </c>
      <c r="J14" s="365">
        <v>70</v>
      </c>
      <c r="K14" s="365">
        <v>120</v>
      </c>
      <c r="L14" s="280"/>
      <c r="M14" s="293"/>
      <c r="N14" s="293"/>
      <c r="O14" s="281"/>
      <c r="P14" s="281"/>
      <c r="Q14" s="281"/>
      <c r="R14" s="281"/>
      <c r="S14" s="281"/>
      <c r="T14" s="281"/>
      <c r="U14" s="281"/>
      <c r="V14" s="279"/>
      <c r="W14" s="267"/>
      <c r="X14" s="259"/>
      <c r="Y14" s="259"/>
      <c r="Z14" s="259"/>
    </row>
    <row r="15" spans="1:26" x14ac:dyDescent="0.35">
      <c r="A15" s="257"/>
      <c r="B15" s="258"/>
      <c r="C15" s="268"/>
      <c r="D15" s="268"/>
      <c r="E15" s="268"/>
      <c r="F15" s="276"/>
      <c r="H15" s="280"/>
      <c r="I15" s="293" t="s">
        <v>348</v>
      </c>
      <c r="J15" s="365">
        <v>4760</v>
      </c>
      <c r="K15" s="365">
        <v>6752</v>
      </c>
      <c r="L15" s="280" t="s">
        <v>327</v>
      </c>
      <c r="M15" s="280" t="s">
        <v>344</v>
      </c>
      <c r="N15" s="293"/>
      <c r="O15" s="281"/>
      <c r="P15" s="281"/>
      <c r="Q15" s="281"/>
      <c r="R15" s="281"/>
      <c r="S15" s="281"/>
      <c r="T15" s="281"/>
      <c r="U15" s="281"/>
      <c r="V15" s="279"/>
      <c r="W15" s="267"/>
      <c r="X15" s="259"/>
      <c r="Y15" s="259"/>
      <c r="Z15" s="259"/>
    </row>
    <row r="16" spans="1:26" x14ac:dyDescent="0.35">
      <c r="A16" s="257"/>
      <c r="B16" s="258"/>
      <c r="C16" s="268"/>
      <c r="D16" s="268"/>
      <c r="E16" s="268"/>
      <c r="F16" s="276"/>
      <c r="H16" s="280"/>
      <c r="I16" s="293" t="s">
        <v>349</v>
      </c>
      <c r="J16" s="365">
        <v>30</v>
      </c>
      <c r="K16" s="365">
        <v>30</v>
      </c>
      <c r="L16" s="280" t="s">
        <v>342</v>
      </c>
      <c r="M16" s="293"/>
      <c r="N16" s="293"/>
      <c r="O16" s="281"/>
      <c r="P16" s="281"/>
      <c r="Q16" s="281"/>
      <c r="R16" s="281"/>
      <c r="S16" s="281"/>
      <c r="T16" s="281"/>
      <c r="U16" s="281"/>
      <c r="V16" s="279"/>
      <c r="W16" s="267"/>
      <c r="X16" s="259"/>
      <c r="Y16" s="259"/>
      <c r="Z16" s="259"/>
    </row>
    <row r="17" spans="1:26" x14ac:dyDescent="0.35">
      <c r="A17" s="257"/>
      <c r="B17" s="258"/>
      <c r="C17" s="268"/>
      <c r="D17" s="268"/>
      <c r="E17" s="268"/>
      <c r="F17" s="276"/>
      <c r="H17" s="280"/>
      <c r="I17" s="293" t="s">
        <v>350</v>
      </c>
      <c r="J17" s="2">
        <f>J15/EXP(J16*LN(1.2))</f>
        <v>20.052548309496157</v>
      </c>
      <c r="K17" s="2">
        <f>K15/EXP(K16*LN(1.2))</f>
        <v>28.444287013806314</v>
      </c>
      <c r="L17" s="280" t="s">
        <v>327</v>
      </c>
      <c r="M17" s="293"/>
      <c r="N17" s="293"/>
      <c r="O17" s="281"/>
      <c r="P17" s="281"/>
      <c r="Q17" s="281"/>
      <c r="R17" s="281"/>
      <c r="S17" s="281"/>
      <c r="T17" s="281"/>
      <c r="U17" s="281"/>
      <c r="V17" s="279"/>
      <c r="W17" s="267"/>
      <c r="X17" s="259"/>
      <c r="Y17" s="259"/>
      <c r="Z17" s="259"/>
    </row>
    <row r="18" spans="1:26" x14ac:dyDescent="0.35">
      <c r="A18" s="257"/>
      <c r="B18" s="258"/>
      <c r="C18" s="268"/>
      <c r="D18" s="268"/>
      <c r="E18" s="268"/>
      <c r="F18" s="284"/>
      <c r="H18" s="280"/>
      <c r="I18" s="294" t="s">
        <v>276</v>
      </c>
      <c r="J18" s="366">
        <v>3.6</v>
      </c>
      <c r="K18" s="366">
        <v>0</v>
      </c>
      <c r="L18" s="280" t="s">
        <v>51</v>
      </c>
      <c r="M18" s="281"/>
      <c r="N18" s="281"/>
      <c r="O18" s="281"/>
      <c r="P18" s="281"/>
      <c r="Q18" s="281"/>
      <c r="R18" s="281"/>
      <c r="S18" s="281"/>
      <c r="T18" s="281"/>
      <c r="U18" s="281"/>
      <c r="V18" s="279"/>
      <c r="W18" s="267"/>
      <c r="X18" s="259"/>
      <c r="Y18" s="259"/>
      <c r="Z18" s="259"/>
    </row>
    <row r="19" spans="1:26" x14ac:dyDescent="0.3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3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3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15" customHeight="1" thickBot="1" x14ac:dyDescent="0.4">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15" customHeight="1" x14ac:dyDescent="0.3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35">
      <c r="A24" s="257"/>
      <c r="B24" s="258"/>
      <c r="C24" s="263"/>
      <c r="D24" s="263"/>
      <c r="E24" s="263" t="s">
        <v>1</v>
      </c>
      <c r="F24" s="264"/>
      <c r="G24" s="265" t="s">
        <v>343</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35">
      <c r="A25" s="257"/>
      <c r="B25" s="258"/>
      <c r="C25" s="263"/>
      <c r="D25" s="263"/>
      <c r="E25" s="268"/>
      <c r="F25" s="264"/>
      <c r="G25" s="264" t="s">
        <v>351</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3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3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3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3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3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3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3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3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3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5" customHeight="1" x14ac:dyDescent="0.3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3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4">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3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35">
      <c r="A39" s="297"/>
      <c r="B39" s="258"/>
      <c r="C39" s="263"/>
      <c r="D39" s="263">
        <v>-40.808730158730249</v>
      </c>
      <c r="E39" s="263" t="s">
        <v>1</v>
      </c>
      <c r="F39" s="264"/>
      <c r="G39" s="265" t="s">
        <v>352</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35">
      <c r="A40" s="297"/>
      <c r="B40" s="258"/>
      <c r="C40" s="263"/>
      <c r="D40" s="263"/>
      <c r="E40" s="268"/>
      <c r="F40" s="264"/>
      <c r="G40" s="264" t="s">
        <v>353</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3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35">
      <c r="A42" s="297"/>
      <c r="B42" s="258"/>
      <c r="C42" s="268">
        <v>1</v>
      </c>
      <c r="D42" s="263"/>
      <c r="E42" s="268"/>
      <c r="F42" s="264"/>
      <c r="G42" s="292" t="s">
        <v>354</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3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3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35">
      <c r="A45" s="297"/>
      <c r="B45" s="258"/>
      <c r="C45" s="268"/>
      <c r="D45" s="268"/>
      <c r="E45" s="268"/>
      <c r="F45" s="268"/>
      <c r="G45" s="268"/>
      <c r="H45" s="301"/>
      <c r="I45" s="302"/>
      <c r="J45" s="274"/>
      <c r="K45" s="274" t="s">
        <v>355</v>
      </c>
      <c r="L45" s="274"/>
      <c r="M45" s="273"/>
      <c r="N45" s="273"/>
      <c r="O45" s="273"/>
      <c r="P45" s="273"/>
      <c r="Q45" s="273"/>
      <c r="R45" s="273"/>
      <c r="S45" s="273"/>
      <c r="T45" s="273"/>
      <c r="U45" s="273"/>
      <c r="V45" s="273"/>
      <c r="W45" s="267"/>
      <c r="X45" s="259"/>
      <c r="Y45" s="259"/>
      <c r="Z45" s="259"/>
    </row>
    <row r="46" spans="1:26" ht="12.75" customHeight="1" x14ac:dyDescent="0.35">
      <c r="A46" s="297"/>
      <c r="B46" s="258"/>
      <c r="C46" s="268"/>
      <c r="D46" s="268"/>
      <c r="E46" s="268"/>
      <c r="F46" s="268"/>
      <c r="G46" s="268"/>
      <c r="H46" s="268"/>
      <c r="I46" s="302"/>
      <c r="J46" s="273"/>
      <c r="K46" s="273" t="s">
        <v>356</v>
      </c>
      <c r="L46" s="273"/>
      <c r="M46" s="273"/>
      <c r="N46" s="273"/>
      <c r="O46" s="273"/>
      <c r="P46" s="273"/>
      <c r="Q46" s="273"/>
      <c r="R46" s="273"/>
      <c r="S46" s="273"/>
      <c r="T46" s="273"/>
      <c r="U46" s="273"/>
      <c r="V46" s="273"/>
      <c r="W46" s="267"/>
      <c r="X46" s="259"/>
      <c r="Y46" s="259"/>
      <c r="Z46" s="259"/>
    </row>
    <row r="47" spans="1:26" ht="12.75" customHeight="1" x14ac:dyDescent="0.3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35">
      <c r="A48" s="297"/>
      <c r="B48" s="258"/>
      <c r="C48" s="268"/>
      <c r="D48" s="268"/>
      <c r="E48" s="268"/>
      <c r="F48" s="276"/>
      <c r="G48" s="309" t="s">
        <v>357</v>
      </c>
      <c r="H48" s="305"/>
      <c r="I48" s="306"/>
      <c r="J48" s="307"/>
      <c r="K48" s="307"/>
      <c r="L48" s="307"/>
      <c r="M48" s="307"/>
      <c r="N48" s="307"/>
      <c r="O48" s="307"/>
      <c r="P48" s="307"/>
      <c r="Q48" s="307"/>
      <c r="R48" s="307"/>
      <c r="T48" s="307"/>
      <c r="U48" s="307"/>
      <c r="V48" s="279"/>
      <c r="W48" s="267"/>
      <c r="X48" s="259"/>
      <c r="Y48" s="259"/>
      <c r="Z48" s="259"/>
    </row>
    <row r="49" spans="1:26" ht="12.75" customHeight="1" x14ac:dyDescent="0.35">
      <c r="A49" s="297"/>
      <c r="B49" s="258"/>
      <c r="C49" s="268"/>
      <c r="D49" s="268"/>
      <c r="E49" s="268"/>
      <c r="F49" s="276"/>
      <c r="I49" s="310"/>
      <c r="J49" s="311"/>
      <c r="K49" s="311"/>
      <c r="L49" s="311"/>
      <c r="M49" s="311"/>
      <c r="N49" s="311"/>
      <c r="O49" s="311"/>
      <c r="P49" s="311"/>
      <c r="W49" s="267"/>
      <c r="X49" s="259"/>
      <c r="Y49" s="259"/>
      <c r="Z49" s="259"/>
    </row>
    <row r="50" spans="1:26" ht="12.75" customHeight="1" x14ac:dyDescent="0.35">
      <c r="A50" s="297"/>
      <c r="B50" s="258"/>
      <c r="C50" s="268"/>
      <c r="D50" s="268"/>
      <c r="E50" s="268"/>
      <c r="F50" s="276"/>
      <c r="G50" s="311"/>
      <c r="H50" s="311" t="s">
        <v>345</v>
      </c>
      <c r="I50" s="311" t="s">
        <v>346</v>
      </c>
      <c r="J50" s="311"/>
      <c r="K50" s="311"/>
      <c r="L50" s="311"/>
      <c r="M50" s="311"/>
      <c r="W50" s="267"/>
      <c r="X50" s="259"/>
      <c r="Y50" s="259"/>
      <c r="Z50" s="259"/>
    </row>
    <row r="51" spans="1:26" ht="12.75" customHeight="1" x14ac:dyDescent="0.35">
      <c r="A51" s="297"/>
      <c r="B51" s="258"/>
      <c r="C51" s="268"/>
      <c r="D51" s="268"/>
      <c r="E51" s="268"/>
      <c r="F51" s="276"/>
      <c r="G51" s="323" t="s">
        <v>368</v>
      </c>
      <c r="H51" s="368">
        <v>0.1</v>
      </c>
      <c r="I51" s="368">
        <v>0.2</v>
      </c>
      <c r="J51" s="311" t="s">
        <v>358</v>
      </c>
      <c r="K51" s="370">
        <f>H51*60</f>
        <v>6</v>
      </c>
      <c r="L51" s="370">
        <f>I51*60</f>
        <v>12</v>
      </c>
      <c r="M51" s="311" t="s">
        <v>359</v>
      </c>
      <c r="Q51" s="311"/>
      <c r="R51" s="311"/>
      <c r="S51" s="311"/>
      <c r="T51" s="311"/>
      <c r="U51" s="311"/>
      <c r="V51" s="312"/>
      <c r="W51" s="267"/>
      <c r="X51" s="259"/>
      <c r="Y51" s="259"/>
      <c r="Z51" s="259"/>
    </row>
    <row r="52" spans="1:26" ht="12.75" customHeight="1" x14ac:dyDescent="0.35">
      <c r="A52" s="297"/>
      <c r="B52" s="258"/>
      <c r="C52" s="268"/>
      <c r="D52" s="268"/>
      <c r="E52" s="268"/>
      <c r="F52" s="276"/>
      <c r="G52" s="323" t="s">
        <v>369</v>
      </c>
      <c r="H52" s="368">
        <v>0.1</v>
      </c>
      <c r="I52" s="368">
        <v>0.1</v>
      </c>
      <c r="J52" s="311" t="s">
        <v>360</v>
      </c>
      <c r="K52" s="370">
        <f>H52*60</f>
        <v>6</v>
      </c>
      <c r="L52" s="370">
        <f>I52*60</f>
        <v>6</v>
      </c>
      <c r="M52" s="311" t="s">
        <v>359</v>
      </c>
      <c r="Q52" s="311"/>
      <c r="R52" s="311"/>
      <c r="S52" s="311"/>
      <c r="T52" s="311"/>
      <c r="U52" s="311"/>
      <c r="V52" s="312"/>
      <c r="W52" s="267"/>
      <c r="X52" s="259"/>
      <c r="Y52" s="259"/>
      <c r="Z52" s="259"/>
    </row>
    <row r="53" spans="1:26" ht="12.75" customHeight="1" x14ac:dyDescent="0.35">
      <c r="A53" s="297"/>
      <c r="B53" s="258"/>
      <c r="C53" s="268"/>
      <c r="D53" s="268"/>
      <c r="E53" s="268"/>
      <c r="F53" s="276"/>
      <c r="G53" s="323" t="s">
        <v>347</v>
      </c>
      <c r="H53" s="368">
        <v>2</v>
      </c>
      <c r="I53" s="368">
        <v>2</v>
      </c>
      <c r="J53" s="311" t="s">
        <v>361</v>
      </c>
      <c r="K53" s="311"/>
      <c r="L53" s="311"/>
      <c r="Q53" s="311"/>
      <c r="R53" s="311"/>
      <c r="S53" s="311"/>
      <c r="T53" s="311"/>
      <c r="U53" s="311"/>
      <c r="V53" s="312"/>
      <c r="W53" s="267"/>
      <c r="X53" s="259"/>
      <c r="Y53" s="259"/>
      <c r="Z53" s="259"/>
    </row>
    <row r="54" spans="1:26" ht="12.75" customHeight="1" x14ac:dyDescent="0.35">
      <c r="A54" s="297"/>
      <c r="B54" s="258"/>
      <c r="C54" s="268"/>
      <c r="D54" s="268"/>
      <c r="E54" s="268"/>
      <c r="F54" s="276"/>
      <c r="H54" s="369">
        <f>(H51+H52)/H53</f>
        <v>0.1</v>
      </c>
      <c r="I54" s="369">
        <f>(I51+I52)/I53</f>
        <v>0.15000000000000002</v>
      </c>
      <c r="J54" s="311" t="s">
        <v>362</v>
      </c>
      <c r="K54" s="311"/>
      <c r="L54" s="311"/>
      <c r="M54" s="311"/>
      <c r="R54" s="311"/>
      <c r="S54" s="311"/>
      <c r="T54" s="311"/>
      <c r="U54" s="311"/>
      <c r="V54" s="312"/>
      <c r="W54" s="267"/>
      <c r="X54" s="259"/>
      <c r="Y54" s="259"/>
      <c r="Z54" s="259"/>
    </row>
    <row r="55" spans="1:26" ht="12.75" customHeight="1" x14ac:dyDescent="0.35">
      <c r="A55" s="297"/>
      <c r="B55" s="258"/>
      <c r="C55" s="268"/>
      <c r="D55" s="268"/>
      <c r="E55" s="268"/>
      <c r="F55" s="283"/>
      <c r="G55" s="308"/>
      <c r="H55" s="313"/>
      <c r="I55" s="308"/>
      <c r="J55" s="314"/>
      <c r="K55" s="314"/>
      <c r="L55" s="314"/>
      <c r="M55" s="314"/>
      <c r="N55" s="318" t="s">
        <v>364</v>
      </c>
      <c r="O55" s="314"/>
      <c r="P55" s="314"/>
      <c r="Q55" s="311" t="s">
        <v>370</v>
      </c>
      <c r="R55" s="315"/>
      <c r="V55" s="316"/>
      <c r="W55" s="267"/>
      <c r="X55" s="259"/>
      <c r="Y55" s="259"/>
      <c r="Z55" s="259"/>
    </row>
    <row r="56" spans="1:26" ht="12.75" customHeight="1" x14ac:dyDescent="0.3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35">
      <c r="A57" s="297"/>
      <c r="B57" s="258"/>
      <c r="C57" s="268"/>
      <c r="D57" s="268"/>
      <c r="E57" s="268"/>
      <c r="F57" s="283"/>
      <c r="H57" s="317" t="s">
        <v>363</v>
      </c>
      <c r="K57" s="314"/>
      <c r="L57" s="314"/>
      <c r="M57" s="314"/>
      <c r="N57" s="314" t="s">
        <v>316</v>
      </c>
      <c r="O57" s="371">
        <v>0.2</v>
      </c>
      <c r="P57" s="319" t="s">
        <v>365</v>
      </c>
      <c r="Q57" s="373">
        <f>O57*60</f>
        <v>12</v>
      </c>
      <c r="R57" s="314" t="s">
        <v>359</v>
      </c>
      <c r="V57" s="316"/>
      <c r="W57" s="267"/>
      <c r="X57" s="259"/>
      <c r="Y57" s="259"/>
      <c r="Z57" s="259"/>
    </row>
    <row r="58" spans="1:26" ht="12.75" customHeight="1" x14ac:dyDescent="0.35">
      <c r="A58" s="297"/>
      <c r="B58" s="258"/>
      <c r="C58" s="268"/>
      <c r="D58" s="268"/>
      <c r="E58" s="268"/>
      <c r="F58" s="283"/>
      <c r="G58" s="317"/>
      <c r="H58" s="308"/>
      <c r="J58" s="314"/>
      <c r="K58" s="314"/>
      <c r="L58" s="314"/>
      <c r="M58" s="314"/>
      <c r="N58" s="313" t="s">
        <v>366</v>
      </c>
      <c r="O58" s="372">
        <v>2</v>
      </c>
      <c r="P58" s="319" t="s">
        <v>367</v>
      </c>
      <c r="Q58" s="314"/>
      <c r="R58" s="314"/>
      <c r="V58" s="316"/>
      <c r="W58" s="267"/>
      <c r="X58" s="259"/>
      <c r="Y58" s="259"/>
      <c r="Z58" s="259"/>
    </row>
    <row r="59" spans="1:26" ht="12.75" customHeight="1" x14ac:dyDescent="0.3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35">
      <c r="A60" s="297"/>
      <c r="B60" s="258"/>
      <c r="C60" s="268"/>
      <c r="D60" s="268"/>
      <c r="E60" s="268"/>
      <c r="F60" s="283"/>
      <c r="H60" s="308" t="s">
        <v>345</v>
      </c>
      <c r="I60" s="313" t="s">
        <v>346</v>
      </c>
      <c r="L60" s="314"/>
      <c r="M60" s="314"/>
      <c r="N60" s="314"/>
      <c r="O60" s="314"/>
      <c r="P60" s="314"/>
      <c r="Q60" s="314"/>
      <c r="R60" s="314"/>
      <c r="S60" s="308"/>
      <c r="T60" s="313"/>
      <c r="U60" s="315"/>
      <c r="V60" s="316"/>
      <c r="W60" s="267"/>
      <c r="X60" s="259"/>
      <c r="Y60" s="259"/>
      <c r="Z60" s="259"/>
    </row>
    <row r="61" spans="1:26" ht="12.75" customHeight="1" x14ac:dyDescent="0.35">
      <c r="A61" s="297"/>
      <c r="B61" s="258"/>
      <c r="C61" s="268"/>
      <c r="D61" s="268"/>
      <c r="E61" s="268"/>
      <c r="F61" s="283"/>
      <c r="G61" t="s">
        <v>111</v>
      </c>
      <c r="H61" s="313" t="s">
        <v>374</v>
      </c>
      <c r="I61" s="313" t="s">
        <v>371</v>
      </c>
      <c r="M61" s="314"/>
      <c r="N61" s="314" t="s">
        <v>111</v>
      </c>
      <c r="O61" s="314" t="s">
        <v>372</v>
      </c>
      <c r="P61" s="320" t="s">
        <v>373</v>
      </c>
      <c r="Q61" s="314"/>
      <c r="U61" s="315"/>
      <c r="V61" s="316"/>
      <c r="W61" s="267"/>
      <c r="X61" s="259"/>
      <c r="Y61" s="259"/>
      <c r="Z61" s="259"/>
    </row>
    <row r="62" spans="1:26" ht="12.75" customHeight="1" x14ac:dyDescent="0.3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3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3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3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3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3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3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3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3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3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26" width="11.54296875" style="7"/>
    <col min="27" max="68" width="11.54296875" style="79"/>
    <col min="69" max="16384" width="11.54296875" style="7"/>
  </cols>
  <sheetData>
    <row r="1" spans="1:68"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35">
      <c r="A4" s="4"/>
      <c r="B4" s="5"/>
      <c r="C4" s="11"/>
      <c r="D4" s="11"/>
      <c r="E4" s="11" t="s">
        <v>1</v>
      </c>
      <c r="F4" s="12"/>
      <c r="G4" s="13" t="s">
        <v>433</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3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3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35">
      <c r="A23" s="4"/>
      <c r="B23" s="5"/>
      <c r="C23" s="11"/>
      <c r="D23" s="11"/>
      <c r="E23" s="11" t="s">
        <v>1</v>
      </c>
      <c r="F23" s="12"/>
      <c r="G23" s="13" t="s">
        <v>398</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3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3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3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3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4.5" outlineLevel="1" x14ac:dyDescent="0.35">
      <c r="A31" s="4"/>
      <c r="B31" s="5"/>
      <c r="C31" s="16"/>
      <c r="D31" s="16"/>
      <c r="E31" s="16"/>
      <c r="F31" s="25"/>
      <c r="G31" s="343" t="s">
        <v>921</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4.5" outlineLevel="1" x14ac:dyDescent="0.3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4.5" outlineLevel="1" x14ac:dyDescent="0.3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4.5" outlineLevel="1" x14ac:dyDescent="0.35">
      <c r="A35" s="4"/>
      <c r="B35" s="5"/>
      <c r="C35" s="16"/>
      <c r="D35" s="16"/>
      <c r="E35" s="16"/>
      <c r="F35" s="25"/>
      <c r="G35" s="343" t="s">
        <v>399</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4.5" outlineLevel="1" x14ac:dyDescent="0.3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4.5" outlineLevel="1" x14ac:dyDescent="0.3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4.5" outlineLevel="1" x14ac:dyDescent="0.3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4.5" outlineLevel="1" x14ac:dyDescent="0.3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4.5" outlineLevel="1" x14ac:dyDescent="0.3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4.5" outlineLevel="1" x14ac:dyDescent="0.3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4.5" outlineLevel="1" x14ac:dyDescent="0.35">
      <c r="A42" s="4"/>
      <c r="B42" s="5"/>
      <c r="C42" s="16"/>
      <c r="D42" s="16"/>
      <c r="E42" s="16"/>
      <c r="F42" s="25"/>
      <c r="G42" s="33"/>
      <c r="H42" s="341" t="s">
        <v>266</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4.5" outlineLevel="1" x14ac:dyDescent="0.3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4.5" outlineLevel="1" x14ac:dyDescent="0.3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4.5" outlineLevel="1" x14ac:dyDescent="0.3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4.5" outlineLevel="1" x14ac:dyDescent="0.3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4.5" outlineLevel="1" x14ac:dyDescent="0.3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4.5" outlineLevel="1" x14ac:dyDescent="0.3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4.5" outlineLevel="1" x14ac:dyDescent="0.3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4.5" outlineLevel="1" x14ac:dyDescent="0.3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4.5" outlineLevel="1" x14ac:dyDescent="0.3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4.5" outlineLevel="1" x14ac:dyDescent="0.35">
      <c r="A52" s="4"/>
      <c r="B52" s="5"/>
      <c r="C52" s="16"/>
      <c r="D52" s="16"/>
      <c r="E52" s="16"/>
      <c r="F52" s="25"/>
      <c r="G52" s="343" t="s">
        <v>315</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4.5" outlineLevel="1" x14ac:dyDescent="0.35">
      <c r="A53" s="4"/>
      <c r="B53" s="5"/>
      <c r="C53" s="16"/>
      <c r="D53" s="16"/>
      <c r="E53" s="16"/>
      <c r="F53" s="25"/>
      <c r="G53" s="33"/>
      <c r="H53" s="341" t="s">
        <v>118</v>
      </c>
      <c r="I53" s="341" t="s">
        <v>988</v>
      </c>
      <c r="J53" s="34" t="s">
        <v>480</v>
      </c>
      <c r="K53" s="71" t="s">
        <v>951</v>
      </c>
      <c r="L53" s="71" t="s">
        <v>952</v>
      </c>
      <c r="M53" s="71" t="s">
        <v>953</v>
      </c>
      <c r="N53" s="34" t="s">
        <v>954</v>
      </c>
      <c r="O53" s="34" t="s">
        <v>955</v>
      </c>
      <c r="P53" s="34" t="s">
        <v>956</v>
      </c>
      <c r="Q53" s="34" t="s">
        <v>957</v>
      </c>
      <c r="R53" s="34" t="s">
        <v>958</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4.5" outlineLevel="1" x14ac:dyDescent="0.3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4.5" outlineLevel="1" x14ac:dyDescent="0.3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4.5" outlineLevel="1" x14ac:dyDescent="0.3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4.5" outlineLevel="1" x14ac:dyDescent="0.3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4.5" outlineLevel="1" x14ac:dyDescent="0.3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4.5" outlineLevel="1" x14ac:dyDescent="0.3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4.5" outlineLevel="1" x14ac:dyDescent="0.3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4.5" outlineLevel="1" x14ac:dyDescent="0.3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4.5" outlineLevel="1" x14ac:dyDescent="0.3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4.5" outlineLevel="1" x14ac:dyDescent="0.3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4.5" outlineLevel="1" x14ac:dyDescent="0.3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4.5" outlineLevel="1" x14ac:dyDescent="0.3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4.5" outlineLevel="1" x14ac:dyDescent="0.35">
      <c r="A66" s="4"/>
      <c r="B66" s="5"/>
      <c r="C66" s="16"/>
      <c r="D66" s="16"/>
      <c r="E66" s="16"/>
      <c r="F66" s="25"/>
      <c r="G66" s="33"/>
      <c r="H66" s="34" t="s">
        <v>267</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4.5" outlineLevel="1" x14ac:dyDescent="0.3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4.5" outlineLevel="1" x14ac:dyDescent="0.35">
      <c r="A68" s="4"/>
      <c r="B68" s="5"/>
      <c r="C68" s="16"/>
      <c r="D68" s="16"/>
      <c r="E68" s="16"/>
      <c r="F68" s="25"/>
      <c r="G68" s="33"/>
      <c r="H68" s="34" t="s">
        <v>268</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4.5" outlineLevel="1" x14ac:dyDescent="0.3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4.5" outlineLevel="1" x14ac:dyDescent="0.35">
      <c r="A70" s="4"/>
      <c r="B70" s="5"/>
      <c r="C70" s="16"/>
      <c r="D70" s="16"/>
      <c r="E70" s="16"/>
      <c r="F70" s="25"/>
      <c r="G70" s="711" t="s">
        <v>279</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4" customHeight="1" outlineLevel="1" x14ac:dyDescent="0.35">
      <c r="A71" s="4"/>
      <c r="B71" s="5"/>
      <c r="C71" s="16"/>
      <c r="D71" s="16"/>
      <c r="E71" s="16"/>
      <c r="F71" s="25"/>
      <c r="G71" s="33"/>
      <c r="H71" s="34" t="s">
        <v>280</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4.5" outlineLevel="1" x14ac:dyDescent="0.3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15" customHeight="1" outlineLevel="1" x14ac:dyDescent="0.3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5" customHeight="1" outlineLevel="1" x14ac:dyDescent="0.3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3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3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15" customHeight="1" outlineLevel="1" thickBot="1" x14ac:dyDescent="0.4">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15" customHeight="1" outlineLevel="1" x14ac:dyDescent="0.3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3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3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3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3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3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3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3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35">
      <c r="A86" s="4"/>
      <c r="B86" s="5"/>
      <c r="C86" s="16"/>
      <c r="D86" s="16"/>
      <c r="E86" s="16"/>
      <c r="F86" s="16"/>
      <c r="G86" s="16"/>
      <c r="H86" s="16"/>
      <c r="I86" s="22" t="s">
        <v>466</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4.5" outlineLevel="1" x14ac:dyDescent="0.35">
      <c r="A87" s="4"/>
      <c r="B87" s="5"/>
      <c r="C87" s="16"/>
      <c r="D87" s="16"/>
      <c r="E87" s="16"/>
      <c r="F87" s="25"/>
      <c r="G87" s="33"/>
      <c r="H87" s="26" t="s">
        <v>262</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3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3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15" customHeight="1" outlineLevel="1" x14ac:dyDescent="0.3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5" customHeight="1" outlineLevel="1" x14ac:dyDescent="0.3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3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3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15" customHeight="1" outlineLevel="1" thickBot="1" x14ac:dyDescent="0.4">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15" customHeight="1" outlineLevel="1" x14ac:dyDescent="0.3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35">
      <c r="A96" s="4"/>
      <c r="B96" s="5"/>
      <c r="C96" s="11"/>
      <c r="D96" s="11"/>
      <c r="E96" s="11" t="s">
        <v>1</v>
      </c>
      <c r="F96" s="12"/>
      <c r="G96" s="13" t="s">
        <v>396</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35">
      <c r="A97" s="4"/>
      <c r="B97" s="5"/>
      <c r="C97" s="11"/>
      <c r="D97" s="11"/>
      <c r="E97" s="16"/>
      <c r="F97" s="12"/>
      <c r="G97" s="17"/>
      <c r="H97" s="12"/>
      <c r="I97" s="334" t="s">
        <v>395</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35">
      <c r="A98" s="4"/>
      <c r="B98" s="5"/>
      <c r="C98" s="16"/>
      <c r="D98" s="11"/>
      <c r="E98" s="16"/>
      <c r="F98" s="12"/>
      <c r="G98" s="12"/>
      <c r="H98" s="12"/>
      <c r="I98" s="12" t="s">
        <v>421</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3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3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35">
      <c r="A101" s="4"/>
      <c r="B101" s="5"/>
      <c r="C101" s="16"/>
      <c r="D101" s="16"/>
      <c r="E101" s="16"/>
      <c r="F101" s="16"/>
      <c r="G101" s="16"/>
      <c r="H101" s="810" t="s">
        <v>426</v>
      </c>
      <c r="I101" s="810"/>
      <c r="J101" s="810"/>
      <c r="K101" s="329"/>
      <c r="L101" s="344"/>
      <c r="M101" s="809" t="s">
        <v>318</v>
      </c>
      <c r="N101" s="809"/>
      <c r="O101" s="809"/>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3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3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4.5" outlineLevel="1" x14ac:dyDescent="0.3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4.5" outlineLevel="1" x14ac:dyDescent="0.3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4.5" outlineLevel="1" x14ac:dyDescent="0.3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4.5" outlineLevel="1" x14ac:dyDescent="0.3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4.5" outlineLevel="1" x14ac:dyDescent="0.3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4.5" outlineLevel="1" x14ac:dyDescent="0.3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4.5" outlineLevel="1" x14ac:dyDescent="0.3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4.5" outlineLevel="1" x14ac:dyDescent="0.35">
      <c r="A111" s="4"/>
      <c r="B111" s="5"/>
      <c r="C111" s="16"/>
      <c r="D111" s="16"/>
      <c r="E111" s="16"/>
      <c r="F111" s="25"/>
      <c r="G111" s="7" t="s">
        <v>266</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4.5" outlineLevel="1" x14ac:dyDescent="0.3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4.5" outlineLevel="1" x14ac:dyDescent="0.3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4.5" outlineLevel="1" x14ac:dyDescent="0.3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4.5" outlineLevel="1" x14ac:dyDescent="0.3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4.5" outlineLevel="1" x14ac:dyDescent="0.3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4.5" outlineLevel="1" x14ac:dyDescent="0.3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4.5" outlineLevel="1" x14ac:dyDescent="0.35">
      <c r="A118" s="4"/>
      <c r="B118" s="5"/>
      <c r="C118" s="16"/>
      <c r="D118" s="16"/>
      <c r="E118" s="16"/>
      <c r="F118" s="25"/>
      <c r="G118" s="26" t="s">
        <v>415</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4.5" outlineLevel="1" x14ac:dyDescent="0.35">
      <c r="A119" s="4"/>
      <c r="B119" s="5"/>
      <c r="C119" s="16"/>
      <c r="D119" s="16"/>
      <c r="E119" s="16"/>
      <c r="F119" s="25"/>
      <c r="G119" s="7" t="s">
        <v>416</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4.5" outlineLevel="1" x14ac:dyDescent="0.35">
      <c r="A120" s="4"/>
      <c r="B120" s="5"/>
      <c r="C120" s="16"/>
      <c r="D120" s="16"/>
      <c r="E120" s="16"/>
      <c r="F120" s="25"/>
      <c r="G120" s="7" t="s">
        <v>275</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4.5" outlineLevel="1" x14ac:dyDescent="0.35">
      <c r="A121" s="4"/>
      <c r="B121" s="5"/>
      <c r="C121" s="16"/>
      <c r="D121" s="16"/>
      <c r="E121" s="16"/>
      <c r="F121" s="25"/>
      <c r="G121" s="26" t="s">
        <v>417</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4.5" outlineLevel="1" x14ac:dyDescent="0.3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4.5" outlineLevel="1" x14ac:dyDescent="0.35">
      <c r="A123" s="4"/>
      <c r="B123" s="5"/>
      <c r="C123" s="16"/>
      <c r="D123" s="16"/>
      <c r="E123" s="16"/>
      <c r="F123" s="25"/>
      <c r="G123" s="26" t="s">
        <v>418</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4.5" outlineLevel="1" x14ac:dyDescent="0.35">
      <c r="A124" s="4"/>
      <c r="B124" s="5"/>
      <c r="C124" s="16"/>
      <c r="D124" s="16"/>
      <c r="E124" s="16"/>
      <c r="F124" s="25"/>
      <c r="G124" s="26" t="s">
        <v>274</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4.5" outlineLevel="1" x14ac:dyDescent="0.35">
      <c r="A125" s="4"/>
      <c r="B125" s="5"/>
      <c r="C125" s="16"/>
      <c r="D125" s="16"/>
      <c r="E125" s="16"/>
      <c r="F125" s="25"/>
      <c r="G125" s="26" t="s">
        <v>419</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4.5" outlineLevel="1" x14ac:dyDescent="0.35">
      <c r="A126" s="4"/>
      <c r="B126" s="5"/>
      <c r="C126" s="16"/>
      <c r="D126" s="16"/>
      <c r="E126" s="16"/>
      <c r="F126" s="25"/>
      <c r="G126" s="25" t="s">
        <v>272</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4.5" outlineLevel="1" x14ac:dyDescent="0.35">
      <c r="A127" s="4"/>
      <c r="B127" s="5"/>
      <c r="C127" s="16"/>
      <c r="D127" s="16"/>
      <c r="E127" s="16"/>
      <c r="F127" s="25"/>
      <c r="G127" s="25" t="s">
        <v>420</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4.5" outlineLevel="1" x14ac:dyDescent="0.35">
      <c r="A128" s="4"/>
      <c r="B128" s="5"/>
      <c r="C128" s="16"/>
      <c r="D128" s="16"/>
      <c r="E128" s="16"/>
      <c r="F128" s="25"/>
      <c r="G128" s="7" t="s">
        <v>273</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4.5" outlineLevel="1" x14ac:dyDescent="0.3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3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3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15" customHeight="1" outlineLevel="1" x14ac:dyDescent="0.3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5" customHeight="1" outlineLevel="1" x14ac:dyDescent="0.3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3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3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15" customHeight="1" outlineLevel="1" thickBot="1" x14ac:dyDescent="0.4">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15" customHeight="1" outlineLevel="1" x14ac:dyDescent="0.3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35">
      <c r="A138" s="4"/>
      <c r="B138" s="5"/>
      <c r="C138" s="11"/>
      <c r="D138" s="11"/>
      <c r="E138" s="11" t="s">
        <v>1</v>
      </c>
      <c r="F138" s="12"/>
      <c r="G138" s="13" t="s">
        <v>317</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3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35">
      <c r="A140" s="4"/>
      <c r="B140" s="5"/>
      <c r="C140" s="16"/>
      <c r="D140" s="11"/>
      <c r="E140" s="16"/>
      <c r="F140" s="12"/>
      <c r="G140" s="12" t="s">
        <v>2</v>
      </c>
      <c r="H140" s="12"/>
      <c r="I140" s="12" t="s">
        <v>310</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3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3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3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3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35">
      <c r="A145" s="4"/>
      <c r="B145" s="5"/>
      <c r="C145" s="16"/>
      <c r="D145" s="16"/>
      <c r="E145" s="16"/>
      <c r="F145" s="16"/>
      <c r="G145" s="16"/>
      <c r="H145" s="16" t="s">
        <v>70</v>
      </c>
      <c r="I145" s="268" t="s">
        <v>479</v>
      </c>
      <c r="J145" s="274" t="s">
        <v>466</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4.5" outlineLevel="1" x14ac:dyDescent="0.3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4.5" outlineLevel="1" x14ac:dyDescent="0.3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4.5" outlineLevel="1" x14ac:dyDescent="0.35">
      <c r="A148" s="257"/>
      <c r="B148" s="258"/>
      <c r="C148" s="268"/>
      <c r="D148" s="268"/>
      <c r="E148" s="268"/>
      <c r="F148" s="276"/>
      <c r="G148" s="277"/>
      <c r="H148" s="277" t="s">
        <v>72</v>
      </c>
      <c r="I148" s="277" t="s">
        <v>415</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4.5" outlineLevel="1" x14ac:dyDescent="0.35">
      <c r="A149" s="257"/>
      <c r="B149" s="258"/>
      <c r="C149" s="268"/>
      <c r="D149" s="268"/>
      <c r="E149" s="268"/>
      <c r="F149" s="276"/>
      <c r="G149" s="277"/>
      <c r="H149" s="277" t="s">
        <v>72</v>
      </c>
      <c r="I149" s="79" t="s">
        <v>416</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4.5" outlineLevel="1" x14ac:dyDescent="0.35">
      <c r="A150" s="257"/>
      <c r="B150" s="258"/>
      <c r="C150" s="268"/>
      <c r="D150" s="268"/>
      <c r="E150" s="268"/>
      <c r="F150" s="276"/>
      <c r="G150" s="277"/>
      <c r="H150" s="277" t="s">
        <v>72</v>
      </c>
      <c r="I150" s="79" t="s">
        <v>275</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4.5" outlineLevel="1" x14ac:dyDescent="0.35">
      <c r="A151" s="257"/>
      <c r="B151" s="258"/>
      <c r="C151" s="268"/>
      <c r="D151" s="268"/>
      <c r="E151" s="268"/>
      <c r="F151" s="276"/>
      <c r="G151" s="277"/>
      <c r="H151" s="277" t="s">
        <v>72</v>
      </c>
      <c r="I151" s="277" t="s">
        <v>417</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4.5" outlineLevel="1" x14ac:dyDescent="0.3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4.5" outlineLevel="1" x14ac:dyDescent="0.35">
      <c r="A153" s="257"/>
      <c r="B153" s="258"/>
      <c r="C153" s="268"/>
      <c r="D153" s="268"/>
      <c r="E153" s="268"/>
      <c r="F153" s="276"/>
      <c r="G153" s="277"/>
      <c r="H153" s="277" t="s">
        <v>72</v>
      </c>
      <c r="I153" s="277" t="s">
        <v>418</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4.5" outlineLevel="1" x14ac:dyDescent="0.35">
      <c r="A154" s="257"/>
      <c r="B154" s="258"/>
      <c r="C154" s="268"/>
      <c r="D154" s="268"/>
      <c r="E154" s="268"/>
      <c r="F154" s="276"/>
      <c r="G154" s="277"/>
      <c r="H154" s="277" t="s">
        <v>72</v>
      </c>
      <c r="I154" s="277" t="s">
        <v>274</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4.5" outlineLevel="1" x14ac:dyDescent="0.35">
      <c r="A155" s="257"/>
      <c r="B155" s="258"/>
      <c r="C155" s="268"/>
      <c r="D155" s="268"/>
      <c r="E155" s="268"/>
      <c r="F155" s="276"/>
      <c r="G155" s="277"/>
      <c r="H155" s="277" t="s">
        <v>72</v>
      </c>
      <c r="I155" s="277" t="s">
        <v>419</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4.5" outlineLevel="1" x14ac:dyDescent="0.35">
      <c r="A156" s="257"/>
      <c r="B156" s="258"/>
      <c r="C156" s="268"/>
      <c r="D156" s="268"/>
      <c r="E156" s="268"/>
      <c r="F156" s="276"/>
      <c r="G156" s="277"/>
      <c r="H156" s="277" t="s">
        <v>72</v>
      </c>
      <c r="I156" s="276" t="s">
        <v>272</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4.5" outlineLevel="1" x14ac:dyDescent="0.35">
      <c r="A157" s="257"/>
      <c r="B157" s="258"/>
      <c r="C157" s="268"/>
      <c r="D157" s="268"/>
      <c r="E157" s="268"/>
      <c r="F157" s="276"/>
      <c r="G157" s="277"/>
      <c r="H157" s="277" t="s">
        <v>72</v>
      </c>
      <c r="I157" s="276" t="s">
        <v>420</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4.5" outlineLevel="1" x14ac:dyDescent="0.35">
      <c r="A158" s="257"/>
      <c r="B158" s="258"/>
      <c r="C158" s="268"/>
      <c r="D158" s="268"/>
      <c r="E158" s="268"/>
      <c r="F158" s="276"/>
      <c r="G158" s="277"/>
      <c r="H158" s="277" t="s">
        <v>72</v>
      </c>
      <c r="I158" s="79" t="s">
        <v>273</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4.5" outlineLevel="1" x14ac:dyDescent="0.3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4.5" outlineLevel="1" x14ac:dyDescent="0.35">
      <c r="A160" s="4"/>
      <c r="B160" s="5"/>
      <c r="C160" s="16"/>
      <c r="D160" s="16"/>
      <c r="E160" s="16"/>
      <c r="F160" s="25"/>
      <c r="G160" s="26"/>
      <c r="H160" s="250" t="s">
        <v>70</v>
      </c>
      <c r="I160" s="250" t="s">
        <v>479</v>
      </c>
      <c r="J160" s="239" t="s">
        <v>466</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4.5" outlineLevel="1" x14ac:dyDescent="0.35">
      <c r="A161" s="4"/>
      <c r="B161" s="5"/>
      <c r="C161" s="16"/>
      <c r="D161" s="16"/>
      <c r="E161" s="16"/>
      <c r="F161" s="25"/>
      <c r="G161" s="26" t="s">
        <v>318</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4.5" outlineLevel="1" x14ac:dyDescent="0.3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4.5" outlineLevel="1" x14ac:dyDescent="0.35">
      <c r="A163" s="257"/>
      <c r="B163" s="258"/>
      <c r="C163" s="268"/>
      <c r="D163" s="268"/>
      <c r="E163" s="268"/>
      <c r="F163" s="276"/>
      <c r="G163" s="277"/>
      <c r="H163" s="277" t="s">
        <v>72</v>
      </c>
      <c r="I163" s="277" t="s">
        <v>415</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4.5" outlineLevel="1" x14ac:dyDescent="0.35">
      <c r="A164" s="257"/>
      <c r="B164" s="258"/>
      <c r="C164" s="268"/>
      <c r="D164" s="268"/>
      <c r="E164" s="268"/>
      <c r="F164" s="276"/>
      <c r="G164" s="277"/>
      <c r="H164" s="277" t="s">
        <v>72</v>
      </c>
      <c r="I164" s="79" t="s">
        <v>416</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4.5" outlineLevel="1" x14ac:dyDescent="0.35">
      <c r="A165" s="257"/>
      <c r="B165" s="258"/>
      <c r="C165" s="268"/>
      <c r="D165" s="268"/>
      <c r="E165" s="268"/>
      <c r="F165" s="276"/>
      <c r="G165" s="277"/>
      <c r="H165" s="277" t="s">
        <v>72</v>
      </c>
      <c r="I165" s="79" t="s">
        <v>275</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4.5" outlineLevel="1" x14ac:dyDescent="0.35">
      <c r="A166" s="257"/>
      <c r="B166" s="258"/>
      <c r="C166" s="268"/>
      <c r="D166" s="268"/>
      <c r="E166" s="268"/>
      <c r="F166" s="276"/>
      <c r="G166" s="277"/>
      <c r="H166" s="277" t="s">
        <v>72</v>
      </c>
      <c r="I166" s="277" t="s">
        <v>417</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4.5" outlineLevel="1" x14ac:dyDescent="0.3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4.5" outlineLevel="1" x14ac:dyDescent="0.35">
      <c r="A168" s="257"/>
      <c r="B168" s="258"/>
      <c r="C168" s="268"/>
      <c r="D168" s="268"/>
      <c r="E168" s="268"/>
      <c r="F168" s="276"/>
      <c r="G168" s="277"/>
      <c r="H168" s="277" t="s">
        <v>72</v>
      </c>
      <c r="I168" s="277" t="s">
        <v>418</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4.5" outlineLevel="1" x14ac:dyDescent="0.35">
      <c r="A169" s="257"/>
      <c r="B169" s="258"/>
      <c r="C169" s="268"/>
      <c r="D169" s="268"/>
      <c r="E169" s="268"/>
      <c r="F169" s="276"/>
      <c r="G169" s="277"/>
      <c r="H169" s="277" t="s">
        <v>72</v>
      </c>
      <c r="I169" s="277" t="s">
        <v>274</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4.5" outlineLevel="1" x14ac:dyDescent="0.35">
      <c r="A170" s="257"/>
      <c r="B170" s="258"/>
      <c r="C170" s="268"/>
      <c r="D170" s="268"/>
      <c r="E170" s="268"/>
      <c r="F170" s="276"/>
      <c r="G170" s="277"/>
      <c r="H170" s="277" t="s">
        <v>72</v>
      </c>
      <c r="I170" s="277" t="s">
        <v>419</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4.5" outlineLevel="1" x14ac:dyDescent="0.35">
      <c r="A171" s="257"/>
      <c r="B171" s="258"/>
      <c r="C171" s="268"/>
      <c r="D171" s="268"/>
      <c r="E171" s="268"/>
      <c r="F171" s="276"/>
      <c r="G171" s="277"/>
      <c r="H171" s="277" t="s">
        <v>72</v>
      </c>
      <c r="I171" s="276" t="s">
        <v>272</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4.5" outlineLevel="1" x14ac:dyDescent="0.35">
      <c r="A172" s="257"/>
      <c r="B172" s="258"/>
      <c r="C172" s="268"/>
      <c r="D172" s="268"/>
      <c r="E172" s="268"/>
      <c r="F172" s="276"/>
      <c r="G172" s="277"/>
      <c r="H172" s="277" t="s">
        <v>72</v>
      </c>
      <c r="I172" s="276" t="s">
        <v>420</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4.5" outlineLevel="1" x14ac:dyDescent="0.35">
      <c r="A173" s="257"/>
      <c r="B173" s="258"/>
      <c r="C173" s="268"/>
      <c r="D173" s="268"/>
      <c r="E173" s="268"/>
      <c r="F173" s="276"/>
      <c r="G173" s="277"/>
      <c r="H173" s="277" t="s">
        <v>72</v>
      </c>
      <c r="I173" s="79" t="s">
        <v>273</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3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15" customHeight="1" outlineLevel="1" x14ac:dyDescent="0.3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5" customHeight="1" outlineLevel="1" x14ac:dyDescent="0.3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3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3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15" customHeight="1" outlineLevel="1" thickBot="1" x14ac:dyDescent="0.4">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15" customHeight="1" outlineLevel="1" x14ac:dyDescent="0.3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35">
      <c r="A181" s="4"/>
      <c r="B181" s="5"/>
      <c r="C181" s="11"/>
      <c r="D181" s="11"/>
      <c r="E181" s="11" t="s">
        <v>1</v>
      </c>
      <c r="F181" s="12"/>
      <c r="G181" s="13" t="s">
        <v>403</v>
      </c>
      <c r="H181" s="12"/>
      <c r="I181" s="12"/>
      <c r="J181" s="12"/>
      <c r="K181" s="12"/>
      <c r="L181" s="12" t="s">
        <v>436</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35">
      <c r="A182" s="4"/>
      <c r="B182" s="5"/>
      <c r="C182" s="11"/>
      <c r="D182" s="11"/>
      <c r="E182" s="16"/>
      <c r="F182" s="12"/>
      <c r="G182" s="17"/>
      <c r="H182" s="12"/>
      <c r="I182" s="346" t="s">
        <v>404</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35">
      <c r="A183" s="4"/>
      <c r="B183" s="5"/>
      <c r="C183" s="16"/>
      <c r="D183" s="11"/>
      <c r="E183" s="16"/>
      <c r="F183" s="12"/>
      <c r="G183" s="12"/>
      <c r="H183" s="12"/>
      <c r="I183" s="12"/>
      <c r="J183" s="12"/>
      <c r="K183" s="12"/>
      <c r="L183" s="32" t="s">
        <v>434</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35">
      <c r="A184" s="4"/>
      <c r="B184" s="5"/>
      <c r="C184" s="19">
        <v>0</v>
      </c>
      <c r="D184" s="11"/>
      <c r="E184" s="16"/>
      <c r="F184" s="12"/>
      <c r="G184" s="20"/>
      <c r="H184" s="12"/>
      <c r="I184" s="12"/>
      <c r="J184" s="12"/>
      <c r="K184" s="12"/>
      <c r="L184" s="32" t="s">
        <v>435</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35">
      <c r="A185" s="257"/>
      <c r="B185" s="258"/>
      <c r="C185" s="271"/>
      <c r="D185" s="263"/>
      <c r="E185" s="268"/>
      <c r="F185" s="264"/>
      <c r="G185" s="272"/>
      <c r="H185" s="264"/>
      <c r="I185" s="264"/>
      <c r="J185" s="264"/>
      <c r="K185" s="264"/>
      <c r="L185" s="284" t="s">
        <v>981</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35">
      <c r="A186" s="257"/>
      <c r="B186" s="258"/>
      <c r="C186" s="271"/>
      <c r="D186" s="263"/>
      <c r="E186" s="268"/>
      <c r="F186" s="264"/>
      <c r="G186" s="272"/>
      <c r="H186" s="264"/>
      <c r="I186" s="264"/>
      <c r="J186" s="264"/>
      <c r="K186" s="264"/>
      <c r="L186" s="284" t="s">
        <v>983</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35">
      <c r="A187" s="4"/>
      <c r="B187" s="5"/>
      <c r="C187" s="16"/>
      <c r="D187" s="16"/>
      <c r="E187" s="16"/>
      <c r="F187" s="16"/>
      <c r="G187" s="16"/>
      <c r="H187" s="16"/>
      <c r="I187" s="344"/>
      <c r="J187" s="344"/>
      <c r="K187" s="344"/>
      <c r="L187" s="344"/>
      <c r="M187" s="344"/>
      <c r="N187" s="347" t="s">
        <v>414</v>
      </c>
      <c r="O187" s="344"/>
      <c r="P187" s="344"/>
      <c r="Q187" s="344"/>
      <c r="R187" s="344"/>
      <c r="S187" s="344"/>
      <c r="T187" s="344"/>
      <c r="U187" s="344"/>
      <c r="V187" s="344"/>
      <c r="W187" s="344"/>
      <c r="X187" s="344"/>
      <c r="Y187" s="344"/>
      <c r="Z187" s="344"/>
      <c r="AA187" s="722"/>
      <c r="AB187" s="722"/>
      <c r="AC187" s="722"/>
      <c r="AD187" s="722"/>
      <c r="AE187" s="722"/>
      <c r="AF187" s="722"/>
      <c r="AG187" s="722"/>
      <c r="AH187" s="722"/>
      <c r="AI187" s="722"/>
      <c r="AJ187" s="722"/>
      <c r="AK187" s="722"/>
      <c r="AL187" s="722"/>
      <c r="AM187" s="722"/>
      <c r="AN187" s="722"/>
      <c r="AO187" s="722"/>
      <c r="AP187" s="722"/>
      <c r="AQ187" s="722"/>
      <c r="AR187" s="722"/>
      <c r="AS187" s="722"/>
      <c r="AT187" s="722"/>
      <c r="AU187" s="722"/>
      <c r="AV187" s="722"/>
      <c r="AW187" s="722"/>
      <c r="AX187" s="722"/>
      <c r="AY187" s="722"/>
      <c r="AZ187" s="722"/>
      <c r="BA187" s="722"/>
      <c r="BB187" s="722"/>
      <c r="BC187" s="722"/>
      <c r="BD187" s="722"/>
      <c r="BE187" s="722"/>
      <c r="BF187" s="722"/>
      <c r="BG187" s="722"/>
      <c r="BH187" s="722"/>
      <c r="BI187" s="722"/>
      <c r="BJ187" s="722"/>
      <c r="BK187" s="722"/>
      <c r="BL187" s="722"/>
      <c r="BM187" s="722"/>
      <c r="BN187" s="722"/>
      <c r="BO187" s="722"/>
      <c r="BP187" s="722"/>
      <c r="BQ187" s="344"/>
      <c r="BR187" s="15"/>
      <c r="BS187" s="6"/>
      <c r="BT187" s="6"/>
      <c r="BU187" s="6"/>
    </row>
    <row r="188" spans="1:84" ht="12" customHeight="1" outlineLevel="1" x14ac:dyDescent="0.35">
      <c r="A188" s="4"/>
      <c r="B188" s="5"/>
      <c r="C188" s="16"/>
      <c r="D188" s="16"/>
      <c r="E188" s="16"/>
      <c r="F188" s="16"/>
      <c r="G188" s="16"/>
      <c r="H188" s="16"/>
      <c r="I188" s="16" t="s">
        <v>310</v>
      </c>
      <c r="J188" s="16"/>
      <c r="K188" s="16"/>
      <c r="L188" s="344"/>
      <c r="M188" s="344"/>
      <c r="N188" s="344"/>
      <c r="O188" s="344"/>
      <c r="P188" s="344"/>
      <c r="Q188" s="344"/>
      <c r="R188" s="344"/>
      <c r="S188" s="344"/>
      <c r="T188" s="344"/>
      <c r="U188" s="344"/>
      <c r="V188" s="344"/>
      <c r="W188" s="344"/>
      <c r="X188" s="344"/>
      <c r="Y188" s="344"/>
      <c r="Z188" s="344"/>
      <c r="AA188" s="722"/>
      <c r="AB188" s="722"/>
      <c r="AC188" s="722"/>
      <c r="AD188" s="722"/>
      <c r="AE188" s="722"/>
      <c r="AF188" s="722"/>
      <c r="AG188" s="722"/>
      <c r="AH188" s="722"/>
      <c r="AI188" s="722"/>
      <c r="AJ188" s="722"/>
      <c r="AK188" s="722"/>
      <c r="AL188" s="722"/>
      <c r="AM188" s="722"/>
      <c r="AN188" s="722"/>
      <c r="AO188" s="722"/>
      <c r="AP188" s="722"/>
      <c r="AQ188" s="722"/>
      <c r="AR188" s="722"/>
      <c r="AS188" s="722"/>
      <c r="AT188" s="722"/>
      <c r="AU188" s="722"/>
      <c r="AV188" s="722"/>
      <c r="AW188" s="722"/>
      <c r="AX188" s="722"/>
      <c r="AY188" s="722"/>
      <c r="AZ188" s="722"/>
      <c r="BA188" s="722"/>
      <c r="BB188" s="722"/>
      <c r="BC188" s="722"/>
      <c r="BD188" s="722"/>
      <c r="BE188" s="722"/>
      <c r="BF188" s="722"/>
      <c r="BG188" s="722"/>
      <c r="BH188" s="722"/>
      <c r="BI188" s="722"/>
      <c r="BJ188" s="722"/>
      <c r="BK188" s="722"/>
      <c r="BL188" s="722"/>
      <c r="BM188" s="722"/>
      <c r="BN188" s="722"/>
      <c r="BO188" s="722"/>
      <c r="BP188" s="722"/>
      <c r="BQ188" s="344"/>
      <c r="BR188" s="15"/>
      <c r="BS188" s="6"/>
      <c r="BT188" s="6"/>
      <c r="BU188" s="6"/>
    </row>
    <row r="189" spans="1:84" ht="12" customHeight="1" outlineLevel="1" x14ac:dyDescent="0.35">
      <c r="A189" s="4"/>
      <c r="B189" s="5"/>
      <c r="C189" s="16"/>
      <c r="D189" s="16"/>
      <c r="E189" s="16"/>
      <c r="F189" s="16"/>
      <c r="G189" s="16"/>
      <c r="H189" s="16"/>
      <c r="I189" s="16"/>
      <c r="J189" s="16"/>
      <c r="K189" s="16"/>
      <c r="L189" s="16"/>
      <c r="M189" s="344"/>
      <c r="N189" s="722"/>
      <c r="O189" s="722"/>
      <c r="P189" s="722"/>
      <c r="Q189" s="722"/>
      <c r="R189" s="722"/>
      <c r="S189" s="722"/>
      <c r="T189" s="722"/>
      <c r="U189" s="722"/>
      <c r="V189" s="722"/>
      <c r="W189" s="722"/>
      <c r="X189" s="722"/>
      <c r="Y189" s="722"/>
      <c r="Z189" s="722"/>
      <c r="AA189" s="722"/>
      <c r="AB189" s="722"/>
      <c r="AC189" s="722"/>
      <c r="AD189" s="722"/>
      <c r="AE189" s="722"/>
      <c r="AF189" s="722"/>
      <c r="AG189" s="722"/>
      <c r="AH189" s="722"/>
      <c r="AI189" s="722"/>
      <c r="AJ189" s="722"/>
      <c r="AK189" s="722"/>
      <c r="AL189" s="722"/>
      <c r="AM189" s="722"/>
      <c r="AN189" s="722"/>
      <c r="AO189" s="722"/>
      <c r="AP189" s="722"/>
      <c r="AQ189" s="722"/>
      <c r="AR189" s="722"/>
      <c r="AS189" s="722"/>
      <c r="AT189" s="722"/>
      <c r="AU189" s="722"/>
      <c r="AV189" s="722"/>
      <c r="AW189" s="722"/>
      <c r="AX189" s="722"/>
      <c r="AY189" s="722"/>
      <c r="AZ189" s="722"/>
      <c r="BA189" s="722"/>
      <c r="BB189" s="722"/>
      <c r="BC189" s="722"/>
      <c r="BD189" s="722"/>
      <c r="BE189" s="722"/>
      <c r="BF189" s="722"/>
      <c r="BG189" s="722"/>
      <c r="BH189" s="722"/>
      <c r="BI189" s="722"/>
      <c r="BJ189" s="722"/>
      <c r="BK189" s="722"/>
      <c r="BL189" s="722"/>
      <c r="BM189" s="722"/>
      <c r="BN189" s="722"/>
      <c r="BO189" s="722"/>
      <c r="BP189" s="722"/>
      <c r="BQ189" s="722"/>
      <c r="BR189" s="15"/>
      <c r="BS189" s="6"/>
      <c r="BT189" s="6"/>
      <c r="BU189" s="6"/>
    </row>
    <row r="190" spans="1:84" ht="12" customHeight="1" outlineLevel="1" x14ac:dyDescent="0.35">
      <c r="A190" s="4"/>
      <c r="B190" s="5"/>
      <c r="C190" s="16"/>
      <c r="D190" s="16"/>
      <c r="E190" s="16"/>
      <c r="F190" s="16"/>
      <c r="G190" s="268"/>
      <c r="H190" s="22" t="s">
        <v>410</v>
      </c>
      <c r="I190" s="22" t="s">
        <v>409</v>
      </c>
      <c r="J190" s="22" t="s">
        <v>407</v>
      </c>
      <c r="K190" s="22" t="s">
        <v>408</v>
      </c>
      <c r="L190" s="22" t="s">
        <v>406</v>
      </c>
      <c r="M190" s="22" t="s">
        <v>405</v>
      </c>
      <c r="N190" s="722" t="s">
        <v>982</v>
      </c>
      <c r="O190" s="722"/>
      <c r="P190" s="722"/>
      <c r="Q190" s="722"/>
      <c r="R190" s="722"/>
      <c r="S190" s="722"/>
      <c r="T190" s="722"/>
      <c r="U190" s="722"/>
      <c r="V190" s="722"/>
      <c r="W190" s="722"/>
      <c r="X190" s="722"/>
      <c r="Y190" s="722"/>
      <c r="Z190" s="722"/>
      <c r="AA190" s="722"/>
      <c r="AB190" s="722"/>
      <c r="AC190" s="722"/>
      <c r="AD190" s="722"/>
      <c r="AE190" s="722"/>
      <c r="AF190" s="722"/>
      <c r="AG190" s="722"/>
      <c r="AH190" s="722"/>
      <c r="AI190" s="722"/>
      <c r="AJ190" s="722"/>
      <c r="AK190" s="722"/>
      <c r="AL190" s="722"/>
      <c r="AM190" s="722"/>
      <c r="AN190" s="722"/>
      <c r="AO190" s="722"/>
      <c r="AP190" s="722"/>
      <c r="AQ190" s="722"/>
      <c r="AR190" s="722"/>
      <c r="AS190" s="722"/>
      <c r="AT190" s="722"/>
      <c r="AU190" s="722"/>
      <c r="AV190" s="722"/>
      <c r="AW190" s="722"/>
      <c r="AX190" s="722"/>
      <c r="AY190" s="722"/>
      <c r="AZ190" s="722"/>
      <c r="BA190" s="722"/>
      <c r="BB190" s="722"/>
      <c r="BC190" s="722"/>
      <c r="BD190" s="722"/>
      <c r="BE190" s="722"/>
      <c r="BF190" s="722"/>
      <c r="BG190" s="722"/>
      <c r="BH190" s="722"/>
      <c r="BI190" s="722"/>
      <c r="BJ190" s="722"/>
      <c r="BK190" s="722"/>
      <c r="BL190" s="722"/>
      <c r="BM190" s="722"/>
      <c r="BN190" s="722"/>
      <c r="BO190" s="722"/>
      <c r="BP190" s="722"/>
      <c r="BQ190" s="722"/>
      <c r="BR190" s="15"/>
      <c r="BS190" s="6"/>
      <c r="BT190" s="6"/>
      <c r="BU190" s="6"/>
    </row>
    <row r="191" spans="1:84" ht="14.5" outlineLevel="1" x14ac:dyDescent="0.3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4.5" outlineLevel="1" x14ac:dyDescent="0.35">
      <c r="A192" s="4"/>
      <c r="B192" s="5"/>
      <c r="C192" s="16"/>
      <c r="D192" s="16"/>
      <c r="E192" s="16"/>
      <c r="F192" s="25"/>
      <c r="G192" s="79" t="str">
        <f t="shared" ref="G192:G207" si="3">_xlfn.CONCAT(H192:M192)</f>
        <v>YAEAEa</v>
      </c>
      <c r="H192" s="392" t="s">
        <v>431</v>
      </c>
      <c r="I192" s="392" t="s">
        <v>23</v>
      </c>
      <c r="J192" s="392" t="s">
        <v>90</v>
      </c>
      <c r="K192" s="392" t="s">
        <v>23</v>
      </c>
      <c r="L192" s="392" t="s">
        <v>90</v>
      </c>
      <c r="M192" s="393" t="s">
        <v>82</v>
      </c>
      <c r="N192" s="79" t="b">
        <f>AND(COUNTIF(G193:$G$207,G192))</f>
        <v>0</v>
      </c>
      <c r="BR192" s="15"/>
      <c r="BS192" s="6"/>
      <c r="BT192" s="6"/>
      <c r="BU192" s="6"/>
    </row>
    <row r="193" spans="1:73" ht="14.5" outlineLevel="1" x14ac:dyDescent="0.35">
      <c r="A193" s="4"/>
      <c r="B193" s="5"/>
      <c r="C193" s="16"/>
      <c r="D193" s="16"/>
      <c r="E193" s="16"/>
      <c r="F193" s="25"/>
      <c r="G193" s="79" t="str">
        <f t="shared" si="3"/>
        <v>AYAEAb</v>
      </c>
      <c r="H193" s="392" t="s">
        <v>23</v>
      </c>
      <c r="I193" s="392" t="s">
        <v>431</v>
      </c>
      <c r="J193" s="392" t="s">
        <v>23</v>
      </c>
      <c r="K193" s="392" t="s">
        <v>90</v>
      </c>
      <c r="L193" s="392" t="s">
        <v>23</v>
      </c>
      <c r="M193" s="393" t="s">
        <v>79</v>
      </c>
      <c r="N193" s="79" t="b">
        <f>AND(COUNTIF(G194:$G$207,G193))</f>
        <v>0</v>
      </c>
      <c r="BR193" s="15"/>
      <c r="BS193" s="6"/>
      <c r="BT193" s="6"/>
      <c r="BU193" s="6"/>
    </row>
    <row r="194" spans="1:73" ht="14.5" outlineLevel="1" x14ac:dyDescent="0.35">
      <c r="A194" s="4"/>
      <c r="B194" s="5"/>
      <c r="C194" s="16"/>
      <c r="D194" s="16"/>
      <c r="E194" s="16"/>
      <c r="F194" s="25"/>
      <c r="G194" s="79" t="str">
        <f t="shared" si="3"/>
        <v>YYNENb</v>
      </c>
      <c r="H194" s="392" t="s">
        <v>431</v>
      </c>
      <c r="I194" s="392" t="s">
        <v>431</v>
      </c>
      <c r="J194" s="392" t="s">
        <v>89</v>
      </c>
      <c r="K194" s="392" t="s">
        <v>90</v>
      </c>
      <c r="L194" s="392" t="s">
        <v>89</v>
      </c>
      <c r="M194" s="393" t="s">
        <v>79</v>
      </c>
      <c r="N194" s="79" t="b">
        <f>AND(COUNTIF(G195:$G$207,G194))</f>
        <v>0</v>
      </c>
      <c r="BR194" s="15"/>
      <c r="BS194" s="6"/>
      <c r="BT194" s="6"/>
      <c r="BU194" s="6"/>
    </row>
    <row r="195" spans="1:73" ht="14.5" outlineLevel="1" x14ac:dyDescent="0.35">
      <c r="A195" s="4"/>
      <c r="B195" s="5"/>
      <c r="C195" s="16"/>
      <c r="D195" s="16"/>
      <c r="E195" s="16"/>
      <c r="F195" s="25"/>
      <c r="G195" s="79" t="str">
        <f t="shared" si="3"/>
        <v>YYENEz</v>
      </c>
      <c r="H195" s="392" t="s">
        <v>431</v>
      </c>
      <c r="I195" s="392" t="s">
        <v>431</v>
      </c>
      <c r="J195" s="392" t="s">
        <v>90</v>
      </c>
      <c r="K195" s="392" t="s">
        <v>89</v>
      </c>
      <c r="L195" s="392" t="s">
        <v>90</v>
      </c>
      <c r="M195" s="392" t="s">
        <v>84</v>
      </c>
      <c r="N195" s="79" t="b">
        <f>AND(COUNTIF(G196:$G$207,G195))</f>
        <v>0</v>
      </c>
      <c r="BR195" s="15"/>
      <c r="BS195" s="6"/>
      <c r="BT195" s="6"/>
      <c r="BU195" s="6"/>
    </row>
    <row r="196" spans="1:73" s="79" customFormat="1" ht="14.5" outlineLevel="1" x14ac:dyDescent="0.35">
      <c r="A196" s="257"/>
      <c r="B196" s="258"/>
      <c r="C196" s="268"/>
      <c r="D196" s="268"/>
      <c r="E196" s="268"/>
      <c r="F196" s="276"/>
      <c r="G196" s="79" t="str">
        <f t="shared" si="3"/>
        <v>YYENEr</v>
      </c>
      <c r="H196" s="392" t="s">
        <v>431</v>
      </c>
      <c r="I196" s="392" t="s">
        <v>431</v>
      </c>
      <c r="J196" s="392" t="s">
        <v>90</v>
      </c>
      <c r="K196" s="392" t="s">
        <v>89</v>
      </c>
      <c r="L196" s="392" t="s">
        <v>90</v>
      </c>
      <c r="M196" s="392" t="s">
        <v>75</v>
      </c>
      <c r="N196" s="79" t="b">
        <f>AND(COUNTIF(G197:$G$207,G196))</f>
        <v>0</v>
      </c>
      <c r="BR196" s="267"/>
      <c r="BS196" s="259"/>
      <c r="BT196" s="259"/>
      <c r="BU196" s="259"/>
    </row>
    <row r="197" spans="1:73" s="79" customFormat="1" ht="14.5" outlineLevel="1" x14ac:dyDescent="0.35">
      <c r="A197" s="257"/>
      <c r="B197" s="258"/>
      <c r="C197" s="268"/>
      <c r="D197" s="268"/>
      <c r="E197" s="268"/>
      <c r="F197" s="276"/>
      <c r="G197" s="79" t="str">
        <f t="shared" si="3"/>
        <v>YYNEEr</v>
      </c>
      <c r="H197" s="392" t="s">
        <v>431</v>
      </c>
      <c r="I197" s="392" t="s">
        <v>431</v>
      </c>
      <c r="J197" s="392" t="s">
        <v>89</v>
      </c>
      <c r="K197" s="392" t="s">
        <v>90</v>
      </c>
      <c r="L197" s="392" t="s">
        <v>90</v>
      </c>
      <c r="M197" s="392" t="s">
        <v>75</v>
      </c>
      <c r="N197" s="79" t="b">
        <f>AND(COUNTIF(G198:$G$207,G197))</f>
        <v>0</v>
      </c>
      <c r="BR197" s="267"/>
      <c r="BS197" s="259"/>
      <c r="BT197" s="259"/>
      <c r="BU197" s="259"/>
    </row>
    <row r="198" spans="1:73" s="79" customFormat="1" ht="14.5" outlineLevel="1" x14ac:dyDescent="0.35">
      <c r="A198" s="257"/>
      <c r="B198" s="258"/>
      <c r="C198" s="268"/>
      <c r="D198" s="268"/>
      <c r="E198" s="268"/>
      <c r="F198" s="276"/>
      <c r="G198" s="79" t="str">
        <f t="shared" si="3"/>
        <v>YYEENw</v>
      </c>
      <c r="H198" s="392" t="s">
        <v>431</v>
      </c>
      <c r="I198" s="392" t="s">
        <v>431</v>
      </c>
      <c r="J198" s="392" t="s">
        <v>90</v>
      </c>
      <c r="K198" s="392" t="s">
        <v>90</v>
      </c>
      <c r="L198" s="392" t="s">
        <v>89</v>
      </c>
      <c r="M198" s="392" t="s">
        <v>76</v>
      </c>
      <c r="N198" s="79" t="b">
        <f>AND(COUNTIF(G199:$G$207,G198))</f>
        <v>0</v>
      </c>
      <c r="BR198" s="267"/>
      <c r="BS198" s="259"/>
      <c r="BT198" s="259"/>
      <c r="BU198" s="259"/>
    </row>
    <row r="199" spans="1:73" s="79" customFormat="1" ht="14.5" outlineLevel="1" x14ac:dyDescent="0.35">
      <c r="A199" s="257"/>
      <c r="B199" s="258"/>
      <c r="C199" s="268"/>
      <c r="D199" s="268"/>
      <c r="E199" s="268"/>
      <c r="F199" s="276"/>
      <c r="G199" s="79" t="str">
        <f t="shared" si="3"/>
        <v>YYENEb</v>
      </c>
      <c r="H199" s="392" t="s">
        <v>431</v>
      </c>
      <c r="I199" s="392" t="s">
        <v>431</v>
      </c>
      <c r="J199" s="392" t="s">
        <v>90</v>
      </c>
      <c r="K199" s="392" t="s">
        <v>89</v>
      </c>
      <c r="L199" s="392" t="s">
        <v>90</v>
      </c>
      <c r="M199" s="392" t="s">
        <v>79</v>
      </c>
      <c r="N199" s="79" t="b">
        <f>AND(COUNTIF(G200:$G$207,G199))</f>
        <v>0</v>
      </c>
      <c r="BR199" s="267"/>
      <c r="BS199" s="259"/>
      <c r="BT199" s="259"/>
      <c r="BU199" s="259"/>
    </row>
    <row r="200" spans="1:73" s="79" customFormat="1" ht="14.5" outlineLevel="1" x14ac:dyDescent="0.3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4.5" outlineLevel="1" x14ac:dyDescent="0.3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4.5" outlineLevel="1" x14ac:dyDescent="0.3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4.5" outlineLevel="1" x14ac:dyDescent="0.3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4.5" outlineLevel="1" x14ac:dyDescent="0.35">
      <c r="A204" s="257"/>
      <c r="B204" s="258"/>
      <c r="C204" s="268"/>
      <c r="D204" s="268"/>
      <c r="E204" s="268"/>
      <c r="F204" s="276"/>
      <c r="G204" s="79" t="str">
        <f t="shared" si="3"/>
        <v>AYEEAa</v>
      </c>
      <c r="H204" s="392" t="s">
        <v>23</v>
      </c>
      <c r="I204" s="392" t="s">
        <v>431</v>
      </c>
      <c r="J204" s="392" t="s">
        <v>90</v>
      </c>
      <c r="K204" s="392" t="s">
        <v>90</v>
      </c>
      <c r="L204" s="392" t="s">
        <v>23</v>
      </c>
      <c r="M204" s="392" t="s">
        <v>82</v>
      </c>
      <c r="N204" s="79" t="b">
        <f>AND(COUNTIF(G205:$G$207,G204))</f>
        <v>0</v>
      </c>
      <c r="BR204" s="267"/>
      <c r="BS204" s="259"/>
      <c r="BT204" s="259"/>
      <c r="BU204" s="259"/>
    </row>
    <row r="205" spans="1:73" s="79" customFormat="1" ht="14.5" outlineLevel="1" x14ac:dyDescent="0.35">
      <c r="A205" s="257"/>
      <c r="B205" s="258"/>
      <c r="C205" s="268"/>
      <c r="D205" s="268"/>
      <c r="E205" s="268"/>
      <c r="F205" s="276"/>
      <c r="G205" s="79" t="str">
        <f t="shared" si="3"/>
        <v>YYEAAa</v>
      </c>
      <c r="H205" s="392" t="s">
        <v>431</v>
      </c>
      <c r="I205" s="392" t="s">
        <v>431</v>
      </c>
      <c r="J205" s="392" t="s">
        <v>90</v>
      </c>
      <c r="K205" s="392" t="s">
        <v>23</v>
      </c>
      <c r="L205" s="392" t="s">
        <v>23</v>
      </c>
      <c r="M205" s="392" t="s">
        <v>82</v>
      </c>
      <c r="N205" s="79" t="b">
        <f>AND(COUNTIF(G206:$G$207,G205))</f>
        <v>0</v>
      </c>
      <c r="BR205" s="267"/>
      <c r="BS205" s="259"/>
      <c r="BT205" s="259"/>
      <c r="BU205" s="259"/>
    </row>
    <row r="206" spans="1:73" s="79" customFormat="1" ht="14.5" outlineLevel="1" x14ac:dyDescent="0.35">
      <c r="A206" s="257"/>
      <c r="B206" s="258"/>
      <c r="C206" s="268"/>
      <c r="D206" s="268"/>
      <c r="E206" s="268"/>
      <c r="F206" s="276"/>
      <c r="G206" s="79" t="str">
        <f t="shared" si="3"/>
        <v>YYAAAa</v>
      </c>
      <c r="H206" s="392" t="s">
        <v>431</v>
      </c>
      <c r="I206" s="392" t="s">
        <v>431</v>
      </c>
      <c r="J206" s="392" t="s">
        <v>23</v>
      </c>
      <c r="K206" s="392" t="s">
        <v>23</v>
      </c>
      <c r="L206" s="392" t="s">
        <v>23</v>
      </c>
      <c r="M206" s="392" t="s">
        <v>82</v>
      </c>
      <c r="N206" s="79" t="b">
        <f>AND(COUNTIF(G207:$G$207,G206))</f>
        <v>0</v>
      </c>
      <c r="BR206" s="267"/>
      <c r="BS206" s="259"/>
      <c r="BT206" s="259"/>
      <c r="BU206" s="259"/>
    </row>
    <row r="207" spans="1:73" s="79" customFormat="1" ht="14.5" outlineLevel="1" x14ac:dyDescent="0.35">
      <c r="A207" s="257"/>
      <c r="B207" s="258"/>
      <c r="C207" s="268"/>
      <c r="D207" s="268"/>
      <c r="E207" s="268"/>
      <c r="F207" s="276"/>
      <c r="G207" s="79" t="str">
        <f t="shared" si="3"/>
        <v>YAAAAa</v>
      </c>
      <c r="H207" s="392" t="s">
        <v>431</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45">
      <c r="A208" s="257"/>
      <c r="B208" s="258"/>
      <c r="C208" s="268"/>
      <c r="D208" s="268"/>
      <c r="E208" s="268"/>
      <c r="F208" s="276"/>
      <c r="N208" s="781" t="str">
        <f>IF(OR(N191:N207),"Error","")</f>
        <v/>
      </c>
      <c r="BR208" s="267"/>
      <c r="BS208" s="259"/>
      <c r="BT208" s="259"/>
      <c r="BU208" s="259"/>
    </row>
    <row r="209" spans="1:73" s="79" customFormat="1" ht="14.5" outlineLevel="1" x14ac:dyDescent="0.35">
      <c r="A209" s="257"/>
      <c r="B209" s="258"/>
      <c r="C209" s="268"/>
      <c r="D209" s="268"/>
      <c r="E209" s="268"/>
      <c r="F209" s="276"/>
      <c r="BR209" s="267"/>
      <c r="BS209" s="259"/>
      <c r="BT209" s="259"/>
      <c r="BU209" s="259"/>
    </row>
    <row r="210" spans="1:73" ht="14.5" outlineLevel="1" x14ac:dyDescent="0.35">
      <c r="A210" s="4"/>
      <c r="B210" s="5"/>
      <c r="C210" s="16"/>
      <c r="D210" s="16"/>
      <c r="E210" s="16"/>
      <c r="F210" s="25"/>
      <c r="G210" s="743" t="s">
        <v>963</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4.5" outlineLevel="1" x14ac:dyDescent="0.35">
      <c r="A211" s="257"/>
      <c r="B211" s="258"/>
      <c r="C211" s="268"/>
      <c r="D211" s="268"/>
      <c r="E211" s="268"/>
      <c r="F211" s="276"/>
      <c r="G211" s="276" t="s">
        <v>967</v>
      </c>
      <c r="H211" s="79" t="s">
        <v>988</v>
      </c>
      <c r="I211" s="79" t="s">
        <v>480</v>
      </c>
      <c r="J211" s="79" t="s">
        <v>951</v>
      </c>
      <c r="K211" s="79" t="s">
        <v>952</v>
      </c>
      <c r="L211" s="79" t="s">
        <v>953</v>
      </c>
      <c r="M211" s="79" t="s">
        <v>954</v>
      </c>
      <c r="N211" s="79" t="s">
        <v>955</v>
      </c>
      <c r="O211" s="79" t="s">
        <v>956</v>
      </c>
      <c r="P211" s="79" t="s">
        <v>957</v>
      </c>
      <c r="Q211" s="79" t="s">
        <v>958</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4.5" outlineLevel="1" x14ac:dyDescent="0.3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4.5" outlineLevel="1" x14ac:dyDescent="0.3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4.5" outlineLevel="1" x14ac:dyDescent="0.3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4.5" outlineLevel="1" x14ac:dyDescent="0.3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4.5" outlineLevel="1" x14ac:dyDescent="0.3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4.5" outlineLevel="1" x14ac:dyDescent="0.3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4.5" outlineLevel="1" x14ac:dyDescent="0.3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4.5" outlineLevel="1" x14ac:dyDescent="0.3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4.5" outlineLevel="1" x14ac:dyDescent="0.3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4.5" outlineLevel="1" x14ac:dyDescent="0.3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4.5" outlineLevel="1" x14ac:dyDescent="0.3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4.5" outlineLevel="1" x14ac:dyDescent="0.3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4.5" outlineLevel="1" x14ac:dyDescent="0.3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4.5" outlineLevel="1" x14ac:dyDescent="0.3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4.5" outlineLevel="1" x14ac:dyDescent="0.3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4.5" outlineLevel="1" x14ac:dyDescent="0.3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4.5" outlineLevel="1" x14ac:dyDescent="0.3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4.5" outlineLevel="1" x14ac:dyDescent="0.35">
      <c r="A229" s="257"/>
      <c r="B229" s="258"/>
      <c r="C229" s="268"/>
      <c r="D229" s="268"/>
      <c r="E229" s="268"/>
      <c r="F229" s="276"/>
      <c r="G229" s="276"/>
      <c r="I229" s="276"/>
      <c r="J229" s="276"/>
      <c r="K229" s="276"/>
      <c r="N229" s="742"/>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4.5" outlineLevel="1" x14ac:dyDescent="0.35">
      <c r="A230" s="257"/>
      <c r="B230" s="258"/>
      <c r="C230" s="268"/>
      <c r="D230" s="268"/>
      <c r="E230" s="268"/>
      <c r="F230" s="276"/>
      <c r="G230" s="276"/>
      <c r="I230" s="276"/>
      <c r="J230" s="276"/>
      <c r="K230" s="276"/>
      <c r="N230" s="742"/>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4.5" outlineLevel="1" x14ac:dyDescent="0.35">
      <c r="A231" s="257"/>
      <c r="B231" s="258"/>
      <c r="C231" s="268"/>
      <c r="D231" s="268"/>
      <c r="E231" s="268"/>
      <c r="F231" s="276"/>
      <c r="G231" s="743" t="s">
        <v>962</v>
      </c>
      <c r="I231" s="276"/>
      <c r="J231" s="276"/>
      <c r="K231" s="276"/>
      <c r="N231" s="742"/>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4.5" outlineLevel="1" x14ac:dyDescent="0.35">
      <c r="A232" s="257"/>
      <c r="B232" s="258"/>
      <c r="C232" s="268"/>
      <c r="D232" s="268"/>
      <c r="E232" s="268"/>
      <c r="F232" s="276"/>
      <c r="G232" s="276" t="s">
        <v>967</v>
      </c>
      <c r="H232" s="79" t="s">
        <v>988</v>
      </c>
      <c r="I232" s="79" t="s">
        <v>988</v>
      </c>
      <c r="J232" s="79" t="s">
        <v>988</v>
      </c>
      <c r="K232" s="79" t="s">
        <v>988</v>
      </c>
      <c r="L232" s="79" t="s">
        <v>988</v>
      </c>
      <c r="M232" s="79" t="s">
        <v>988</v>
      </c>
      <c r="N232" s="79" t="s">
        <v>480</v>
      </c>
      <c r="O232" s="79" t="s">
        <v>480</v>
      </c>
      <c r="P232" s="79" t="s">
        <v>480</v>
      </c>
      <c r="Q232" s="79" t="s">
        <v>480</v>
      </c>
      <c r="R232" s="79" t="s">
        <v>480</v>
      </c>
      <c r="S232" s="79" t="s">
        <v>480</v>
      </c>
      <c r="T232" s="79" t="s">
        <v>951</v>
      </c>
      <c r="U232" s="79" t="s">
        <v>951</v>
      </c>
      <c r="V232" s="79" t="s">
        <v>951</v>
      </c>
      <c r="W232" s="79" t="s">
        <v>951</v>
      </c>
      <c r="X232" s="79" t="s">
        <v>951</v>
      </c>
      <c r="Y232" s="79" t="s">
        <v>951</v>
      </c>
      <c r="Z232" s="79" t="s">
        <v>952</v>
      </c>
      <c r="AA232" s="79" t="s">
        <v>952</v>
      </c>
      <c r="AB232" s="79" t="s">
        <v>952</v>
      </c>
      <c r="AC232" s="79" t="s">
        <v>952</v>
      </c>
      <c r="AD232" s="79" t="s">
        <v>952</v>
      </c>
      <c r="AE232" s="79" t="s">
        <v>952</v>
      </c>
      <c r="AF232" s="79" t="s">
        <v>953</v>
      </c>
      <c r="AG232" s="79" t="s">
        <v>953</v>
      </c>
      <c r="AH232" s="79" t="s">
        <v>953</v>
      </c>
      <c r="AI232" s="79" t="s">
        <v>953</v>
      </c>
      <c r="AJ232" s="79" t="s">
        <v>953</v>
      </c>
      <c r="AK232" s="79" t="s">
        <v>953</v>
      </c>
      <c r="AL232" s="79" t="s">
        <v>954</v>
      </c>
      <c r="AM232" s="79" t="s">
        <v>954</v>
      </c>
      <c r="AN232" s="79" t="s">
        <v>954</v>
      </c>
      <c r="AO232" s="79" t="s">
        <v>954</v>
      </c>
      <c r="AP232" s="79" t="s">
        <v>954</v>
      </c>
      <c r="AQ232" s="79" t="s">
        <v>954</v>
      </c>
      <c r="AR232" s="79" t="s">
        <v>955</v>
      </c>
      <c r="AS232" s="79" t="s">
        <v>955</v>
      </c>
      <c r="AT232" s="79" t="s">
        <v>955</v>
      </c>
      <c r="AU232" s="79" t="s">
        <v>955</v>
      </c>
      <c r="AV232" s="79" t="s">
        <v>955</v>
      </c>
      <c r="AW232" s="79" t="s">
        <v>955</v>
      </c>
      <c r="AX232" s="79" t="s">
        <v>956</v>
      </c>
      <c r="AY232" s="79" t="s">
        <v>956</v>
      </c>
      <c r="AZ232" s="79" t="s">
        <v>956</v>
      </c>
      <c r="BA232" s="79" t="s">
        <v>956</v>
      </c>
      <c r="BB232" s="79" t="s">
        <v>956</v>
      </c>
      <c r="BC232" s="79" t="s">
        <v>956</v>
      </c>
      <c r="BD232" s="79" t="s">
        <v>957</v>
      </c>
      <c r="BE232" s="79" t="s">
        <v>957</v>
      </c>
      <c r="BF232" s="79" t="s">
        <v>957</v>
      </c>
      <c r="BG232" s="79" t="s">
        <v>957</v>
      </c>
      <c r="BH232" s="79" t="s">
        <v>957</v>
      </c>
      <c r="BI232" s="79" t="s">
        <v>957</v>
      </c>
      <c r="BJ232" s="79" t="s">
        <v>958</v>
      </c>
      <c r="BK232" s="79" t="s">
        <v>958</v>
      </c>
      <c r="BL232" s="79" t="s">
        <v>958</v>
      </c>
      <c r="BM232" s="79" t="s">
        <v>958</v>
      </c>
      <c r="BN232" s="79" t="s">
        <v>958</v>
      </c>
      <c r="BO232" s="79" t="s">
        <v>958</v>
      </c>
      <c r="BP232" s="339"/>
      <c r="BQ232" s="339"/>
      <c r="BR232" s="267"/>
      <c r="BS232" s="259"/>
      <c r="BT232" s="259"/>
      <c r="BU232" s="259"/>
    </row>
    <row r="233" spans="1:73" s="79" customFormat="1" ht="14.5" outlineLevel="1" x14ac:dyDescent="0.35">
      <c r="A233" s="257"/>
      <c r="B233" s="258"/>
      <c r="C233" s="268"/>
      <c r="D233" s="268"/>
      <c r="E233" s="268"/>
      <c r="F233" s="276"/>
      <c r="G233" s="276" t="s">
        <v>966</v>
      </c>
      <c r="H233" s="79" t="s">
        <v>400</v>
      </c>
      <c r="I233" s="79" t="s">
        <v>401</v>
      </c>
      <c r="J233" s="79" t="s">
        <v>402</v>
      </c>
      <c r="K233" s="79" t="s">
        <v>392</v>
      </c>
      <c r="L233" s="79" t="s">
        <v>393</v>
      </c>
      <c r="M233" s="79" t="s">
        <v>394</v>
      </c>
      <c r="N233" s="79" t="s">
        <v>400</v>
      </c>
      <c r="O233" s="79" t="s">
        <v>401</v>
      </c>
      <c r="P233" s="79" t="s">
        <v>402</v>
      </c>
      <c r="Q233" s="79" t="s">
        <v>392</v>
      </c>
      <c r="R233" s="79" t="s">
        <v>393</v>
      </c>
      <c r="S233" s="79" t="s">
        <v>394</v>
      </c>
      <c r="T233" s="79" t="s">
        <v>400</v>
      </c>
      <c r="U233" s="79" t="s">
        <v>401</v>
      </c>
      <c r="V233" s="79" t="s">
        <v>402</v>
      </c>
      <c r="W233" s="79" t="s">
        <v>392</v>
      </c>
      <c r="X233" s="79" t="s">
        <v>393</v>
      </c>
      <c r="Y233" s="79" t="s">
        <v>394</v>
      </c>
      <c r="Z233" s="79" t="s">
        <v>400</v>
      </c>
      <c r="AA233" s="79" t="s">
        <v>401</v>
      </c>
      <c r="AB233" s="79" t="s">
        <v>402</v>
      </c>
      <c r="AC233" s="79" t="s">
        <v>392</v>
      </c>
      <c r="AD233" s="79" t="s">
        <v>393</v>
      </c>
      <c r="AE233" s="79" t="s">
        <v>394</v>
      </c>
      <c r="AF233" s="79" t="s">
        <v>400</v>
      </c>
      <c r="AG233" s="79" t="s">
        <v>401</v>
      </c>
      <c r="AH233" s="79" t="s">
        <v>402</v>
      </c>
      <c r="AI233" s="79" t="s">
        <v>392</v>
      </c>
      <c r="AJ233" s="79" t="s">
        <v>393</v>
      </c>
      <c r="AK233" s="79" t="s">
        <v>394</v>
      </c>
      <c r="AL233" s="79" t="s">
        <v>400</v>
      </c>
      <c r="AM233" s="79" t="s">
        <v>401</v>
      </c>
      <c r="AN233" s="79" t="s">
        <v>402</v>
      </c>
      <c r="AO233" s="79" t="s">
        <v>392</v>
      </c>
      <c r="AP233" s="79" t="s">
        <v>393</v>
      </c>
      <c r="AQ233" s="79" t="s">
        <v>394</v>
      </c>
      <c r="AR233" s="79" t="s">
        <v>400</v>
      </c>
      <c r="AS233" s="79" t="s">
        <v>401</v>
      </c>
      <c r="AT233" s="79" t="s">
        <v>402</v>
      </c>
      <c r="AU233" s="79" t="s">
        <v>392</v>
      </c>
      <c r="AV233" s="79" t="s">
        <v>393</v>
      </c>
      <c r="AW233" s="79" t="s">
        <v>394</v>
      </c>
      <c r="AX233" s="79" t="s">
        <v>400</v>
      </c>
      <c r="AY233" s="79" t="s">
        <v>401</v>
      </c>
      <c r="AZ233" s="79" t="s">
        <v>402</v>
      </c>
      <c r="BA233" s="79" t="s">
        <v>392</v>
      </c>
      <c r="BB233" s="79" t="s">
        <v>393</v>
      </c>
      <c r="BC233" s="79" t="s">
        <v>394</v>
      </c>
      <c r="BD233" s="79" t="s">
        <v>400</v>
      </c>
      <c r="BE233" s="79" t="s">
        <v>401</v>
      </c>
      <c r="BF233" s="79" t="s">
        <v>402</v>
      </c>
      <c r="BG233" s="79" t="s">
        <v>392</v>
      </c>
      <c r="BH233" s="79" t="s">
        <v>393</v>
      </c>
      <c r="BI233" s="79" t="s">
        <v>394</v>
      </c>
      <c r="BJ233" s="79" t="s">
        <v>400</v>
      </c>
      <c r="BK233" s="79" t="s">
        <v>401</v>
      </c>
      <c r="BL233" s="79" t="s">
        <v>402</v>
      </c>
      <c r="BM233" s="79" t="s">
        <v>392</v>
      </c>
      <c r="BN233" s="79" t="s">
        <v>393</v>
      </c>
      <c r="BO233" s="79" t="s">
        <v>394</v>
      </c>
      <c r="BP233" s="339"/>
      <c r="BQ233" s="339"/>
      <c r="BR233" s="267"/>
      <c r="BS233" s="259"/>
      <c r="BT233" s="259"/>
      <c r="BU233" s="259"/>
    </row>
    <row r="234" spans="1:73" s="79" customFormat="1" ht="14.5" outlineLevel="1" x14ac:dyDescent="0.3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4.5" outlineLevel="1" x14ac:dyDescent="0.3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4.5" outlineLevel="1" x14ac:dyDescent="0.3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4.5" outlineLevel="1" x14ac:dyDescent="0.3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4.5" outlineLevel="1" x14ac:dyDescent="0.3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4.5" outlineLevel="1" x14ac:dyDescent="0.3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4.5" outlineLevel="1" x14ac:dyDescent="0.3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4.5" outlineLevel="1" x14ac:dyDescent="0.3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4.5" outlineLevel="1" x14ac:dyDescent="0.3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4.5" outlineLevel="1" x14ac:dyDescent="0.3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4.5" outlineLevel="1" x14ac:dyDescent="0.3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4.5" outlineLevel="1" x14ac:dyDescent="0.3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4.5" outlineLevel="1" x14ac:dyDescent="0.3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4.5" outlineLevel="1" x14ac:dyDescent="0.3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4.5" outlineLevel="1" x14ac:dyDescent="0.3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4.5" outlineLevel="1" x14ac:dyDescent="0.3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4.5" outlineLevel="1" x14ac:dyDescent="0.3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4.5" outlineLevel="1" x14ac:dyDescent="0.35">
      <c r="A251" s="257"/>
      <c r="B251" s="258"/>
      <c r="C251" s="268"/>
      <c r="D251" s="268"/>
      <c r="E251" s="268"/>
      <c r="F251" s="276"/>
      <c r="G251" s="276"/>
      <c r="I251" s="276"/>
      <c r="J251" s="276"/>
      <c r="K251" s="276"/>
      <c r="N251" s="742"/>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4.5" outlineLevel="1" x14ac:dyDescent="0.35">
      <c r="A252" s="257"/>
      <c r="B252" s="258"/>
      <c r="C252" s="268"/>
      <c r="D252" s="268"/>
      <c r="E252" s="268"/>
      <c r="F252" s="276"/>
      <c r="G252" s="276"/>
      <c r="I252" s="276"/>
      <c r="J252" s="276"/>
      <c r="K252" s="276"/>
      <c r="N252" s="742"/>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4.5" outlineLevel="1" x14ac:dyDescent="0.35">
      <c r="A253" s="257"/>
      <c r="B253" s="258"/>
      <c r="C253" s="268"/>
      <c r="D253" s="268"/>
      <c r="E253" s="268"/>
      <c r="F253" s="276"/>
      <c r="G253" s="743" t="s">
        <v>964</v>
      </c>
      <c r="N253" s="742"/>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4.5" outlineLevel="1" x14ac:dyDescent="0.35">
      <c r="A254" s="257"/>
      <c r="B254" s="258"/>
      <c r="C254" s="268"/>
      <c r="D254" s="268"/>
      <c r="E254" s="268"/>
      <c r="F254" s="276"/>
      <c r="G254" s="276" t="s">
        <v>967</v>
      </c>
      <c r="H254" s="79" t="s">
        <v>988</v>
      </c>
      <c r="I254" s="79" t="s">
        <v>988</v>
      </c>
      <c r="J254" s="79" t="s">
        <v>988</v>
      </c>
      <c r="K254" s="79" t="s">
        <v>988</v>
      </c>
      <c r="L254" s="79" t="s">
        <v>480</v>
      </c>
      <c r="M254" s="79" t="s">
        <v>480</v>
      </c>
      <c r="N254" s="79" t="s">
        <v>480</v>
      </c>
      <c r="O254" s="79" t="s">
        <v>480</v>
      </c>
      <c r="P254" s="79" t="s">
        <v>951</v>
      </c>
      <c r="Q254" s="79" t="s">
        <v>951</v>
      </c>
      <c r="R254" s="79" t="s">
        <v>951</v>
      </c>
      <c r="S254" s="79" t="s">
        <v>951</v>
      </c>
      <c r="T254" s="79" t="s">
        <v>952</v>
      </c>
      <c r="U254" s="79" t="s">
        <v>952</v>
      </c>
      <c r="V254" s="79" t="s">
        <v>952</v>
      </c>
      <c r="W254" s="79" t="s">
        <v>952</v>
      </c>
      <c r="X254" s="79" t="s">
        <v>953</v>
      </c>
      <c r="Y254" s="79" t="s">
        <v>953</v>
      </c>
      <c r="Z254" s="79" t="s">
        <v>953</v>
      </c>
      <c r="AA254" s="79" t="s">
        <v>953</v>
      </c>
      <c r="AB254" s="79" t="s">
        <v>954</v>
      </c>
      <c r="AC254" s="79" t="s">
        <v>954</v>
      </c>
      <c r="AD254" s="79" t="s">
        <v>954</v>
      </c>
      <c r="AE254" s="79" t="s">
        <v>954</v>
      </c>
      <c r="AF254" s="79" t="s">
        <v>955</v>
      </c>
      <c r="AG254" s="79" t="s">
        <v>955</v>
      </c>
      <c r="AH254" s="79" t="s">
        <v>955</v>
      </c>
      <c r="AI254" s="79" t="s">
        <v>955</v>
      </c>
      <c r="AJ254" s="79" t="s">
        <v>956</v>
      </c>
      <c r="AK254" s="79" t="s">
        <v>956</v>
      </c>
      <c r="AL254" s="79" t="s">
        <v>956</v>
      </c>
      <c r="AM254" s="79" t="s">
        <v>956</v>
      </c>
      <c r="AN254" s="79" t="s">
        <v>957</v>
      </c>
      <c r="AO254" s="79" t="s">
        <v>957</v>
      </c>
      <c r="AP254" s="79" t="s">
        <v>957</v>
      </c>
      <c r="AQ254" s="79" t="s">
        <v>957</v>
      </c>
      <c r="AR254" s="79" t="s">
        <v>958</v>
      </c>
      <c r="AS254" s="79" t="s">
        <v>958</v>
      </c>
      <c r="AT254" s="79" t="s">
        <v>958</v>
      </c>
      <c r="AU254" s="79" t="s">
        <v>958</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4.5" outlineLevel="1" x14ac:dyDescent="0.35">
      <c r="A255" s="257"/>
      <c r="B255" s="258"/>
      <c r="C255" s="268"/>
      <c r="D255" s="268"/>
      <c r="E255" s="268"/>
      <c r="F255" s="276"/>
      <c r="G255" s="276" t="s">
        <v>70</v>
      </c>
      <c r="H255" s="79" t="s">
        <v>422</v>
      </c>
      <c r="I255" s="79" t="s">
        <v>423</v>
      </c>
      <c r="J255" s="79" t="s">
        <v>71</v>
      </c>
      <c r="K255" s="79" t="s">
        <v>424</v>
      </c>
      <c r="L255" s="79" t="s">
        <v>422</v>
      </c>
      <c r="M255" s="79" t="s">
        <v>423</v>
      </c>
      <c r="N255" s="79" t="s">
        <v>71</v>
      </c>
      <c r="O255" s="79" t="s">
        <v>424</v>
      </c>
      <c r="P255" s="79" t="s">
        <v>422</v>
      </c>
      <c r="Q255" s="79" t="s">
        <v>423</v>
      </c>
      <c r="R255" s="79" t="s">
        <v>71</v>
      </c>
      <c r="S255" s="79" t="s">
        <v>424</v>
      </c>
      <c r="T255" s="79" t="s">
        <v>422</v>
      </c>
      <c r="U255" s="79" t="s">
        <v>423</v>
      </c>
      <c r="V255" s="79" t="s">
        <v>71</v>
      </c>
      <c r="W255" s="79" t="s">
        <v>424</v>
      </c>
      <c r="X255" s="79" t="s">
        <v>422</v>
      </c>
      <c r="Y255" s="79" t="s">
        <v>423</v>
      </c>
      <c r="Z255" s="79" t="s">
        <v>71</v>
      </c>
      <c r="AA255" s="79" t="s">
        <v>424</v>
      </c>
      <c r="AB255" s="79" t="s">
        <v>422</v>
      </c>
      <c r="AC255" s="79" t="s">
        <v>423</v>
      </c>
      <c r="AD255" s="79" t="s">
        <v>71</v>
      </c>
      <c r="AE255" s="79" t="s">
        <v>424</v>
      </c>
      <c r="AF255" s="79" t="s">
        <v>422</v>
      </c>
      <c r="AG255" s="79" t="s">
        <v>423</v>
      </c>
      <c r="AH255" s="79" t="s">
        <v>71</v>
      </c>
      <c r="AI255" s="79" t="s">
        <v>424</v>
      </c>
      <c r="AJ255" s="79" t="s">
        <v>422</v>
      </c>
      <c r="AK255" s="79" t="s">
        <v>423</v>
      </c>
      <c r="AL255" s="79" t="s">
        <v>71</v>
      </c>
      <c r="AM255" s="79" t="s">
        <v>424</v>
      </c>
      <c r="AN255" s="79" t="s">
        <v>422</v>
      </c>
      <c r="AO255" s="79" t="s">
        <v>423</v>
      </c>
      <c r="AP255" s="79" t="s">
        <v>71</v>
      </c>
      <c r="AQ255" s="79" t="s">
        <v>424</v>
      </c>
      <c r="AR255" s="79" t="s">
        <v>422</v>
      </c>
      <c r="AS255" s="79" t="s">
        <v>423</v>
      </c>
      <c r="AT255" s="79" t="s">
        <v>71</v>
      </c>
      <c r="AU255" s="79" t="s">
        <v>424</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4.5" outlineLevel="1" x14ac:dyDescent="0.3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4.5" outlineLevel="1" x14ac:dyDescent="0.3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4.5" outlineLevel="1" x14ac:dyDescent="0.3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4.5" outlineLevel="1" x14ac:dyDescent="0.3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4.5" outlineLevel="1" x14ac:dyDescent="0.3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4.5" outlineLevel="1" x14ac:dyDescent="0.3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4.5" outlineLevel="1" x14ac:dyDescent="0.3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4.5" outlineLevel="1" x14ac:dyDescent="0.3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4.5" outlineLevel="1" x14ac:dyDescent="0.3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4.5" outlineLevel="1" x14ac:dyDescent="0.3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4.5" outlineLevel="1" x14ac:dyDescent="0.3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4.5" outlineLevel="1" x14ac:dyDescent="0.3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4.5" outlineLevel="1" x14ac:dyDescent="0.3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4.5" outlineLevel="1" x14ac:dyDescent="0.3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4.5" outlineLevel="1" x14ac:dyDescent="0.3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4.5" outlineLevel="1" x14ac:dyDescent="0.3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4.5" outlineLevel="1" x14ac:dyDescent="0.3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4.5" outlineLevel="1" x14ac:dyDescent="0.3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4.5" outlineLevel="1" x14ac:dyDescent="0.3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4.5" outlineLevel="1" x14ac:dyDescent="0.35">
      <c r="A275" s="257"/>
      <c r="B275" s="258"/>
      <c r="C275" s="268"/>
      <c r="D275" s="268"/>
      <c r="E275" s="268"/>
      <c r="F275" s="276"/>
      <c r="G275" s="743" t="s">
        <v>965</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4.5" outlineLevel="1" x14ac:dyDescent="0.35">
      <c r="A276" s="257"/>
      <c r="B276" s="258"/>
      <c r="C276" s="268"/>
      <c r="D276" s="268"/>
      <c r="E276" s="268"/>
      <c r="F276" s="276"/>
      <c r="G276" s="276" t="s">
        <v>967</v>
      </c>
      <c r="H276" s="79" t="s">
        <v>988</v>
      </c>
      <c r="I276" s="79" t="s">
        <v>988</v>
      </c>
      <c r="J276" s="79" t="s">
        <v>988</v>
      </c>
      <c r="K276" s="79" t="s">
        <v>988</v>
      </c>
      <c r="L276" s="79" t="s">
        <v>480</v>
      </c>
      <c r="M276" s="79" t="s">
        <v>480</v>
      </c>
      <c r="N276" s="79" t="s">
        <v>480</v>
      </c>
      <c r="O276" s="79" t="s">
        <v>480</v>
      </c>
      <c r="P276" s="79" t="s">
        <v>951</v>
      </c>
      <c r="Q276" s="79" t="s">
        <v>951</v>
      </c>
      <c r="R276" s="79" t="s">
        <v>951</v>
      </c>
      <c r="S276" s="79" t="s">
        <v>951</v>
      </c>
      <c r="T276" s="79" t="s">
        <v>952</v>
      </c>
      <c r="U276" s="79" t="s">
        <v>952</v>
      </c>
      <c r="V276" s="79" t="s">
        <v>952</v>
      </c>
      <c r="W276" s="79" t="s">
        <v>952</v>
      </c>
      <c r="X276" s="79" t="s">
        <v>953</v>
      </c>
      <c r="Y276" s="79" t="s">
        <v>953</v>
      </c>
      <c r="Z276" s="79" t="s">
        <v>953</v>
      </c>
      <c r="AA276" s="79" t="s">
        <v>953</v>
      </c>
      <c r="AB276" s="79" t="s">
        <v>954</v>
      </c>
      <c r="AC276" s="79" t="s">
        <v>954</v>
      </c>
      <c r="AD276" s="79" t="s">
        <v>954</v>
      </c>
      <c r="AE276" s="79" t="s">
        <v>954</v>
      </c>
      <c r="AF276" s="79" t="s">
        <v>955</v>
      </c>
      <c r="AG276" s="79" t="s">
        <v>955</v>
      </c>
      <c r="AH276" s="79" t="s">
        <v>955</v>
      </c>
      <c r="AI276" s="79" t="s">
        <v>955</v>
      </c>
      <c r="AJ276" s="79" t="s">
        <v>956</v>
      </c>
      <c r="AK276" s="79" t="s">
        <v>956</v>
      </c>
      <c r="AL276" s="79" t="s">
        <v>956</v>
      </c>
      <c r="AM276" s="79" t="s">
        <v>956</v>
      </c>
      <c r="AN276" s="79" t="s">
        <v>957</v>
      </c>
      <c r="AO276" s="79" t="s">
        <v>957</v>
      </c>
      <c r="AP276" s="79" t="s">
        <v>957</v>
      </c>
      <c r="AQ276" s="79" t="s">
        <v>957</v>
      </c>
      <c r="AR276" s="79" t="s">
        <v>958</v>
      </c>
      <c r="AS276" s="79" t="s">
        <v>958</v>
      </c>
      <c r="AT276" s="79" t="s">
        <v>958</v>
      </c>
      <c r="AU276" s="79" t="s">
        <v>958</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4.5" outlineLevel="1" x14ac:dyDescent="0.35">
      <c r="A277" s="257"/>
      <c r="B277" s="258"/>
      <c r="C277" s="268"/>
      <c r="D277" s="268"/>
      <c r="E277" s="268"/>
      <c r="F277" s="276"/>
      <c r="G277" s="276" t="s">
        <v>968</v>
      </c>
      <c r="H277" s="79" t="s">
        <v>422</v>
      </c>
      <c r="I277" s="79" t="s">
        <v>423</v>
      </c>
      <c r="J277" s="79" t="s">
        <v>71</v>
      </c>
      <c r="K277" s="79" t="s">
        <v>424</v>
      </c>
      <c r="L277" s="79" t="s">
        <v>422</v>
      </c>
      <c r="M277" s="79" t="s">
        <v>423</v>
      </c>
      <c r="N277" s="79" t="s">
        <v>71</v>
      </c>
      <c r="O277" s="79" t="s">
        <v>424</v>
      </c>
      <c r="P277" s="79" t="s">
        <v>422</v>
      </c>
      <c r="Q277" s="79" t="s">
        <v>423</v>
      </c>
      <c r="R277" s="79" t="s">
        <v>71</v>
      </c>
      <c r="S277" s="79" t="s">
        <v>424</v>
      </c>
      <c r="T277" s="79" t="s">
        <v>422</v>
      </c>
      <c r="U277" s="79" t="s">
        <v>423</v>
      </c>
      <c r="V277" s="79" t="s">
        <v>71</v>
      </c>
      <c r="W277" s="79" t="s">
        <v>424</v>
      </c>
      <c r="X277" s="79" t="s">
        <v>422</v>
      </c>
      <c r="Y277" s="79" t="s">
        <v>423</v>
      </c>
      <c r="Z277" s="79" t="s">
        <v>71</v>
      </c>
      <c r="AA277" s="79" t="s">
        <v>424</v>
      </c>
      <c r="AB277" s="79" t="s">
        <v>422</v>
      </c>
      <c r="AC277" s="79" t="s">
        <v>423</v>
      </c>
      <c r="AD277" s="79" t="s">
        <v>71</v>
      </c>
      <c r="AE277" s="79" t="s">
        <v>424</v>
      </c>
      <c r="AF277" s="79" t="s">
        <v>422</v>
      </c>
      <c r="AG277" s="79" t="s">
        <v>423</v>
      </c>
      <c r="AH277" s="79" t="s">
        <v>71</v>
      </c>
      <c r="AI277" s="79" t="s">
        <v>424</v>
      </c>
      <c r="AJ277" s="79" t="s">
        <v>422</v>
      </c>
      <c r="AK277" s="79" t="s">
        <v>423</v>
      </c>
      <c r="AL277" s="79" t="s">
        <v>71</v>
      </c>
      <c r="AM277" s="79" t="s">
        <v>424</v>
      </c>
      <c r="AN277" s="79" t="s">
        <v>422</v>
      </c>
      <c r="AO277" s="79" t="s">
        <v>423</v>
      </c>
      <c r="AP277" s="79" t="s">
        <v>71</v>
      </c>
      <c r="AQ277" s="79" t="s">
        <v>424</v>
      </c>
      <c r="AR277" s="79" t="s">
        <v>422</v>
      </c>
      <c r="AS277" s="79" t="s">
        <v>423</v>
      </c>
      <c r="AT277" s="79" t="s">
        <v>71</v>
      </c>
      <c r="AU277" s="79" t="s">
        <v>424</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4.5" outlineLevel="1" x14ac:dyDescent="0.3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4.5" outlineLevel="1" x14ac:dyDescent="0.3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4.5" outlineLevel="1" x14ac:dyDescent="0.3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4.5" outlineLevel="1" x14ac:dyDescent="0.3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4.5" outlineLevel="1" x14ac:dyDescent="0.3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3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3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4.5" outlineLevel="1" x14ac:dyDescent="0.3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3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4.5" outlineLevel="1" x14ac:dyDescent="0.3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4.5" outlineLevel="1" x14ac:dyDescent="0.3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4.5" outlineLevel="1" x14ac:dyDescent="0.3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4.5" outlineLevel="1" x14ac:dyDescent="0.3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4.5" outlineLevel="1" x14ac:dyDescent="0.3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4.5" outlineLevel="1" x14ac:dyDescent="0.3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4.5" outlineLevel="1" x14ac:dyDescent="0.3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4.5" outlineLevel="1" x14ac:dyDescent="0.3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3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15" customHeight="1" outlineLevel="1" x14ac:dyDescent="0.3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5" customHeight="1" outlineLevel="1" x14ac:dyDescent="0.3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3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3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15" customHeight="1" outlineLevel="1" thickBot="1" x14ac:dyDescent="0.4">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15" customHeight="1" outlineLevel="1" x14ac:dyDescent="0.3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35">
      <c r="A302" s="4"/>
      <c r="B302" s="5"/>
      <c r="C302" s="11"/>
      <c r="D302" s="11"/>
      <c r="E302" s="11" t="s">
        <v>1</v>
      </c>
      <c r="F302" s="12"/>
      <c r="G302" s="13" t="s">
        <v>411</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35">
      <c r="A303" s="4"/>
      <c r="B303" s="5"/>
      <c r="C303" s="11"/>
      <c r="D303" s="11"/>
      <c r="E303" s="16"/>
      <c r="F303" s="12"/>
      <c r="G303" s="17"/>
      <c r="H303" s="12"/>
      <c r="I303" s="334" t="s">
        <v>395</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35">
      <c r="A304" s="4"/>
      <c r="B304" s="5"/>
      <c r="C304" s="16"/>
      <c r="D304" s="11"/>
      <c r="E304" s="16"/>
      <c r="F304" s="12"/>
      <c r="G304" s="12"/>
      <c r="H304" s="12"/>
      <c r="I304" s="12" t="s">
        <v>432</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3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3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3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35">
      <c r="A308" s="4"/>
      <c r="B308" s="5"/>
      <c r="C308" s="16"/>
      <c r="D308" s="16"/>
      <c r="E308" s="16"/>
      <c r="F308" s="16"/>
      <c r="G308" s="16"/>
      <c r="H308" s="16"/>
      <c r="I308" s="16" t="s">
        <v>412</v>
      </c>
      <c r="J308" s="16" t="s">
        <v>412</v>
      </c>
      <c r="K308" s="16" t="s">
        <v>412</v>
      </c>
      <c r="L308" s="344" t="s">
        <v>413</v>
      </c>
      <c r="M308" s="344" t="s">
        <v>413</v>
      </c>
      <c r="N308" s="344" t="s">
        <v>413</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35">
      <c r="A309" s="4"/>
      <c r="B309" s="5"/>
      <c r="C309" s="16"/>
      <c r="D309" s="16"/>
      <c r="E309" s="16"/>
      <c r="F309" s="16"/>
      <c r="G309" s="16"/>
      <c r="H309" s="16" t="s">
        <v>405</v>
      </c>
      <c r="I309" s="22" t="s">
        <v>400</v>
      </c>
      <c r="J309" s="22" t="s">
        <v>401</v>
      </c>
      <c r="K309" s="22" t="s">
        <v>402</v>
      </c>
      <c r="L309" s="22" t="s">
        <v>392</v>
      </c>
      <c r="M309" s="22" t="s">
        <v>393</v>
      </c>
      <c r="N309" s="22" t="s">
        <v>394</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4.5" outlineLevel="1" x14ac:dyDescent="0.3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4.5" outlineLevel="1" x14ac:dyDescent="0.3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4.5" outlineLevel="1" x14ac:dyDescent="0.3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4.5" outlineLevel="1" x14ac:dyDescent="0.3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4.5" outlineLevel="1" x14ac:dyDescent="0.3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4.5" outlineLevel="1" x14ac:dyDescent="0.3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4.5" outlineLevel="1" x14ac:dyDescent="0.3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4.5" outlineLevel="1" x14ac:dyDescent="0.35">
      <c r="A317" s="4"/>
      <c r="B317" s="5"/>
      <c r="C317" s="16"/>
      <c r="D317" s="16"/>
      <c r="E317" s="16"/>
      <c r="F317" s="25"/>
      <c r="G317" s="25"/>
      <c r="H317" s="25" t="s">
        <v>266</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4.5" outlineLevel="1" x14ac:dyDescent="0.3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4.5" outlineLevel="1" x14ac:dyDescent="0.3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4.5" outlineLevel="1" x14ac:dyDescent="0.3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4.5" outlineLevel="1" x14ac:dyDescent="0.3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4.5" outlineLevel="1" x14ac:dyDescent="0.3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4.5" outlineLevel="1" x14ac:dyDescent="0.3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4.5" outlineLevel="1" x14ac:dyDescent="0.35">
      <c r="A324" s="4"/>
      <c r="B324" s="5"/>
      <c r="C324" s="16"/>
      <c r="D324" s="16"/>
      <c r="E324" s="16"/>
      <c r="F324" s="25"/>
      <c r="G324" s="25"/>
      <c r="H324" s="26" t="s">
        <v>415</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4.5" outlineLevel="1" x14ac:dyDescent="0.35">
      <c r="A325" s="4"/>
      <c r="B325" s="5"/>
      <c r="C325" s="16"/>
      <c r="D325" s="16"/>
      <c r="E325" s="16"/>
      <c r="F325" s="25"/>
      <c r="G325" s="25"/>
      <c r="H325" s="7" t="s">
        <v>416</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4.5" outlineLevel="1" x14ac:dyDescent="0.35">
      <c r="A326" s="4"/>
      <c r="B326" s="5"/>
      <c r="C326" s="16"/>
      <c r="D326" s="16"/>
      <c r="E326" s="16"/>
      <c r="F326" s="25"/>
      <c r="G326" s="25"/>
      <c r="H326" s="7" t="s">
        <v>275</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4.5" outlineLevel="1" x14ac:dyDescent="0.35">
      <c r="A327" s="4"/>
      <c r="B327" s="5"/>
      <c r="C327" s="16"/>
      <c r="D327" s="16"/>
      <c r="E327" s="16"/>
      <c r="F327" s="25"/>
      <c r="G327" s="25"/>
      <c r="H327" s="26" t="s">
        <v>417</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4.5" outlineLevel="1" x14ac:dyDescent="0.3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4.5" outlineLevel="1" x14ac:dyDescent="0.35">
      <c r="A329" s="4"/>
      <c r="B329" s="5"/>
      <c r="C329" s="16"/>
      <c r="D329" s="16"/>
      <c r="E329" s="16"/>
      <c r="F329" s="25"/>
      <c r="G329" s="25"/>
      <c r="H329" s="26" t="s">
        <v>418</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4.5" outlineLevel="1" x14ac:dyDescent="0.35">
      <c r="A330" s="4"/>
      <c r="B330" s="5"/>
      <c r="C330" s="16"/>
      <c r="D330" s="16"/>
      <c r="E330" s="16"/>
      <c r="F330" s="25"/>
      <c r="G330" s="25"/>
      <c r="H330" s="26" t="s">
        <v>274</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4.5" outlineLevel="1" x14ac:dyDescent="0.35">
      <c r="A331" s="4"/>
      <c r="B331" s="5"/>
      <c r="C331" s="16"/>
      <c r="D331" s="16"/>
      <c r="E331" s="16"/>
      <c r="F331" s="25"/>
      <c r="G331" s="25"/>
      <c r="H331" s="26" t="s">
        <v>419</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4.5" outlineLevel="1" x14ac:dyDescent="0.35">
      <c r="A332" s="4"/>
      <c r="B332" s="5"/>
      <c r="C332" s="16"/>
      <c r="D332" s="16"/>
      <c r="E332" s="16"/>
      <c r="F332" s="25"/>
      <c r="G332" s="25"/>
      <c r="H332" s="25" t="s">
        <v>272</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4.5" outlineLevel="1" x14ac:dyDescent="0.35">
      <c r="A333" s="4"/>
      <c r="B333" s="5"/>
      <c r="C333" s="16"/>
      <c r="D333" s="16"/>
      <c r="E333" s="16"/>
      <c r="F333" s="25"/>
      <c r="G333" s="25"/>
      <c r="H333" s="25" t="s">
        <v>420</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4.5" outlineLevel="1" x14ac:dyDescent="0.35">
      <c r="A334" s="4"/>
      <c r="B334" s="5"/>
      <c r="C334" s="16"/>
      <c r="D334" s="16"/>
      <c r="E334" s="16"/>
      <c r="F334" s="25"/>
      <c r="G334" s="25"/>
      <c r="H334" s="7" t="s">
        <v>273</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4.5" outlineLevel="1" x14ac:dyDescent="0.3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3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3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15" customHeight="1" outlineLevel="1" x14ac:dyDescent="0.3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5" customHeight="1" outlineLevel="1" x14ac:dyDescent="0.3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3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3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15" customHeight="1" outlineLevel="1" thickBot="1" x14ac:dyDescent="0.4">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15" customHeight="1" outlineLevel="1" x14ac:dyDescent="0.3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3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3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3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3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3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3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3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35">
      <c r="A351" s="4"/>
      <c r="B351" s="5"/>
      <c r="C351" s="16"/>
      <c r="D351" s="16"/>
      <c r="E351" s="16"/>
      <c r="F351" s="16"/>
      <c r="G351" s="16"/>
      <c r="H351" s="16"/>
      <c r="I351" s="16"/>
      <c r="J351" s="274" t="s">
        <v>466</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4.5" outlineLevel="1" x14ac:dyDescent="0.3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4.5" outlineLevel="1" x14ac:dyDescent="0.3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3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3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3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3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3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3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35">
      <c r="A360" s="4"/>
      <c r="B360" s="5"/>
      <c r="C360" s="16"/>
      <c r="D360" s="16"/>
      <c r="E360" s="16"/>
      <c r="F360" s="32"/>
      <c r="H360" s="26"/>
      <c r="I360" s="26" t="s">
        <v>266</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3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3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3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3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3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15" customHeight="1" outlineLevel="1" x14ac:dyDescent="0.3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5" customHeight="1" outlineLevel="1" x14ac:dyDescent="0.3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3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3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15" customHeight="1" outlineLevel="1" thickBot="1" x14ac:dyDescent="0.4">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15" customHeight="1" outlineLevel="1" x14ac:dyDescent="0.3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35">
      <c r="A372" s="4"/>
      <c r="B372" s="5"/>
      <c r="C372" s="11"/>
      <c r="D372" s="11"/>
      <c r="E372" s="11" t="s">
        <v>1</v>
      </c>
      <c r="F372" s="12"/>
      <c r="G372" s="13" t="s">
        <v>440</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3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3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3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3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3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3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35">
      <c r="A379" s="4"/>
      <c r="B379" s="5"/>
      <c r="C379" s="16"/>
      <c r="D379" s="16"/>
      <c r="E379" s="16"/>
      <c r="F379" s="16"/>
      <c r="G379" s="16"/>
      <c r="H379" s="16"/>
      <c r="I379" s="274" t="s">
        <v>466</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4.5" outlineLevel="1" x14ac:dyDescent="0.3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4.5" outlineLevel="1" x14ac:dyDescent="0.3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3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3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3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3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3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3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35">
      <c r="A388" s="4"/>
      <c r="B388" s="5"/>
      <c r="C388" s="16"/>
      <c r="D388" s="16"/>
      <c r="E388" s="16"/>
      <c r="F388" s="32"/>
      <c r="G388" s="208"/>
      <c r="H388" s="208" t="s">
        <v>266</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3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3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3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3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15" customHeight="1" outlineLevel="1" x14ac:dyDescent="0.3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5" customHeight="1" outlineLevel="1" x14ac:dyDescent="0.3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3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3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15" customHeight="1" outlineLevel="1" thickBot="1" x14ac:dyDescent="0.4">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15" customHeight="1" outlineLevel="1" x14ac:dyDescent="0.3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35">
      <c r="A399" s="4"/>
      <c r="B399" s="5"/>
      <c r="C399" s="11"/>
      <c r="D399" s="11"/>
      <c r="E399" s="11" t="s">
        <v>1</v>
      </c>
      <c r="F399" s="12"/>
      <c r="G399" s="13" t="s">
        <v>397</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3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35">
      <c r="A401" s="4"/>
      <c r="B401" s="5"/>
      <c r="C401" s="16"/>
      <c r="D401" s="11"/>
      <c r="E401" s="16"/>
      <c r="F401" s="12"/>
      <c r="G401" s="12"/>
      <c r="H401" s="12"/>
      <c r="I401" s="12" t="s">
        <v>425</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3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3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3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35">
      <c r="A405" s="4"/>
      <c r="B405" s="5"/>
      <c r="C405" s="16"/>
      <c r="D405" s="16"/>
      <c r="E405" s="16"/>
      <c r="F405" s="32"/>
      <c r="H405" s="350" t="s">
        <v>422</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35">
      <c r="A406" s="4"/>
      <c r="B406" s="5"/>
      <c r="C406" s="16"/>
      <c r="D406" s="16"/>
      <c r="E406" s="16"/>
      <c r="F406" s="32"/>
      <c r="H406" s="351" t="s">
        <v>423</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3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35">
      <c r="A408" s="4"/>
      <c r="B408" s="5"/>
      <c r="C408" s="16"/>
      <c r="D408" s="16"/>
      <c r="E408" s="16"/>
      <c r="F408" s="32"/>
      <c r="H408" s="351" t="s">
        <v>424</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3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3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3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3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15" customHeight="1" outlineLevel="1" x14ac:dyDescent="0.3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5" customHeight="1" outlineLevel="1" x14ac:dyDescent="0.3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3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3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15" customHeight="1" outlineLevel="1" thickBot="1" x14ac:dyDescent="0.4">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15" customHeight="1" outlineLevel="1" x14ac:dyDescent="0.3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3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3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3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3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3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3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3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35">
      <c r="A426" s="4"/>
      <c r="B426" s="5"/>
      <c r="C426" s="16"/>
      <c r="D426" s="16"/>
      <c r="E426" s="16"/>
      <c r="F426" s="16"/>
      <c r="G426" s="16"/>
      <c r="H426" s="16"/>
      <c r="I426" s="274" t="s">
        <v>466</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35">
      <c r="A427" s="4"/>
      <c r="B427" s="5"/>
      <c r="C427" s="16"/>
      <c r="D427" s="16"/>
      <c r="E427" s="16"/>
      <c r="F427" s="32"/>
      <c r="H427" s="350" t="s">
        <v>422</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35">
      <c r="A428" s="4"/>
      <c r="B428" s="5"/>
      <c r="C428" s="16"/>
      <c r="D428" s="16"/>
      <c r="E428" s="16"/>
      <c r="F428" s="32"/>
      <c r="H428" s="351" t="s">
        <v>423</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3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35">
      <c r="A430" s="4"/>
      <c r="B430" s="5"/>
      <c r="C430" s="16"/>
      <c r="D430" s="16"/>
      <c r="E430" s="16"/>
      <c r="F430" s="32"/>
      <c r="G430" s="79"/>
      <c r="H430" s="351" t="s">
        <v>424</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3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3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3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3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3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15" customHeight="1" outlineLevel="1" x14ac:dyDescent="0.3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5" customHeight="1" outlineLevel="1" x14ac:dyDescent="0.3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3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3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15" customHeight="1" outlineLevel="1" thickBot="1" x14ac:dyDescent="0.4">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15" customHeight="1" outlineLevel="1" x14ac:dyDescent="0.3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3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3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3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3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3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3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3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35">
      <c r="A449" s="4"/>
      <c r="B449" s="5"/>
      <c r="C449" s="16"/>
      <c r="D449" s="16"/>
      <c r="E449" s="16"/>
      <c r="F449" s="16"/>
      <c r="G449" s="16"/>
      <c r="H449" s="16"/>
      <c r="I449" s="16"/>
      <c r="J449" s="274" t="s">
        <v>466</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4.5" outlineLevel="1" x14ac:dyDescent="0.35">
      <c r="A450" s="4"/>
      <c r="B450" s="5"/>
      <c r="C450" s="16"/>
      <c r="D450" s="16"/>
      <c r="E450" s="16"/>
      <c r="F450" s="25"/>
      <c r="G450" s="26"/>
      <c r="H450" s="26"/>
      <c r="I450" s="33" t="s">
        <v>400</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4.5" outlineLevel="1" x14ac:dyDescent="0.35">
      <c r="A451" s="4"/>
      <c r="B451" s="5"/>
      <c r="C451" s="16"/>
      <c r="D451" s="16"/>
      <c r="E451" s="16"/>
      <c r="F451" s="25"/>
      <c r="G451" s="26"/>
      <c r="H451" s="26"/>
      <c r="I451" s="33" t="s">
        <v>401</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4.5" outlineLevel="1" x14ac:dyDescent="0.35">
      <c r="A452" s="4"/>
      <c r="B452" s="5"/>
      <c r="C452" s="16"/>
      <c r="D452" s="16"/>
      <c r="E452" s="16"/>
      <c r="F452" s="25"/>
      <c r="G452" s="26"/>
      <c r="H452" s="26"/>
      <c r="I452" s="33" t="s">
        <v>402</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4.5" outlineLevel="1" x14ac:dyDescent="0.35">
      <c r="A453" s="4"/>
      <c r="B453" s="5"/>
      <c r="C453" s="16"/>
      <c r="D453" s="16"/>
      <c r="E453" s="16"/>
      <c r="F453" s="25"/>
      <c r="G453" s="26"/>
      <c r="H453" s="26"/>
      <c r="I453" s="33" t="s">
        <v>392</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4.5" outlineLevel="1" x14ac:dyDescent="0.35">
      <c r="A454" s="4"/>
      <c r="B454" s="5"/>
      <c r="C454" s="16"/>
      <c r="D454" s="16"/>
      <c r="E454" s="16"/>
      <c r="F454" s="25"/>
      <c r="G454" s="26"/>
      <c r="H454" s="26"/>
      <c r="I454" s="33" t="s">
        <v>393</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4.5" outlineLevel="1" x14ac:dyDescent="0.35">
      <c r="A455" s="4"/>
      <c r="B455" s="5"/>
      <c r="C455" s="16"/>
      <c r="D455" s="16"/>
      <c r="E455" s="16"/>
      <c r="F455" s="25"/>
      <c r="G455" s="26"/>
      <c r="H455" s="26"/>
      <c r="I455" s="33" t="s">
        <v>394</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3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15" customHeight="1" outlineLevel="1" x14ac:dyDescent="0.3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5" customHeight="1" outlineLevel="1" x14ac:dyDescent="0.3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3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3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15" customHeight="1" outlineLevel="1" thickBot="1" x14ac:dyDescent="0.4">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15" customHeight="1" outlineLevel="1" x14ac:dyDescent="0.3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35">
      <c r="A463" s="4"/>
      <c r="B463" s="5"/>
      <c r="C463" s="11"/>
      <c r="D463" s="11"/>
      <c r="E463" s="11" t="s">
        <v>1</v>
      </c>
      <c r="F463" s="12"/>
      <c r="G463" s="13" t="s">
        <v>277</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35">
      <c r="A464" s="4"/>
      <c r="B464" s="5"/>
      <c r="C464" s="11"/>
      <c r="D464" s="11"/>
      <c r="E464" s="16"/>
      <c r="F464" s="12"/>
      <c r="G464" s="17"/>
      <c r="H464" s="12" t="s">
        <v>278</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3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3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3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3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3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3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4.5" outlineLevel="1" x14ac:dyDescent="0.3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4.5" outlineLevel="1" x14ac:dyDescent="0.3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4.5" outlineLevel="1" x14ac:dyDescent="0.3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4.5" outlineLevel="1" x14ac:dyDescent="0.3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3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4.5" outlineLevel="1" x14ac:dyDescent="0.3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3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15" customHeight="1" outlineLevel="1" x14ac:dyDescent="0.3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5" customHeight="1" outlineLevel="1" x14ac:dyDescent="0.3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3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3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15" customHeight="1" outlineLevel="1" thickBot="1" x14ac:dyDescent="0.4">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15" customHeight="1" outlineLevel="1" x14ac:dyDescent="0.3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3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35">
      <c r="A485" s="4"/>
      <c r="B485" s="5"/>
      <c r="C485" s="11"/>
      <c r="D485" s="11"/>
      <c r="E485" s="16"/>
      <c r="F485" s="12"/>
      <c r="G485" s="12" t="s">
        <v>40</v>
      </c>
      <c r="H485" s="12"/>
      <c r="I485" s="334" t="s">
        <v>395</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3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3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3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35">
      <c r="A489" s="4"/>
      <c r="B489" s="5"/>
      <c r="C489" s="16"/>
      <c r="D489" s="16"/>
      <c r="E489" s="16"/>
      <c r="F489" s="16"/>
      <c r="G489" s="16"/>
      <c r="H489" s="808"/>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35">
      <c r="A490" s="4"/>
      <c r="B490" s="5"/>
      <c r="C490" s="16"/>
      <c r="D490" s="16"/>
      <c r="E490" s="16"/>
      <c r="F490" s="16"/>
      <c r="G490" s="16"/>
      <c r="H490" s="808"/>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35">
      <c r="A491" s="4"/>
      <c r="B491" s="5"/>
      <c r="C491" s="16"/>
      <c r="D491" s="16"/>
      <c r="E491" s="16"/>
      <c r="F491" s="16"/>
      <c r="G491" s="16" t="s">
        <v>43</v>
      </c>
      <c r="H491" s="808"/>
      <c r="I491" s="16"/>
      <c r="J491" s="274" t="s">
        <v>466</v>
      </c>
      <c r="K491" s="274" t="s">
        <v>66</v>
      </c>
      <c r="L491" s="274" t="s">
        <v>67</v>
      </c>
      <c r="M491" s="274" t="s">
        <v>68</v>
      </c>
      <c r="N491" s="274" t="s">
        <v>69</v>
      </c>
      <c r="O491" s="22"/>
      <c r="P491" s="22" t="s">
        <v>282</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3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3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3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3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3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3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3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3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35">
      <c r="A500" s="4"/>
      <c r="B500" s="5"/>
      <c r="C500" s="16"/>
      <c r="D500" s="16"/>
      <c r="E500" s="16"/>
      <c r="F500" s="25"/>
      <c r="G500" s="48"/>
      <c r="H500" s="30"/>
      <c r="I500" s="26" t="s">
        <v>266</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3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3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3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3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3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35">
      <c r="A506" s="4"/>
      <c r="B506" s="5"/>
      <c r="C506" s="16"/>
      <c r="D506" s="16"/>
      <c r="E506" s="16"/>
      <c r="F506" s="25"/>
      <c r="G506" s="49"/>
      <c r="H506" s="50"/>
      <c r="I506" s="70" t="s">
        <v>272</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35">
      <c r="A507" s="4"/>
      <c r="B507" s="5"/>
      <c r="C507" s="16"/>
      <c r="D507" s="16"/>
      <c r="E507" s="16"/>
      <c r="F507" s="25"/>
      <c r="G507" s="49"/>
      <c r="H507" s="50"/>
      <c r="I507" s="70" t="s">
        <v>273</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35">
      <c r="A508" s="4"/>
      <c r="B508" s="5"/>
      <c r="C508" s="16"/>
      <c r="D508" s="16"/>
      <c r="E508" s="16"/>
      <c r="F508" s="25"/>
      <c r="G508" s="49"/>
      <c r="H508" s="50"/>
      <c r="I508" s="7" t="s">
        <v>274</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35">
      <c r="A509" s="4"/>
      <c r="B509" s="5"/>
      <c r="C509" s="16"/>
      <c r="D509" s="16"/>
      <c r="E509" s="16"/>
      <c r="F509" s="25"/>
      <c r="G509" s="49"/>
      <c r="H509" s="50"/>
      <c r="I509" s="7" t="s">
        <v>275</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3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15" customHeight="1" outlineLevel="1" x14ac:dyDescent="0.3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5" customHeight="1" outlineLevel="1" x14ac:dyDescent="0.3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3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3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15" customHeight="1" thickBot="1" x14ac:dyDescent="0.4">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15" customHeight="1" x14ac:dyDescent="0.3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3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3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3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35">
      <c r="A520" s="4"/>
      <c r="B520" s="5"/>
      <c r="C520" s="19">
        <v>0</v>
      </c>
      <c r="D520" s="11"/>
      <c r="E520" s="16"/>
      <c r="F520" s="12"/>
      <c r="G520" s="20"/>
      <c r="H520" s="20"/>
      <c r="J520" s="12"/>
      <c r="N520" s="334" t="s">
        <v>395</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3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3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3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35">
      <c r="A524" s="4"/>
      <c r="B524" s="5"/>
      <c r="C524" s="16"/>
      <c r="D524" s="16"/>
      <c r="E524" s="16"/>
      <c r="F524" s="16"/>
      <c r="G524" s="45" t="s">
        <v>38</v>
      </c>
      <c r="H524" s="52" t="s">
        <v>281</v>
      </c>
      <c r="I524" s="52" t="s">
        <v>48</v>
      </c>
      <c r="J524" s="52" t="s">
        <v>283</v>
      </c>
      <c r="K524" s="24" t="s">
        <v>49</v>
      </c>
      <c r="L524" s="24" t="s">
        <v>284</v>
      </c>
      <c r="M524" s="24" t="s">
        <v>285</v>
      </c>
      <c r="N524" s="24" t="s">
        <v>50</v>
      </c>
      <c r="O524" s="24" t="s">
        <v>287</v>
      </c>
      <c r="P524" s="24" t="s">
        <v>288</v>
      </c>
      <c r="Q524" s="237" t="s">
        <v>286</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3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3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3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3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3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3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3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3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35">
      <c r="A533" s="4"/>
      <c r="B533" s="5"/>
      <c r="C533" s="16"/>
      <c r="D533" s="16"/>
      <c r="E533" s="16"/>
      <c r="F533" s="32"/>
      <c r="G533" s="28" t="s">
        <v>266</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3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3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3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3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3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35">
      <c r="A539" s="4"/>
      <c r="B539" s="5"/>
      <c r="C539" s="16"/>
      <c r="D539" s="16"/>
      <c r="E539" s="16"/>
      <c r="F539" s="32"/>
      <c r="G539" s="235" t="s">
        <v>272</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35">
      <c r="A540" s="4"/>
      <c r="B540" s="5"/>
      <c r="C540" s="16"/>
      <c r="D540" s="16"/>
      <c r="E540" s="16"/>
      <c r="F540" s="32"/>
      <c r="G540" s="235" t="s">
        <v>273</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35">
      <c r="A541" s="4"/>
      <c r="B541" s="5"/>
      <c r="C541" s="16"/>
      <c r="D541" s="16"/>
      <c r="E541" s="16"/>
      <c r="F541" s="32"/>
      <c r="G541" s="236" t="s">
        <v>274</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35">
      <c r="A542" s="4"/>
      <c r="B542" s="5"/>
      <c r="C542" s="16"/>
      <c r="D542" s="16"/>
      <c r="E542" s="16"/>
      <c r="F542" s="32"/>
      <c r="G542" s="236" t="s">
        <v>275</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3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15" customHeight="1" x14ac:dyDescent="0.3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5" customHeight="1" x14ac:dyDescent="0.3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3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3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15" customHeight="1" outlineLevel="1" thickBot="1" x14ac:dyDescent="0.4">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15" customHeight="1" outlineLevel="1" x14ac:dyDescent="0.3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3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3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3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3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3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3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3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3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15" customHeight="1" outlineLevel="1" x14ac:dyDescent="0.3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15" customHeight="1" outlineLevel="1" x14ac:dyDescent="0.3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4.5" outlineLevel="1" x14ac:dyDescent="0.3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4.5" outlineLevel="1" x14ac:dyDescent="0.3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3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3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3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3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3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3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3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3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3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15" customHeight="1" outlineLevel="1" x14ac:dyDescent="0.3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5" customHeight="1" outlineLevel="1" x14ac:dyDescent="0.3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3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3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15" customHeight="1" outlineLevel="1" thickBot="1" x14ac:dyDescent="0.4">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15" customHeight="1" outlineLevel="1" x14ac:dyDescent="0.3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3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3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3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3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3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3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3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35">
      <c r="A584" s="4"/>
      <c r="B584" s="5"/>
      <c r="C584" s="16"/>
      <c r="D584" s="16"/>
      <c r="E584" s="16"/>
      <c r="F584" s="16"/>
      <c r="G584" s="16"/>
      <c r="H584" s="16"/>
      <c r="I584" s="16"/>
      <c r="J584" s="274" t="s">
        <v>466</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4.5" outlineLevel="1" x14ac:dyDescent="0.3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4.5" outlineLevel="1" x14ac:dyDescent="0.3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3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3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3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3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3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3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3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3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3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15" customHeight="1" outlineLevel="1" x14ac:dyDescent="0.3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5" customHeight="1" outlineLevel="1" x14ac:dyDescent="0.3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3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M19" sqref="M19:O19"/>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16" width="10.1796875" customWidth="1"/>
  </cols>
  <sheetData>
    <row r="1" spans="1:30" s="79" customFormat="1" ht="12" customHeight="1" outlineLevel="1"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15" customHeight="1" outlineLevel="1"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15" customHeight="1" outlineLevel="1" x14ac:dyDescent="0.3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35">
      <c r="A4" s="257"/>
      <c r="B4" s="258"/>
      <c r="C4" s="263"/>
      <c r="D4" s="264"/>
      <c r="E4" s="265" t="s">
        <v>919</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35">
      <c r="A5" s="257"/>
      <c r="B5" s="258"/>
      <c r="C5" s="263"/>
      <c r="D5" s="264"/>
      <c r="E5" s="264"/>
      <c r="F5" s="264"/>
      <c r="G5" s="264"/>
      <c r="H5" s="264"/>
      <c r="I5" s="264"/>
      <c r="J5" s="264" t="s">
        <v>370</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3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3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3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35">
      <c r="A9" s="257"/>
      <c r="B9" s="258"/>
      <c r="C9" s="268"/>
      <c r="D9" s="268"/>
      <c r="E9" s="268" t="s">
        <v>110</v>
      </c>
      <c r="F9" s="268" t="s">
        <v>988</v>
      </c>
      <c r="G9" s="712" t="s">
        <v>918</v>
      </c>
      <c r="H9" s="712" t="s">
        <v>910</v>
      </c>
      <c r="I9" s="712" t="s">
        <v>911</v>
      </c>
      <c r="J9" s="712" t="s">
        <v>912</v>
      </c>
      <c r="K9" s="712" t="s">
        <v>913</v>
      </c>
      <c r="L9" s="712" t="s">
        <v>914</v>
      </c>
      <c r="M9" s="712" t="s">
        <v>915</v>
      </c>
      <c r="N9" s="712" t="s">
        <v>916</v>
      </c>
      <c r="O9" s="712" t="s">
        <v>917</v>
      </c>
      <c r="P9" s="722"/>
      <c r="Q9" s="722"/>
      <c r="R9" s="722"/>
      <c r="S9" s="722"/>
      <c r="T9" s="722"/>
      <c r="U9" s="722"/>
      <c r="V9" s="722"/>
      <c r="W9" s="722"/>
      <c r="X9" s="722"/>
      <c r="Y9" s="722"/>
      <c r="Z9" s="709"/>
      <c r="AA9" s="267"/>
      <c r="AB9" s="259"/>
      <c r="AC9" s="259"/>
      <c r="AD9" s="259"/>
    </row>
    <row r="10" spans="1:30" s="79" customFormat="1" outlineLevel="1" x14ac:dyDescent="0.35">
      <c r="A10" s="257"/>
      <c r="B10" s="258"/>
      <c r="C10" s="268"/>
      <c r="D10" s="276"/>
      <c r="E10" s="736" t="s">
        <v>467</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35">
      <c r="A11" s="257"/>
      <c r="B11" s="258"/>
      <c r="C11" s="268"/>
      <c r="D11" s="276"/>
      <c r="E11" s="737" t="s">
        <v>468</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35">
      <c r="A12" s="257"/>
      <c r="B12" s="258"/>
      <c r="C12" s="268"/>
      <c r="D12" s="276"/>
      <c r="E12" s="737" t="s">
        <v>469</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35">
      <c r="A13" s="257"/>
      <c r="B13" s="258"/>
      <c r="C13" s="268"/>
      <c r="D13" s="276"/>
      <c r="E13" s="737" t="s">
        <v>470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35">
      <c r="A14" s="257"/>
      <c r="B14" s="258"/>
      <c r="C14" s="268"/>
      <c r="D14" s="276"/>
      <c r="E14" s="737" t="s">
        <v>471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35">
      <c r="A15" s="257"/>
      <c r="B15" s="258"/>
      <c r="C15" s="268"/>
      <c r="D15" s="276"/>
      <c r="E15" s="737" t="s">
        <v>472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35">
      <c r="A16" s="257"/>
      <c r="B16" s="258"/>
      <c r="C16" s="268"/>
      <c r="D16" s="276"/>
      <c r="E16" s="737" t="s">
        <v>473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35">
      <c r="A17" s="257"/>
      <c r="B17" s="258"/>
      <c r="C17" s="268"/>
      <c r="D17" s="276"/>
      <c r="E17" s="737" t="s">
        <v>474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35">
      <c r="A18" s="257"/>
      <c r="B18" s="258"/>
      <c r="C18" s="268"/>
      <c r="D18" s="276"/>
      <c r="E18" s="737" t="s">
        <v>475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35">
      <c r="A19" s="257"/>
      <c r="B19" s="258"/>
      <c r="C19" s="268"/>
      <c r="D19" s="276"/>
      <c r="E19" s="738" t="s">
        <v>476</v>
      </c>
      <c r="F19" s="364">
        <v>43930</v>
      </c>
      <c r="G19" s="364">
        <v>43905</v>
      </c>
      <c r="H19" s="364">
        <v>43905</v>
      </c>
      <c r="I19" s="364">
        <v>43905</v>
      </c>
      <c r="J19" s="364">
        <v>43930</v>
      </c>
      <c r="K19" s="364">
        <v>43930</v>
      </c>
      <c r="L19" s="364">
        <v>43930</v>
      </c>
      <c r="M19" s="364">
        <v>43930</v>
      </c>
      <c r="N19" s="364">
        <v>43930</v>
      </c>
      <c r="O19" s="364">
        <v>43930</v>
      </c>
      <c r="Z19" s="229"/>
      <c r="AA19" s="267"/>
      <c r="AB19" s="259"/>
      <c r="AC19" s="259"/>
      <c r="AD19" s="259"/>
    </row>
    <row r="20" spans="1:30" s="79" customFormat="1" outlineLevel="1" x14ac:dyDescent="0.35">
      <c r="A20" s="257"/>
      <c r="B20" s="258"/>
      <c r="C20" s="268"/>
      <c r="D20" s="276"/>
      <c r="E20" s="229" t="s">
        <v>477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3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35">
      <c r="A22" s="257"/>
      <c r="B22" s="258"/>
      <c r="C22" s="268"/>
      <c r="D22" s="276"/>
      <c r="E22" s="75" t="s">
        <v>467</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35">
      <c r="A23" s="257"/>
      <c r="B23" s="258"/>
      <c r="C23" s="268"/>
      <c r="D23" s="276"/>
      <c r="E23" s="75" t="s">
        <v>468</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35">
      <c r="A24" s="257"/>
      <c r="B24" s="258"/>
      <c r="C24" s="268"/>
      <c r="D24" s="276"/>
      <c r="E24" s="75" t="s">
        <v>469</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35">
      <c r="A25" s="257"/>
      <c r="B25" s="258"/>
      <c r="C25" s="268"/>
      <c r="D25" s="276"/>
      <c r="E25" s="75" t="s">
        <v>470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35">
      <c r="A26" s="257"/>
      <c r="B26" s="258"/>
      <c r="C26" s="268"/>
      <c r="D26" s="276"/>
      <c r="E26" s="75" t="s">
        <v>471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35">
      <c r="A27" s="257"/>
      <c r="B27" s="258"/>
      <c r="C27" s="268"/>
      <c r="D27" s="276"/>
      <c r="E27" s="75" t="s">
        <v>472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35">
      <c r="A28" s="257"/>
      <c r="B28" s="258"/>
      <c r="C28" s="268"/>
      <c r="D28" s="276"/>
      <c r="E28" s="75" t="s">
        <v>473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35">
      <c r="A29" s="257"/>
      <c r="B29" s="258"/>
      <c r="C29" s="268"/>
      <c r="D29" s="276"/>
      <c r="E29" s="75" t="s">
        <v>474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35">
      <c r="A30" s="257"/>
      <c r="B30" s="258"/>
      <c r="C30" s="268"/>
      <c r="D30" s="276"/>
      <c r="E30" s="75" t="s">
        <v>475</v>
      </c>
      <c r="F30" s="363">
        <f t="shared" ref="F30:O30" si="9">F19-F18</f>
        <v>28</v>
      </c>
      <c r="G30" s="363">
        <f t="shared" si="9"/>
        <v>14</v>
      </c>
      <c r="H30" s="363">
        <f t="shared" si="9"/>
        <v>14</v>
      </c>
      <c r="I30" s="363">
        <f t="shared" si="9"/>
        <v>14</v>
      </c>
      <c r="J30" s="363">
        <f t="shared" si="9"/>
        <v>39</v>
      </c>
      <c r="K30" s="363">
        <f t="shared" si="9"/>
        <v>39</v>
      </c>
      <c r="L30" s="363">
        <f t="shared" si="9"/>
        <v>39</v>
      </c>
      <c r="M30" s="363">
        <f t="shared" si="9"/>
        <v>39</v>
      </c>
      <c r="N30" s="363">
        <f t="shared" si="9"/>
        <v>39</v>
      </c>
      <c r="O30" s="363">
        <f t="shared" si="9"/>
        <v>39</v>
      </c>
      <c r="P30" s="284"/>
      <c r="Q30" s="284"/>
      <c r="R30" s="284"/>
      <c r="S30" s="284"/>
      <c r="T30" s="284"/>
      <c r="U30" s="284"/>
      <c r="V30" s="284"/>
      <c r="W30" s="284"/>
      <c r="X30" s="284"/>
      <c r="Y30" s="284"/>
      <c r="Z30" s="229"/>
      <c r="AA30" s="267"/>
      <c r="AB30" s="259"/>
      <c r="AC30" s="259"/>
      <c r="AD30" s="259"/>
    </row>
    <row r="31" spans="1:30" s="79" customFormat="1" outlineLevel="1" x14ac:dyDescent="0.35">
      <c r="A31" s="257"/>
      <c r="B31" s="258"/>
      <c r="C31" s="268"/>
      <c r="D31" s="276"/>
      <c r="E31" s="75" t="s">
        <v>476</v>
      </c>
      <c r="F31" s="363">
        <f t="shared" ref="F31:O31" si="10">F20-F19</f>
        <v>15</v>
      </c>
      <c r="G31" s="363">
        <f>G20-G19</f>
        <v>20</v>
      </c>
      <c r="H31" s="363">
        <f t="shared" si="10"/>
        <v>20</v>
      </c>
      <c r="I31" s="363">
        <f t="shared" si="10"/>
        <v>20</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3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3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3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15" customHeight="1" outlineLevel="1" x14ac:dyDescent="0.3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5" customHeight="1" x14ac:dyDescent="0.3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3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3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15" customHeight="1" outlineLevel="1" thickBot="1" x14ac:dyDescent="0.4">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15" customHeight="1" outlineLevel="1" x14ac:dyDescent="0.3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35">
      <c r="A41" s="257"/>
      <c r="B41" s="258"/>
      <c r="C41" s="263"/>
      <c r="D41" s="264"/>
      <c r="E41" s="265" t="s">
        <v>920</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35">
      <c r="A42" s="257"/>
      <c r="B42" s="258"/>
      <c r="C42" s="263"/>
      <c r="D42" s="264"/>
      <c r="E42" s="272"/>
      <c r="F42" s="264"/>
      <c r="G42" s="264"/>
      <c r="H42" s="264" t="s">
        <v>370</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3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3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3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35">
      <c r="A46" s="257"/>
      <c r="B46" s="258"/>
      <c r="C46" s="268"/>
      <c r="D46" s="268"/>
      <c r="E46" s="268"/>
      <c r="F46" s="268"/>
      <c r="G46" s="268" t="s">
        <v>988</v>
      </c>
      <c r="H46" s="712" t="s">
        <v>918</v>
      </c>
      <c r="I46" s="712" t="s">
        <v>910</v>
      </c>
      <c r="J46" s="712" t="s">
        <v>911</v>
      </c>
      <c r="K46" s="712" t="s">
        <v>912</v>
      </c>
      <c r="L46" s="712" t="s">
        <v>913</v>
      </c>
      <c r="M46" s="712" t="s">
        <v>914</v>
      </c>
      <c r="N46" s="712" t="s">
        <v>915</v>
      </c>
      <c r="O46" s="712" t="s">
        <v>916</v>
      </c>
      <c r="P46" s="712" t="s">
        <v>917</v>
      </c>
      <c r="Q46" s="268"/>
      <c r="R46" s="709"/>
      <c r="S46" s="709"/>
      <c r="T46" s="709"/>
      <c r="U46" s="267"/>
      <c r="V46" s="259"/>
      <c r="W46" s="259"/>
      <c r="X46" s="259"/>
    </row>
    <row r="47" spans="1:30" s="7" customFormat="1" outlineLevel="1" x14ac:dyDescent="0.3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3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928</v>
      </c>
      <c r="R48" s="34"/>
      <c r="S48" s="34"/>
      <c r="T48" s="34"/>
      <c r="U48" s="15"/>
      <c r="V48" s="6"/>
      <c r="W48" s="6"/>
      <c r="X48" s="6"/>
    </row>
    <row r="49" spans="1:28" s="7" customFormat="1" outlineLevel="1" x14ac:dyDescent="0.35">
      <c r="A49" s="4"/>
      <c r="B49" s="5"/>
      <c r="C49" s="16"/>
      <c r="D49" s="276"/>
      <c r="E49" s="33"/>
      <c r="F49" s="34"/>
      <c r="G49" s="387">
        <v>7</v>
      </c>
      <c r="H49" s="387">
        <v>7</v>
      </c>
      <c r="I49" s="387">
        <v>7</v>
      </c>
      <c r="J49" s="387">
        <v>7</v>
      </c>
      <c r="K49" s="387">
        <v>7</v>
      </c>
      <c r="L49" s="387">
        <v>7</v>
      </c>
      <c r="M49" s="387">
        <v>7</v>
      </c>
      <c r="N49" s="387">
        <v>7</v>
      </c>
      <c r="O49" s="387">
        <v>7</v>
      </c>
      <c r="P49" s="387">
        <v>7</v>
      </c>
      <c r="Q49" s="34" t="s">
        <v>969</v>
      </c>
      <c r="R49" s="34"/>
      <c r="S49" s="34"/>
      <c r="T49" s="34"/>
      <c r="U49" s="15"/>
      <c r="V49" s="6"/>
      <c r="W49" s="6"/>
      <c r="X49" s="6"/>
    </row>
    <row r="50" spans="1:28" s="7" customFormat="1" outlineLevel="1" x14ac:dyDescent="0.35">
      <c r="A50" s="4"/>
      <c r="B50" s="5"/>
      <c r="C50" s="16"/>
      <c r="D50" s="276"/>
      <c r="E50" s="33"/>
      <c r="F50" s="34"/>
      <c r="G50" s="387">
        <v>7</v>
      </c>
      <c r="H50" s="387">
        <v>7</v>
      </c>
      <c r="I50" s="387">
        <v>7</v>
      </c>
      <c r="J50" s="387">
        <v>7</v>
      </c>
      <c r="K50" s="387">
        <v>7</v>
      </c>
      <c r="L50" s="387">
        <v>7</v>
      </c>
      <c r="M50" s="387">
        <v>7</v>
      </c>
      <c r="N50" s="387">
        <v>7</v>
      </c>
      <c r="O50" s="387">
        <v>7</v>
      </c>
      <c r="P50" s="387">
        <v>7</v>
      </c>
      <c r="Q50" s="34" t="s">
        <v>969</v>
      </c>
      <c r="R50" s="34"/>
      <c r="S50" s="34"/>
      <c r="T50" s="34"/>
      <c r="U50" s="15"/>
      <c r="V50" s="6"/>
      <c r="W50" s="6"/>
      <c r="X50" s="6"/>
    </row>
    <row r="51" spans="1:28" s="79" customFormat="1" outlineLevel="1" x14ac:dyDescent="0.3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3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3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3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3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3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3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3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3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3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15" customHeight="1" outlineLevel="1" x14ac:dyDescent="0.3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5" customHeight="1" x14ac:dyDescent="0.3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3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3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15" customHeight="1" outlineLevel="1" thickBot="1" x14ac:dyDescent="0.4">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15" customHeight="1" outlineLevel="1" x14ac:dyDescent="0.3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35">
      <c r="A67" s="257"/>
      <c r="B67" s="258"/>
      <c r="C67" s="263"/>
      <c r="D67" s="264"/>
      <c r="E67" s="265" t="s">
        <v>909</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35">
      <c r="A68" s="257"/>
      <c r="B68" s="258"/>
      <c r="C68" s="263"/>
      <c r="D68" s="264"/>
      <c r="E68" s="272"/>
      <c r="F68" s="264"/>
      <c r="G68" s="264"/>
      <c r="H68" s="264" t="s">
        <v>370</v>
      </c>
      <c r="I68" s="264" t="s">
        <v>922</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3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35">
      <c r="A70" s="257"/>
      <c r="B70" s="258"/>
      <c r="C70" s="268"/>
      <c r="D70" s="268"/>
      <c r="E70" s="268"/>
      <c r="F70" s="718" t="s">
        <v>925</v>
      </c>
      <c r="G70" s="718"/>
      <c r="H70" s="718"/>
      <c r="I70" s="811" t="s">
        <v>926</v>
      </c>
      <c r="J70" s="811"/>
      <c r="K70" s="811"/>
      <c r="L70" s="811" t="s">
        <v>927</v>
      </c>
      <c r="M70" s="811"/>
      <c r="N70" s="811"/>
      <c r="O70" s="707"/>
      <c r="P70" s="707"/>
      <c r="Q70" s="707"/>
      <c r="R70" s="707"/>
      <c r="S70" s="709"/>
      <c r="T70" s="709"/>
      <c r="U70" s="709"/>
      <c r="V70" s="709"/>
      <c r="W70" s="707"/>
      <c r="X70" s="707"/>
      <c r="Y70" s="267"/>
      <c r="Z70" s="259"/>
      <c r="AA70" s="259"/>
      <c r="AB70" s="259"/>
    </row>
    <row r="71" spans="1:28" s="79" customFormat="1" ht="12" customHeight="1" outlineLevel="1" x14ac:dyDescent="0.3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35">
      <c r="A72" s="257"/>
      <c r="B72" s="258"/>
      <c r="C72" s="268"/>
      <c r="D72" s="268"/>
      <c r="E72" s="268"/>
      <c r="F72" s="712" t="s">
        <v>918</v>
      </c>
      <c r="G72" s="712" t="s">
        <v>910</v>
      </c>
      <c r="H72" s="712" t="s">
        <v>911</v>
      </c>
      <c r="I72" s="712" t="s">
        <v>912</v>
      </c>
      <c r="J72" s="712" t="s">
        <v>913</v>
      </c>
      <c r="K72" s="712" t="s">
        <v>914</v>
      </c>
      <c r="L72" s="712" t="s">
        <v>915</v>
      </c>
      <c r="M72" s="712" t="s">
        <v>916</v>
      </c>
      <c r="N72" s="712" t="s">
        <v>917</v>
      </c>
      <c r="O72" s="709"/>
      <c r="P72" s="709"/>
      <c r="Q72" s="707"/>
      <c r="R72" s="707"/>
      <c r="S72" s="709"/>
      <c r="T72" s="709"/>
      <c r="U72" s="709"/>
      <c r="V72" s="709"/>
      <c r="W72" s="707"/>
      <c r="X72" s="707"/>
      <c r="Y72" s="267"/>
      <c r="Z72" s="259"/>
      <c r="AA72" s="259"/>
      <c r="AB72" s="259"/>
    </row>
    <row r="73" spans="1:28" s="79" customFormat="1" ht="12" customHeight="1" outlineLevel="1" x14ac:dyDescent="0.35">
      <c r="A73" s="257"/>
      <c r="B73" s="258"/>
      <c r="C73" s="268"/>
      <c r="D73" s="284"/>
      <c r="E73" s="277" t="s">
        <v>929</v>
      </c>
      <c r="F73" s="713">
        <v>43466</v>
      </c>
      <c r="G73" s="713">
        <v>43466</v>
      </c>
      <c r="H73" s="713">
        <v>43466</v>
      </c>
      <c r="I73" s="713">
        <v>43466</v>
      </c>
      <c r="J73" s="713">
        <v>43466</v>
      </c>
      <c r="K73" s="713">
        <v>43466</v>
      </c>
      <c r="L73" s="713">
        <v>43466</v>
      </c>
      <c r="M73" s="713">
        <v>43466</v>
      </c>
      <c r="N73" s="713">
        <v>43466</v>
      </c>
      <c r="O73" s="79" t="s">
        <v>945</v>
      </c>
      <c r="Q73" s="230"/>
      <c r="R73" s="230"/>
      <c r="S73" s="230"/>
      <c r="T73" s="230"/>
      <c r="U73" s="715"/>
      <c r="V73" s="228"/>
      <c r="W73" s="228"/>
      <c r="X73" s="228"/>
      <c r="Y73" s="267"/>
      <c r="Z73" s="259"/>
      <c r="AA73" s="259"/>
      <c r="AB73" s="259"/>
    </row>
    <row r="74" spans="1:28" s="79" customFormat="1" ht="12" customHeight="1" outlineLevel="1" x14ac:dyDescent="0.35">
      <c r="A74" s="257"/>
      <c r="B74" s="258"/>
      <c r="C74" s="268"/>
      <c r="D74" s="284"/>
      <c r="E74" s="277" t="s">
        <v>930</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35">
      <c r="A75" s="257"/>
      <c r="B75" s="258"/>
      <c r="C75" s="268"/>
      <c r="D75" s="276"/>
      <c r="E75" s="277" t="s">
        <v>931</v>
      </c>
      <c r="F75" s="713">
        <v>43556</v>
      </c>
      <c r="G75" s="713">
        <v>43556</v>
      </c>
      <c r="H75" s="713">
        <v>43556</v>
      </c>
      <c r="I75" s="713">
        <v>43556</v>
      </c>
      <c r="J75" s="713">
        <v>43556</v>
      </c>
      <c r="K75" s="713">
        <v>43556</v>
      </c>
      <c r="L75" s="713">
        <v>43556</v>
      </c>
      <c r="M75" s="713">
        <v>43556</v>
      </c>
      <c r="N75" s="713">
        <v>43556</v>
      </c>
      <c r="O75" s="79" t="s">
        <v>923</v>
      </c>
      <c r="Q75" s="228"/>
      <c r="R75" s="228"/>
      <c r="S75" s="228"/>
      <c r="T75" s="228"/>
      <c r="U75" s="714"/>
      <c r="V75" s="228"/>
      <c r="W75" s="228"/>
      <c r="X75" s="229"/>
      <c r="Y75" s="267"/>
      <c r="Z75" s="259"/>
      <c r="AA75" s="259"/>
      <c r="AB75" s="259"/>
    </row>
    <row r="76" spans="1:28" s="79" customFormat="1" outlineLevel="1" x14ac:dyDescent="0.35">
      <c r="A76" s="257"/>
      <c r="B76" s="258"/>
      <c r="C76" s="268"/>
      <c r="D76" s="276"/>
      <c r="E76" s="277" t="s">
        <v>932</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924</v>
      </c>
      <c r="Q76" s="228"/>
      <c r="R76" s="228"/>
      <c r="S76" s="228"/>
      <c r="T76" s="228"/>
      <c r="U76" s="714"/>
      <c r="V76" s="228"/>
      <c r="W76" s="228"/>
      <c r="X76" s="229"/>
      <c r="Y76" s="267"/>
      <c r="Z76" s="259"/>
      <c r="AA76" s="259"/>
      <c r="AB76" s="259"/>
    </row>
    <row r="77" spans="1:28" s="79" customFormat="1" outlineLevel="1" x14ac:dyDescent="0.35">
      <c r="A77" s="257"/>
      <c r="B77" s="258"/>
      <c r="C77" s="268"/>
      <c r="D77" s="276"/>
      <c r="E77" s="277" t="s">
        <v>933</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941</v>
      </c>
      <c r="Q77" s="228"/>
      <c r="R77" s="228"/>
      <c r="S77" s="228"/>
      <c r="T77" s="228"/>
      <c r="Y77" s="267"/>
      <c r="Z77" s="259"/>
      <c r="AA77" s="259"/>
      <c r="AB77" s="259"/>
    </row>
    <row r="78" spans="1:28" s="79" customFormat="1" outlineLevel="1" x14ac:dyDescent="0.35">
      <c r="A78" s="257"/>
      <c r="B78" s="258"/>
      <c r="C78" s="268"/>
      <c r="D78" s="276"/>
      <c r="E78" s="277" t="s">
        <v>934</v>
      </c>
      <c r="F78" s="713">
        <f t="shared" ref="F78:G78" si="16">F77+H49</f>
        <v>43617</v>
      </c>
      <c r="G78" s="713">
        <f t="shared" si="16"/>
        <v>43617</v>
      </c>
      <c r="H78" s="713">
        <f>H77+J49</f>
        <v>43617</v>
      </c>
      <c r="I78" s="713">
        <f>I77+K48</f>
        <v>43610</v>
      </c>
      <c r="J78" s="713">
        <f t="shared" ref="J78:K78" si="17">J77+L48</f>
        <v>43610</v>
      </c>
      <c r="K78" s="713">
        <f t="shared" si="17"/>
        <v>43610</v>
      </c>
      <c r="L78" s="713">
        <f>$M$10+N52</f>
        <v>43609</v>
      </c>
      <c r="M78" s="713">
        <f t="shared" ref="M78:N78" si="18">$M$10+O52</f>
        <v>43609</v>
      </c>
      <c r="N78" s="713">
        <f t="shared" si="18"/>
        <v>43609</v>
      </c>
      <c r="O78" s="79" t="s">
        <v>942</v>
      </c>
      <c r="Q78" s="228"/>
      <c r="R78" s="228"/>
      <c r="S78" s="228"/>
      <c r="T78" s="228"/>
      <c r="Y78" s="267"/>
      <c r="Z78" s="259"/>
      <c r="AA78" s="259"/>
      <c r="AB78" s="259"/>
    </row>
    <row r="79" spans="1:28" s="79" customFormat="1" outlineLevel="1" x14ac:dyDescent="0.35">
      <c r="A79" s="257"/>
      <c r="B79" s="258"/>
      <c r="C79" s="268"/>
      <c r="D79" s="276"/>
      <c r="E79" s="277" t="s">
        <v>935</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43616</v>
      </c>
      <c r="M79" s="713">
        <f t="shared" ref="M79:N79" si="22">M78+O49</f>
        <v>43616</v>
      </c>
      <c r="N79" s="713">
        <f t="shared" si="22"/>
        <v>43616</v>
      </c>
      <c r="Q79" s="228"/>
      <c r="R79" s="228"/>
      <c r="S79" s="228"/>
      <c r="T79" s="228"/>
      <c r="U79" s="714"/>
      <c r="V79" s="228"/>
      <c r="W79" s="228"/>
      <c r="X79" s="229"/>
      <c r="Y79" s="267"/>
      <c r="Z79" s="259"/>
      <c r="AA79" s="259"/>
      <c r="AB79" s="259"/>
    </row>
    <row r="80" spans="1:28" s="79" customFormat="1" outlineLevel="1" x14ac:dyDescent="0.35">
      <c r="A80" s="257"/>
      <c r="B80" s="258"/>
      <c r="C80" s="268"/>
      <c r="D80" s="276"/>
      <c r="E80" s="277" t="s">
        <v>936</v>
      </c>
      <c r="F80" s="713">
        <v>43647</v>
      </c>
      <c r="G80" s="713">
        <v>43647</v>
      </c>
      <c r="H80" s="713">
        <v>43647</v>
      </c>
      <c r="I80" s="713">
        <f>I79+K50</f>
        <v>43624</v>
      </c>
      <c r="J80" s="713">
        <f t="shared" ref="J80:K80" si="23">J79+L50</f>
        <v>43624</v>
      </c>
      <c r="K80" s="713">
        <f t="shared" si="23"/>
        <v>43624</v>
      </c>
      <c r="L80" s="713">
        <f>L79+N50</f>
        <v>43623</v>
      </c>
      <c r="M80" s="713">
        <f t="shared" ref="M80" si="24">M79+O50</f>
        <v>43623</v>
      </c>
      <c r="N80" s="713">
        <f t="shared" ref="N80" si="25">N79+P50</f>
        <v>43623</v>
      </c>
      <c r="Q80" s="228"/>
      <c r="R80" s="228"/>
      <c r="S80" s="228"/>
      <c r="T80" s="228"/>
      <c r="U80" s="714"/>
      <c r="V80" s="228"/>
      <c r="W80" s="228"/>
      <c r="X80" s="229"/>
      <c r="Y80" s="267"/>
      <c r="Z80" s="259"/>
      <c r="AA80" s="259"/>
      <c r="AB80" s="259"/>
    </row>
    <row r="81" spans="1:28" s="79" customFormat="1" outlineLevel="1" x14ac:dyDescent="0.35">
      <c r="A81" s="257"/>
      <c r="B81" s="258"/>
      <c r="C81" s="268"/>
      <c r="D81" s="276"/>
      <c r="E81" s="277" t="s">
        <v>937</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35">
      <c r="A82" s="257"/>
      <c r="B82" s="258"/>
      <c r="C82" s="268"/>
      <c r="D82" s="276"/>
      <c r="E82" s="277" t="s">
        <v>938</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35">
      <c r="A83" s="257"/>
      <c r="B83" s="258"/>
      <c r="C83" s="268"/>
      <c r="D83" s="276"/>
      <c r="E83" s="277" t="s">
        <v>593</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35">
      <c r="A84" s="257"/>
      <c r="B84" s="258"/>
      <c r="C84" s="268"/>
      <c r="D84" s="276"/>
      <c r="E84" s="277" t="s">
        <v>939</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943</v>
      </c>
      <c r="Q84" s="230"/>
      <c r="R84" s="230"/>
      <c r="S84" s="230"/>
      <c r="T84" s="230"/>
      <c r="U84" s="716"/>
      <c r="V84" s="230"/>
      <c r="W84" s="230"/>
      <c r="X84" s="229"/>
      <c r="Y84" s="267"/>
      <c r="Z84" s="259"/>
      <c r="AA84" s="259"/>
      <c r="AB84" s="259"/>
    </row>
    <row r="85" spans="1:28" s="79" customFormat="1" outlineLevel="1" x14ac:dyDescent="0.35">
      <c r="A85" s="257"/>
      <c r="B85" s="258"/>
      <c r="C85" s="268"/>
      <c r="D85" s="276"/>
      <c r="E85" s="277" t="s">
        <v>940</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944</v>
      </c>
      <c r="Q85" s="230"/>
      <c r="R85" s="230"/>
      <c r="S85" s="230"/>
      <c r="T85" s="230"/>
      <c r="U85" s="716"/>
      <c r="V85" s="230"/>
      <c r="W85" s="230"/>
      <c r="X85" s="229"/>
      <c r="Y85" s="267"/>
      <c r="Z85" s="259"/>
      <c r="AA85" s="259"/>
      <c r="AB85" s="259"/>
    </row>
    <row r="86" spans="1:28" s="79" customFormat="1" ht="12" customHeight="1" outlineLevel="1" x14ac:dyDescent="0.35">
      <c r="A86" s="257"/>
      <c r="B86" s="258"/>
      <c r="C86" s="268"/>
      <c r="D86" s="284"/>
      <c r="E86" s="277" t="s">
        <v>947</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946</v>
      </c>
      <c r="Q86" s="230"/>
      <c r="R86" s="230"/>
      <c r="S86" s="230"/>
      <c r="T86" s="230"/>
      <c r="U86" s="230"/>
      <c r="V86" s="230"/>
      <c r="W86" s="230"/>
      <c r="X86" s="229"/>
      <c r="Y86" s="267"/>
      <c r="Z86" s="259"/>
      <c r="AA86" s="259"/>
      <c r="AB86" s="259"/>
    </row>
    <row r="87" spans="1:28" s="79" customFormat="1" ht="12" customHeight="1" outlineLevel="1" x14ac:dyDescent="0.3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3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15" customHeight="1" outlineLevel="1" x14ac:dyDescent="0.3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5" customHeight="1" x14ac:dyDescent="0.3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3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296</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370</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290</v>
      </c>
      <c r="I9" s="22"/>
      <c r="J9" s="22" t="s">
        <v>289</v>
      </c>
      <c r="K9" s="22"/>
      <c r="L9" s="22" t="s">
        <v>291</v>
      </c>
      <c r="M9" s="22"/>
      <c r="N9" s="23"/>
      <c r="O9" s="23"/>
      <c r="P9" s="23"/>
      <c r="Q9" s="21"/>
      <c r="R9" s="21"/>
      <c r="S9" s="21"/>
      <c r="T9" s="21"/>
      <c r="U9" s="15"/>
      <c r="V9" s="6"/>
      <c r="W9" s="6"/>
      <c r="X9" s="6"/>
    </row>
    <row r="10" spans="1:24" s="7" customFormat="1" outlineLevel="1" x14ac:dyDescent="0.3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35">
      <c r="A11" s="4"/>
      <c r="B11" s="5"/>
      <c r="C11" s="16"/>
      <c r="D11" s="25"/>
      <c r="E11" s="26"/>
      <c r="F11" s="26"/>
      <c r="G11" s="26" t="s">
        <v>242</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35">
      <c r="A12" s="4"/>
      <c r="B12" s="5"/>
      <c r="C12" s="16"/>
      <c r="D12" s="25"/>
      <c r="E12" s="30"/>
      <c r="F12" s="30"/>
      <c r="G12" s="33" t="s">
        <v>243</v>
      </c>
      <c r="H12" s="413">
        <v>1</v>
      </c>
      <c r="I12" s="227"/>
      <c r="J12" s="413">
        <v>1</v>
      </c>
      <c r="K12" s="227"/>
      <c r="L12" s="413" t="s">
        <v>481</v>
      </c>
      <c r="M12" s="227"/>
      <c r="N12" s="230"/>
      <c r="O12" s="230"/>
      <c r="P12" s="230"/>
      <c r="Q12" s="230"/>
      <c r="R12" s="230"/>
      <c r="S12" s="230"/>
      <c r="T12" s="229"/>
      <c r="U12" s="15"/>
      <c r="V12" s="6"/>
      <c r="W12" s="6"/>
      <c r="X12" s="6"/>
    </row>
    <row r="13" spans="1:24" s="7" customFormat="1" ht="6" customHeight="1" outlineLevel="1" x14ac:dyDescent="0.3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35">
      <c r="A14" s="4"/>
      <c r="B14" s="5"/>
      <c r="C14" s="16"/>
      <c r="D14" s="32"/>
      <c r="E14" s="33"/>
      <c r="F14" s="33"/>
      <c r="G14" s="33" t="s">
        <v>298</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35">
      <c r="A15" s="4"/>
      <c r="B15" s="5"/>
      <c r="C15" s="16"/>
      <c r="D15" s="32"/>
      <c r="E15" s="33"/>
      <c r="F15" s="33"/>
      <c r="G15" s="33" t="s">
        <v>297</v>
      </c>
      <c r="H15" s="227"/>
      <c r="I15" s="227"/>
      <c r="J15" s="227"/>
      <c r="K15" s="227"/>
      <c r="L15" s="413" t="s">
        <v>481</v>
      </c>
      <c r="M15" s="227"/>
      <c r="N15" s="230"/>
      <c r="O15" s="230"/>
      <c r="P15" s="230"/>
      <c r="Q15" s="230"/>
      <c r="R15" s="230"/>
      <c r="S15" s="230"/>
      <c r="T15" s="229"/>
      <c r="U15" s="15"/>
      <c r="V15" s="6"/>
      <c r="W15" s="6"/>
      <c r="X15" s="6"/>
    </row>
    <row r="16" spans="1:24" s="7" customFormat="1" ht="12" customHeight="1" outlineLevel="1" x14ac:dyDescent="0.3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3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292</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290</v>
      </c>
      <c r="I29" s="22"/>
      <c r="J29" s="22" t="s">
        <v>289</v>
      </c>
      <c r="K29" s="22"/>
      <c r="L29" s="22" t="s">
        <v>291</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35">
      <c r="A31" s="4"/>
      <c r="B31" s="5"/>
      <c r="C31" s="16"/>
      <c r="D31" s="25"/>
      <c r="E31" s="26"/>
      <c r="F31" s="26"/>
      <c r="G31" s="26" t="s">
        <v>293</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3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35">
      <c r="A33" s="4"/>
      <c r="B33" s="5"/>
      <c r="C33" s="16"/>
      <c r="D33" s="32"/>
      <c r="E33" s="33"/>
      <c r="F33" s="33"/>
      <c r="G33" s="33" t="s">
        <v>294</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3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35">
      <c r="A35" s="4"/>
      <c r="B35" s="5"/>
      <c r="C35" s="16"/>
      <c r="D35" s="32"/>
      <c r="E35" s="33"/>
      <c r="F35" s="33"/>
      <c r="G35" s="33" t="s">
        <v>295</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3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299</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290</v>
      </c>
      <c r="I48" s="22" t="s">
        <v>289</v>
      </c>
      <c r="J48" s="22" t="s">
        <v>291</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300</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35">
      <c r="A50" s="4"/>
      <c r="B50" s="5"/>
      <c r="C50" s="16"/>
      <c r="D50" s="25"/>
      <c r="E50" s="26"/>
      <c r="F50" s="26"/>
      <c r="G50" s="239" t="s">
        <v>301</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35">
      <c r="A51" s="4"/>
      <c r="B51" s="5"/>
      <c r="C51" s="16"/>
      <c r="D51" s="25"/>
      <c r="E51" s="30"/>
      <c r="F51" s="30"/>
      <c r="G51" s="240" t="s">
        <v>302</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35">
      <c r="A52" s="4"/>
      <c r="B52" s="5"/>
      <c r="C52" s="16"/>
      <c r="D52" s="32"/>
      <c r="E52" s="33"/>
      <c r="F52" s="33"/>
      <c r="G52" s="239" t="s">
        <v>303</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3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35">
      <c r="A54" s="4"/>
      <c r="B54" s="5"/>
      <c r="C54" s="16"/>
      <c r="D54" s="32"/>
      <c r="E54" s="33"/>
      <c r="F54" s="33"/>
      <c r="G54" s="414" t="s">
        <v>441</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35">
      <c r="A55" s="4"/>
      <c r="B55" s="5"/>
      <c r="C55" s="16"/>
      <c r="D55" s="32"/>
      <c r="E55" s="33"/>
      <c r="F55" s="33"/>
      <c r="G55" s="221"/>
      <c r="H55" s="227"/>
      <c r="I55" s="239" t="s">
        <v>289</v>
      </c>
      <c r="J55" s="239" t="s">
        <v>291</v>
      </c>
      <c r="K55" s="227"/>
      <c r="L55" s="227"/>
      <c r="M55" s="227"/>
      <c r="N55" s="230"/>
      <c r="O55" s="230"/>
      <c r="P55" s="230"/>
      <c r="Q55" s="230"/>
      <c r="R55" s="230"/>
      <c r="S55" s="230"/>
      <c r="T55" s="229"/>
      <c r="U55" s="15"/>
      <c r="V55" s="6"/>
      <c r="W55" s="6"/>
      <c r="X55" s="6"/>
    </row>
    <row r="56" spans="1:24" s="7" customFormat="1" ht="12" customHeight="1" outlineLevel="1" x14ac:dyDescent="0.35">
      <c r="A56" s="4"/>
      <c r="B56" s="5"/>
      <c r="C56" s="16"/>
      <c r="D56" s="32"/>
      <c r="E56" s="33"/>
      <c r="F56" s="33"/>
      <c r="H56" s="242" t="s">
        <v>304</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35">
      <c r="A57" s="4"/>
      <c r="B57" s="5"/>
      <c r="C57" s="16"/>
      <c r="D57" s="32"/>
      <c r="E57" s="33"/>
      <c r="F57" s="33"/>
      <c r="H57" s="243" t="s">
        <v>305</v>
      </c>
      <c r="I57" s="413">
        <v>0.02</v>
      </c>
      <c r="J57" s="413">
        <v>0.1</v>
      </c>
      <c r="K57" s="227"/>
      <c r="L57" s="227"/>
      <c r="M57" s="227"/>
      <c r="N57" s="230"/>
      <c r="O57" s="230"/>
      <c r="P57" s="230"/>
      <c r="Q57" s="230"/>
      <c r="R57" s="230"/>
      <c r="S57" s="230"/>
      <c r="T57" s="229"/>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306</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310</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811" t="s">
        <v>308</v>
      </c>
      <c r="G68" s="812"/>
      <c r="H68" s="22"/>
      <c r="I68" s="22" t="s">
        <v>309</v>
      </c>
      <c r="J68" s="22"/>
      <c r="K68" s="22"/>
      <c r="L68" s="22" t="s">
        <v>442</v>
      </c>
      <c r="M68" s="22"/>
      <c r="N68" s="22"/>
      <c r="O68" s="22" t="s">
        <v>311</v>
      </c>
      <c r="P68" s="23"/>
      <c r="Q68" s="21"/>
      <c r="R68" s="21" t="s">
        <v>312</v>
      </c>
      <c r="S68" s="21"/>
      <c r="T68" s="21"/>
      <c r="U68" s="15"/>
      <c r="V68" s="6"/>
      <c r="W68" s="6"/>
      <c r="X68" s="6"/>
    </row>
    <row r="69" spans="1:24" s="7" customFormat="1" ht="12" customHeight="1" outlineLevel="1" x14ac:dyDescent="0.35">
      <c r="A69" s="4"/>
      <c r="B69" s="5"/>
      <c r="C69" s="16"/>
      <c r="D69" s="16"/>
      <c r="E69" s="16"/>
      <c r="F69" s="16" t="s">
        <v>111</v>
      </c>
      <c r="G69" s="16" t="s">
        <v>307</v>
      </c>
      <c r="H69" s="22"/>
      <c r="I69" s="22" t="s">
        <v>111</v>
      </c>
      <c r="J69" s="22" t="s">
        <v>307</v>
      </c>
      <c r="K69" s="22"/>
      <c r="L69" s="22" t="s">
        <v>111</v>
      </c>
      <c r="M69" s="22" t="s">
        <v>307</v>
      </c>
      <c r="N69" s="23"/>
      <c r="O69" s="22" t="s">
        <v>111</v>
      </c>
      <c r="P69" s="22" t="s">
        <v>307</v>
      </c>
      <c r="Q69" s="21"/>
      <c r="R69" s="21" t="s">
        <v>307</v>
      </c>
      <c r="S69" s="21"/>
      <c r="T69" s="21"/>
      <c r="U69" s="15"/>
      <c r="V69" s="6"/>
      <c r="W69" s="6"/>
      <c r="X69" s="6"/>
    </row>
    <row r="70" spans="1:24" s="7" customFormat="1" outlineLevel="1" x14ac:dyDescent="0.3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3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3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3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3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3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3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3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3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3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3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3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3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3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3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35">
      <c r="A85" s="4"/>
      <c r="B85" s="5"/>
      <c r="C85" s="16"/>
      <c r="D85" s="32"/>
      <c r="E85" s="33"/>
      <c r="F85" s="33"/>
      <c r="K85" s="227"/>
      <c r="L85" s="227"/>
      <c r="M85" s="227"/>
      <c r="N85" s="230"/>
      <c r="O85" s="230"/>
      <c r="P85" s="230"/>
      <c r="Q85" s="230"/>
      <c r="R85" s="230"/>
      <c r="S85" s="230"/>
      <c r="T85" s="229"/>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313</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314</v>
      </c>
      <c r="G94" s="21"/>
      <c r="H94" s="21"/>
      <c r="I94" s="21"/>
      <c r="J94" s="21"/>
      <c r="K94" s="21"/>
      <c r="L94" s="21"/>
      <c r="M94" s="21"/>
      <c r="N94" s="21"/>
      <c r="O94" s="21" t="s">
        <v>447</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811"/>
      <c r="F96" s="812"/>
      <c r="G96" s="22" t="s">
        <v>315</v>
      </c>
      <c r="H96" s="22"/>
      <c r="I96" s="22"/>
      <c r="J96" s="135" t="s">
        <v>443</v>
      </c>
      <c r="K96" s="135"/>
      <c r="L96" s="22"/>
      <c r="M96" s="135" t="s">
        <v>444</v>
      </c>
      <c r="N96" s="135"/>
      <c r="O96" s="22"/>
      <c r="P96" s="418" t="s">
        <v>445</v>
      </c>
      <c r="Q96" s="194"/>
      <c r="R96" s="21"/>
      <c r="S96" s="194" t="s">
        <v>446</v>
      </c>
      <c r="T96" s="194"/>
      <c r="U96" s="15"/>
      <c r="V96" s="6"/>
      <c r="W96" s="6"/>
      <c r="X96" s="6"/>
    </row>
    <row r="97" spans="1:24" s="7" customFormat="1" ht="12" customHeight="1" outlineLevel="1" x14ac:dyDescent="0.35">
      <c r="A97" s="4"/>
      <c r="B97" s="5"/>
      <c r="C97" s="16"/>
      <c r="D97" s="16"/>
      <c r="E97" s="16" t="s">
        <v>302</v>
      </c>
      <c r="F97" s="16"/>
      <c r="G97" s="22" t="s">
        <v>118</v>
      </c>
      <c r="H97" s="22" t="s">
        <v>316</v>
      </c>
      <c r="I97" s="22"/>
      <c r="J97" s="22" t="s">
        <v>111</v>
      </c>
      <c r="K97" s="22" t="s">
        <v>307</v>
      </c>
      <c r="L97" s="22"/>
      <c r="M97" s="22" t="s">
        <v>111</v>
      </c>
      <c r="N97" s="22" t="s">
        <v>307</v>
      </c>
      <c r="O97" s="22"/>
      <c r="P97" s="22" t="s">
        <v>111</v>
      </c>
      <c r="Q97" s="22" t="s">
        <v>307</v>
      </c>
      <c r="R97" s="22"/>
      <c r="S97" s="22" t="s">
        <v>111</v>
      </c>
      <c r="T97" s="22" t="s">
        <v>307</v>
      </c>
      <c r="U97" s="15"/>
      <c r="V97" s="6"/>
      <c r="W97" s="6"/>
      <c r="X97" s="6"/>
    </row>
    <row r="98" spans="1:24" s="7" customFormat="1" outlineLevel="1" x14ac:dyDescent="0.3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3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3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3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35">
      <c r="A102" s="4"/>
      <c r="B102" s="5"/>
      <c r="C102" s="16"/>
      <c r="D102" s="25"/>
      <c r="E102" s="249"/>
      <c r="F102" s="75"/>
      <c r="G102" s="75" t="s">
        <v>266</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3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3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3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3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3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3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3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3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3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3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3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3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35">
      <c r="A115" s="257"/>
      <c r="B115" s="258"/>
      <c r="C115" s="268"/>
      <c r="D115" s="284"/>
      <c r="E115" s="221" t="s">
        <v>892</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3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35">
      <c r="A117" s="257"/>
      <c r="B117" s="258"/>
      <c r="C117" s="268"/>
      <c r="D117" s="284"/>
      <c r="E117" s="437" t="s">
        <v>893</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3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3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3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35">
      <c r="A121" s="257"/>
      <c r="B121" s="258"/>
      <c r="C121" s="268"/>
      <c r="D121" s="284"/>
      <c r="E121" s="221" t="s">
        <v>891</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3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3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3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3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3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35">
      <c r="A127" s="257"/>
      <c r="B127" s="258"/>
      <c r="C127" s="268"/>
      <c r="D127" s="284"/>
      <c r="E127" s="436" t="s">
        <v>266</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3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3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3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3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3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3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3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3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2" workbookViewId="0">
      <selection activeCell="K742" sqref="K742:O751"/>
    </sheetView>
  </sheetViews>
  <sheetFormatPr defaultColWidth="11.54296875" defaultRowHeight="12" customHeight="1" outlineLevelRow="1" x14ac:dyDescent="0.35"/>
  <cols>
    <col min="1" max="1" width="4.54296875" style="79" customWidth="1"/>
    <col min="2" max="2" width="1.54296875" style="79" customWidth="1"/>
    <col min="3" max="4" width="0.54296875" style="79" customWidth="1"/>
    <col min="5" max="6" width="1.54296875" style="79" customWidth="1"/>
    <col min="7" max="7" width="13.54296875" style="79" customWidth="1"/>
    <col min="8" max="26" width="11.54296875" style="79"/>
    <col min="27" max="28" width="5" style="79" customWidth="1"/>
    <col min="29" max="16384" width="11.54296875" style="79"/>
  </cols>
  <sheetData>
    <row r="1" spans="1:29" ht="12" customHeight="1" x14ac:dyDescent="0.3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3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15" hidden="1"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15" hidden="1" customHeight="1" outlineLevel="1" x14ac:dyDescent="0.3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3" hidden="1" customHeight="1" outlineLevel="1" collapsed="1" x14ac:dyDescent="0.3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3" hidden="1" customHeight="1" outlineLevel="1" x14ac:dyDescent="0.3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3" hidden="1"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3" hidden="1" customHeight="1" outlineLevel="1" x14ac:dyDescent="0.3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3" hidden="1" customHeight="1" outlineLevel="1" x14ac:dyDescent="0.3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3" hidden="1"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3" hidden="1"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3" hidden="1"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15" hidden="1" customHeight="1" outlineLevel="1" x14ac:dyDescent="0.3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15" hidden="1"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3" hidden="1"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3" hidden="1" customHeight="1" outlineLevel="1" x14ac:dyDescent="0.35">
      <c r="A16" s="77"/>
      <c r="B16" s="81"/>
      <c r="C16" s="111"/>
      <c r="D16" s="111"/>
      <c r="E16" s="111"/>
      <c r="F16" s="113"/>
      <c r="G16" s="116" t="s">
        <v>136</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3" hidden="1" customHeight="1" outlineLevel="1" x14ac:dyDescent="0.3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3" hidden="1" customHeight="1" outlineLevel="1" x14ac:dyDescent="0.3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15" hidden="1" customHeight="1" outlineLevel="1" x14ac:dyDescent="0.3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3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3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3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15" hidden="1"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15" hidden="1"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3" hidden="1" customHeight="1" outlineLevel="1" collapsed="1" x14ac:dyDescent="0.3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3" hidden="1" customHeight="1" outlineLevel="1" x14ac:dyDescent="0.3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3" hidden="1"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3" hidden="1"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3" hidden="1"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3" hidden="1"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3" hidden="1"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3" hidden="1"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15" hidden="1" customHeight="1" outlineLevel="1" x14ac:dyDescent="0.3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15" hidden="1"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3" hidden="1" customHeight="1" outlineLevel="1" x14ac:dyDescent="0.3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3" hidden="1" customHeight="1" outlineLevel="1" x14ac:dyDescent="0.3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3" hidden="1"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3" hidden="1"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3" hidden="1" customHeight="1" outlineLevel="1" x14ac:dyDescent="0.3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3" hidden="1" customHeight="1" outlineLevel="1" x14ac:dyDescent="0.3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3" hidden="1" customHeight="1" outlineLevel="1" x14ac:dyDescent="0.3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3" hidden="1" customHeight="1" outlineLevel="1" x14ac:dyDescent="0.3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3" hidden="1"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3" hidden="1" customHeight="1" outlineLevel="1" x14ac:dyDescent="0.35">
      <c r="A45" s="257"/>
      <c r="B45" s="130"/>
      <c r="C45" s="111"/>
      <c r="D45" s="111"/>
      <c r="E45" s="111"/>
      <c r="F45" s="113"/>
      <c r="G45" s="115"/>
      <c r="H45" s="119" t="s">
        <v>455</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35">
      <c r="A46" s="257"/>
      <c r="B46" s="130"/>
      <c r="C46" s="111"/>
      <c r="D46" s="111"/>
      <c r="E46" s="111"/>
      <c r="F46" s="113"/>
      <c r="G46" s="115"/>
      <c r="H46" s="815" t="s">
        <v>456</v>
      </c>
      <c r="I46" s="816"/>
      <c r="J46" s="816"/>
      <c r="K46" s="816"/>
      <c r="L46" s="816"/>
      <c r="M46" s="816"/>
      <c r="N46" s="816"/>
      <c r="O46" s="816"/>
      <c r="P46" s="816"/>
      <c r="Q46" s="816"/>
      <c r="R46" s="816"/>
      <c r="S46" s="816"/>
      <c r="T46" s="817"/>
      <c r="U46" s="782"/>
      <c r="V46" s="782"/>
      <c r="W46" s="782"/>
      <c r="X46" s="782"/>
      <c r="Y46" s="782"/>
      <c r="Z46" s="115"/>
      <c r="AA46" s="113"/>
      <c r="AB46" s="267"/>
      <c r="AC46" s="259"/>
    </row>
    <row r="47" spans="1:29" ht="5.15" hidden="1" customHeight="1" outlineLevel="1" x14ac:dyDescent="0.3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3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3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3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15" hidden="1" customHeight="1" outlineLevel="1" collapsed="1" thickBot="1" x14ac:dyDescent="0.4">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15" hidden="1" customHeight="1" outlineLevel="1" x14ac:dyDescent="0.3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3" hidden="1" customHeight="1" outlineLevel="1" collapsed="1" x14ac:dyDescent="0.3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3" hidden="1" customHeight="1" outlineLevel="1" x14ac:dyDescent="0.3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3" hidden="1" customHeight="1" outlineLevel="1" x14ac:dyDescent="0.3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3" hidden="1" customHeight="1" outlineLevel="1" x14ac:dyDescent="0.3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3" hidden="1" customHeight="1" outlineLevel="1" x14ac:dyDescent="0.3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3" hidden="1" customHeight="1" outlineLevel="1" x14ac:dyDescent="0.3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3" hidden="1" customHeight="1" outlineLevel="1" x14ac:dyDescent="0.3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3" hidden="1" customHeight="1" outlineLevel="1" x14ac:dyDescent="0.35">
      <c r="A60" s="77"/>
      <c r="B60" s="130"/>
      <c r="C60" s="111"/>
      <c r="D60" s="111"/>
      <c r="E60" s="111"/>
      <c r="F60" s="95"/>
      <c r="G60" s="110" t="s">
        <v>155</v>
      </c>
      <c r="H60" s="110" t="s">
        <v>156</v>
      </c>
      <c r="I60" s="110"/>
      <c r="J60" s="274" t="s">
        <v>988</v>
      </c>
      <c r="K60" s="110" t="s">
        <v>480</v>
      </c>
      <c r="L60" s="274" t="s">
        <v>951</v>
      </c>
      <c r="M60" s="274" t="s">
        <v>952</v>
      </c>
      <c r="N60" s="274" t="s">
        <v>953</v>
      </c>
      <c r="O60" s="274" t="s">
        <v>954</v>
      </c>
      <c r="P60" s="274" t="s">
        <v>955</v>
      </c>
      <c r="Q60" s="274" t="s">
        <v>956</v>
      </c>
      <c r="R60" s="274" t="s">
        <v>957</v>
      </c>
      <c r="S60" s="274" t="s">
        <v>958</v>
      </c>
      <c r="T60" s="110"/>
      <c r="U60" s="274"/>
      <c r="V60" s="274"/>
      <c r="W60" s="274"/>
      <c r="X60" s="274"/>
      <c r="Y60" s="274"/>
      <c r="Z60" s="110"/>
      <c r="AA60" s="206"/>
      <c r="AB60" s="93"/>
      <c r="AC60" s="131"/>
    </row>
    <row r="61" spans="1:29" ht="5.15" hidden="1" customHeight="1" outlineLevel="1" x14ac:dyDescent="0.3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15" hidden="1" customHeight="1" outlineLevel="1" x14ac:dyDescent="0.3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3" hidden="1" customHeight="1" outlineLevel="1" x14ac:dyDescent="0.35">
      <c r="A63" s="77"/>
      <c r="B63" s="130"/>
      <c r="C63" s="111"/>
      <c r="D63" s="111"/>
      <c r="E63" s="111"/>
      <c r="F63" s="113"/>
      <c r="G63" s="119" t="s">
        <v>985</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3" hidden="1" customHeight="1" outlineLevel="1" x14ac:dyDescent="0.3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3" hidden="1" customHeight="1" outlineLevel="1" x14ac:dyDescent="0.35">
      <c r="A65" s="77"/>
      <c r="B65" s="130"/>
      <c r="C65" s="111"/>
      <c r="D65" s="111"/>
      <c r="E65" s="111"/>
      <c r="F65" s="113"/>
      <c r="G65" s="122" t="s">
        <v>986</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3" hidden="1" customHeight="1" outlineLevel="1" x14ac:dyDescent="0.3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3" hidden="1" customHeight="1" outlineLevel="1" x14ac:dyDescent="0.3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3" hidden="1" customHeight="1" outlineLevel="1" x14ac:dyDescent="0.3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15" hidden="1" customHeight="1" outlineLevel="1" x14ac:dyDescent="0.3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3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3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3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3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15" hidden="1" customHeight="1" outlineLevel="1" collapsed="1" thickBot="1" x14ac:dyDescent="0.4">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15" hidden="1" customHeight="1" outlineLevel="1" x14ac:dyDescent="0.3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3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3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3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3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3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3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35">
      <c r="A82" s="141"/>
      <c r="B82" s="142"/>
      <c r="C82" s="95"/>
      <c r="D82" s="95"/>
      <c r="E82" s="95"/>
      <c r="F82" s="95"/>
      <c r="G82" s="95"/>
      <c r="H82" s="110"/>
      <c r="I82" s="110" t="s">
        <v>459</v>
      </c>
      <c r="J82" s="135" t="s">
        <v>170</v>
      </c>
      <c r="K82" s="135"/>
      <c r="L82" s="135"/>
      <c r="M82" s="135"/>
      <c r="N82" s="135"/>
      <c r="O82" s="135"/>
      <c r="P82" s="274"/>
      <c r="Q82" s="135" t="s">
        <v>984</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35">
      <c r="A83" s="141"/>
      <c r="B83" s="142"/>
      <c r="C83" s="111"/>
      <c r="D83" s="111"/>
      <c r="E83" s="111"/>
      <c r="F83" s="95"/>
      <c r="G83" s="95"/>
      <c r="H83" s="110" t="s">
        <v>552</v>
      </c>
      <c r="I83" s="110" t="s">
        <v>42</v>
      </c>
      <c r="J83" s="110" t="s">
        <v>457</v>
      </c>
      <c r="K83" s="110" t="s">
        <v>458</v>
      </c>
      <c r="L83" s="110" t="s">
        <v>460</v>
      </c>
      <c r="M83" s="110" t="s">
        <v>461</v>
      </c>
      <c r="N83" s="110" t="s">
        <v>462</v>
      </c>
      <c r="O83" s="110" t="s">
        <v>464</v>
      </c>
      <c r="P83" s="274"/>
      <c r="Q83" s="274" t="s">
        <v>465</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15" hidden="1" customHeight="1" outlineLevel="1" x14ac:dyDescent="0.3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15" hidden="1" customHeight="1" outlineLevel="1" x14ac:dyDescent="0.3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35">
      <c r="A86" s="141"/>
      <c r="B86" s="142"/>
      <c r="C86" s="111"/>
      <c r="D86" s="111"/>
      <c r="E86" s="111"/>
      <c r="F86" s="154"/>
      <c r="G86" s="119"/>
      <c r="H86" s="704" t="s">
        <v>988</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1" x14ac:dyDescent="0.35">
      <c r="A87" s="141"/>
      <c r="B87" s="142"/>
      <c r="C87" s="111"/>
      <c r="D87" s="111"/>
      <c r="E87" s="111"/>
      <c r="F87" s="295"/>
      <c r="G87" s="119"/>
      <c r="H87" s="704" t="s">
        <v>480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1" x14ac:dyDescent="0.35">
      <c r="A88" s="141"/>
      <c r="B88" s="142"/>
      <c r="C88" s="111"/>
      <c r="D88" s="111"/>
      <c r="E88" s="111"/>
      <c r="F88" s="295"/>
      <c r="G88" s="119"/>
      <c r="H88" s="704" t="s">
        <v>951</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1" x14ac:dyDescent="0.35">
      <c r="A89" s="141"/>
      <c r="B89" s="142"/>
      <c r="C89" s="111"/>
      <c r="D89" s="111"/>
      <c r="E89" s="111"/>
      <c r="F89" s="295"/>
      <c r="G89" s="119"/>
      <c r="H89" s="704" t="s">
        <v>952</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1" x14ac:dyDescent="0.35">
      <c r="A90" s="141"/>
      <c r="B90" s="142"/>
      <c r="C90" s="111"/>
      <c r="D90" s="111"/>
      <c r="E90" s="111"/>
      <c r="F90" s="295"/>
      <c r="G90" s="119"/>
      <c r="H90" s="704" t="s">
        <v>953</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1" x14ac:dyDescent="0.35">
      <c r="A91" s="141"/>
      <c r="B91" s="142"/>
      <c r="C91" s="111"/>
      <c r="D91" s="111"/>
      <c r="E91" s="111"/>
      <c r="F91" s="295"/>
      <c r="G91" s="119"/>
      <c r="H91" s="704" t="s">
        <v>954</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1" x14ac:dyDescent="0.35">
      <c r="A92" s="141"/>
      <c r="B92" s="142"/>
      <c r="C92" s="111"/>
      <c r="D92" s="111"/>
      <c r="E92" s="111"/>
      <c r="F92" s="295"/>
      <c r="G92" s="119"/>
      <c r="H92" s="704" t="s">
        <v>955</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1" x14ac:dyDescent="0.35">
      <c r="A93" s="141"/>
      <c r="B93" s="142"/>
      <c r="C93" s="111"/>
      <c r="D93" s="111"/>
      <c r="E93" s="111"/>
      <c r="F93" s="295"/>
      <c r="G93" s="119"/>
      <c r="H93" s="704" t="s">
        <v>956</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1" x14ac:dyDescent="0.35">
      <c r="A94" s="141"/>
      <c r="B94" s="142"/>
      <c r="C94" s="111"/>
      <c r="D94" s="111"/>
      <c r="E94" s="111"/>
      <c r="F94" s="295"/>
      <c r="G94" s="119"/>
      <c r="H94" s="704" t="s">
        <v>957</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1" x14ac:dyDescent="0.35">
      <c r="A95" s="141"/>
      <c r="B95" s="142"/>
      <c r="C95" s="111"/>
      <c r="D95" s="111"/>
      <c r="E95" s="111"/>
      <c r="F95" s="295"/>
      <c r="G95" s="119"/>
      <c r="H95" s="704" t="s">
        <v>958</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x14ac:dyDescent="0.3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15" hidden="1" customHeight="1" outlineLevel="1" x14ac:dyDescent="0.3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3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3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3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15" hidden="1" customHeight="1" outlineLevel="1" collapsed="1" thickBot="1" x14ac:dyDescent="0.4">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15" hidden="1" customHeight="1" outlineLevel="1" collapsed="1" x14ac:dyDescent="0.3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3" hidden="1" customHeight="1" outlineLevel="1" collapsed="1" x14ac:dyDescent="0.3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3" hidden="1" customHeight="1" outlineLevel="1" x14ac:dyDescent="0.3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3" hidden="1" customHeight="1" outlineLevel="1" x14ac:dyDescent="0.3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3" hidden="1" customHeight="1" outlineLevel="1" x14ac:dyDescent="0.3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3" hidden="1" customHeight="1" outlineLevel="1" x14ac:dyDescent="0.3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3" hidden="1" customHeight="1" outlineLevel="1" x14ac:dyDescent="0.3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3" hidden="1" customHeight="1" outlineLevel="1" x14ac:dyDescent="0.3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3" hidden="1" customHeight="1" outlineLevel="1" x14ac:dyDescent="0.3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15" hidden="1" customHeight="1" outlineLevel="1" x14ac:dyDescent="0.3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15" hidden="1" customHeight="1" outlineLevel="1" x14ac:dyDescent="0.3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3" hidden="1" customHeight="1" outlineLevel="1" x14ac:dyDescent="0.3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3" hidden="1" customHeight="1" outlineLevel="1" x14ac:dyDescent="0.3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3" hidden="1" customHeight="1" outlineLevel="1" x14ac:dyDescent="0.35">
      <c r="A115" s="141"/>
      <c r="B115" s="130"/>
      <c r="C115" s="111"/>
      <c r="D115" s="111"/>
      <c r="E115" s="111"/>
      <c r="F115" s="113"/>
      <c r="G115" s="115"/>
      <c r="H115" s="115" t="s">
        <v>320</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3" hidden="1" customHeight="1" outlineLevel="1" x14ac:dyDescent="0.3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3" hidden="1" customHeight="1" outlineLevel="1" x14ac:dyDescent="0.35">
      <c r="A117" s="141"/>
      <c r="B117" s="130"/>
      <c r="C117" s="111"/>
      <c r="D117" s="111"/>
      <c r="E117" s="111"/>
      <c r="F117" s="113"/>
      <c r="G117" s="115"/>
      <c r="H117" s="115" t="s">
        <v>375</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3" hidden="1" customHeight="1" outlineLevel="1" x14ac:dyDescent="0.35">
      <c r="A118" s="141"/>
      <c r="B118" s="130"/>
      <c r="C118" s="111"/>
      <c r="D118" s="111"/>
      <c r="E118" s="111"/>
      <c r="F118" s="113"/>
      <c r="G118" s="115"/>
      <c r="H118" s="326" t="s">
        <v>376</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3" hidden="1" customHeight="1" outlineLevel="1" x14ac:dyDescent="0.3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3" hidden="1" customHeight="1" outlineLevel="1" x14ac:dyDescent="0.3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3" hidden="1" customHeight="1" outlineLevel="1" x14ac:dyDescent="0.3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3" hidden="1" customHeight="1" outlineLevel="1" x14ac:dyDescent="0.3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3" hidden="1" customHeight="1" outlineLevel="1" x14ac:dyDescent="0.35">
      <c r="A123" s="141"/>
      <c r="B123" s="130"/>
      <c r="C123" s="111"/>
      <c r="D123" s="111"/>
      <c r="E123" s="111"/>
      <c r="F123" s="113"/>
      <c r="G123" s="115"/>
      <c r="H123" s="175" t="s">
        <v>310</v>
      </c>
      <c r="I123" s="175"/>
      <c r="J123" s="175"/>
      <c r="K123" s="175"/>
      <c r="L123" s="176" t="s">
        <v>459</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3" hidden="1" customHeight="1" outlineLevel="1" x14ac:dyDescent="0.35">
      <c r="A124" s="141"/>
      <c r="B124" s="130"/>
      <c r="C124" s="111"/>
      <c r="D124" s="111"/>
      <c r="E124" s="111"/>
      <c r="F124" s="113"/>
      <c r="G124" s="122"/>
      <c r="H124" s="178"/>
      <c r="I124" s="178"/>
      <c r="J124" s="178"/>
      <c r="K124" s="178"/>
      <c r="L124" s="179" t="s">
        <v>42</v>
      </c>
      <c r="M124" s="179" t="s">
        <v>457</v>
      </c>
      <c r="N124" s="179" t="s">
        <v>458</v>
      </c>
      <c r="O124" s="179" t="s">
        <v>460</v>
      </c>
      <c r="P124" s="179" t="s">
        <v>461</v>
      </c>
      <c r="Q124" s="179" t="s">
        <v>462</v>
      </c>
      <c r="R124" s="179" t="s">
        <v>464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3" hidden="1" customHeight="1" outlineLevel="1" x14ac:dyDescent="0.3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3" hidden="1" customHeight="1" outlineLevel="1" x14ac:dyDescent="0.3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3" hidden="1" customHeight="1" outlineLevel="1" x14ac:dyDescent="0.3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3" hidden="1" customHeight="1" outlineLevel="1" x14ac:dyDescent="0.35">
      <c r="A128" s="141"/>
      <c r="B128" s="130"/>
      <c r="C128" s="111"/>
      <c r="D128" s="111"/>
      <c r="E128" s="111"/>
      <c r="F128" s="113"/>
      <c r="G128" s="122"/>
      <c r="H128" s="178" t="s">
        <v>987</v>
      </c>
      <c r="I128" s="178"/>
      <c r="J128" s="178"/>
      <c r="K128" s="178"/>
      <c r="L128" s="178"/>
      <c r="M128" s="186">
        <v>0.5</v>
      </c>
      <c r="N128" s="186">
        <v>0.5</v>
      </c>
      <c r="O128" s="186">
        <v>0.5</v>
      </c>
      <c r="P128" s="186">
        <v>0.5</v>
      </c>
      <c r="Q128" s="186">
        <v>0.5</v>
      </c>
      <c r="R128" s="187"/>
      <c r="S128" s="185" t="s">
        <v>321</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15" hidden="1" customHeight="1" outlineLevel="1" x14ac:dyDescent="0.3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3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3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3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15" hidden="1" customHeight="1" outlineLevel="1" collapsed="1" thickBot="1" x14ac:dyDescent="0.4">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15" hidden="1" customHeight="1" outlineLevel="1" x14ac:dyDescent="0.3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3" hidden="1" customHeight="1" outlineLevel="1" collapsed="1" x14ac:dyDescent="0.3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3" hidden="1" customHeight="1" outlineLevel="1" x14ac:dyDescent="0.3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3" hidden="1" customHeight="1" outlineLevel="1" x14ac:dyDescent="0.35">
      <c r="A137" s="77"/>
      <c r="B137" s="130"/>
      <c r="C137" s="95"/>
      <c r="D137" s="87"/>
      <c r="E137" s="95"/>
      <c r="F137" s="96"/>
      <c r="G137" s="101">
        <v>37998.514178240737</v>
      </c>
      <c r="H137" s="102">
        <v>37998.514178240737</v>
      </c>
      <c r="I137" s="97"/>
      <c r="J137" s="97"/>
      <c r="K137" s="105" t="s">
        <v>319</v>
      </c>
      <c r="L137" s="97"/>
      <c r="M137" s="97"/>
      <c r="N137" s="97"/>
      <c r="O137" s="97"/>
      <c r="P137" s="97"/>
      <c r="Q137" s="97"/>
      <c r="R137" s="97"/>
      <c r="S137" s="98"/>
      <c r="T137" s="99"/>
      <c r="U137" s="99"/>
      <c r="V137" s="99"/>
      <c r="W137" s="99"/>
      <c r="X137" s="99"/>
      <c r="Y137" s="99"/>
      <c r="Z137" s="100"/>
      <c r="AA137" s="100"/>
      <c r="AB137" s="93"/>
      <c r="AC137" s="131"/>
    </row>
    <row r="138" spans="1:59" ht="13" hidden="1" customHeight="1" outlineLevel="1" x14ac:dyDescent="0.35">
      <c r="A138" s="77"/>
      <c r="B138" s="130"/>
      <c r="C138" s="95">
        <v>1</v>
      </c>
      <c r="D138" s="94"/>
      <c r="E138" s="95"/>
      <c r="F138" s="103"/>
      <c r="G138" s="104"/>
      <c r="H138" s="105"/>
      <c r="I138" s="105"/>
      <c r="J138" s="105"/>
      <c r="K138" s="79" t="s">
        <v>391</v>
      </c>
      <c r="L138" s="105"/>
      <c r="M138" s="105"/>
      <c r="N138" s="105"/>
      <c r="O138" s="105"/>
      <c r="P138" s="105"/>
      <c r="Q138" s="105"/>
      <c r="R138" s="105"/>
      <c r="S138" s="106"/>
      <c r="T138" s="107"/>
      <c r="U138" s="107"/>
      <c r="V138" s="107"/>
      <c r="W138" s="107"/>
      <c r="X138" s="107"/>
      <c r="Y138" s="107"/>
      <c r="Z138" s="108"/>
      <c r="AA138" s="108"/>
      <c r="AB138" s="93"/>
      <c r="AC138" s="131"/>
    </row>
    <row r="139" spans="1:59" ht="13" hidden="1" customHeight="1" outlineLevel="1" x14ac:dyDescent="0.3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3" hidden="1" customHeight="1" outlineLevel="1" x14ac:dyDescent="0.3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3" hidden="1" customHeight="1" outlineLevel="1" x14ac:dyDescent="0.3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3" hidden="1" customHeight="1" outlineLevel="1" x14ac:dyDescent="0.35">
      <c r="A142" s="77"/>
      <c r="B142" s="130"/>
      <c r="C142" s="111"/>
      <c r="D142" s="111"/>
      <c r="E142" s="111"/>
      <c r="F142" s="95"/>
      <c r="G142" s="167"/>
      <c r="H142" s="167" t="s">
        <v>174</v>
      </c>
      <c r="I142" s="167" t="s">
        <v>175</v>
      </c>
      <c r="J142" s="167" t="s">
        <v>176</v>
      </c>
      <c r="K142" s="167" t="s">
        <v>177</v>
      </c>
      <c r="L142" s="167" t="s">
        <v>178</v>
      </c>
      <c r="M142" s="167" t="s">
        <v>390</v>
      </c>
      <c r="N142" s="167" t="s">
        <v>179</v>
      </c>
      <c r="O142" s="167" t="s">
        <v>180</v>
      </c>
      <c r="P142" s="110"/>
      <c r="Q142" s="167" t="s">
        <v>179</v>
      </c>
      <c r="R142" s="110"/>
      <c r="S142" s="110"/>
      <c r="T142" s="110"/>
      <c r="U142" s="274"/>
      <c r="V142" s="274"/>
      <c r="W142" s="274"/>
      <c r="X142" s="274"/>
      <c r="Y142" s="274"/>
      <c r="Z142" s="110"/>
      <c r="AA142" s="206"/>
      <c r="AB142" s="93"/>
      <c r="AC142" s="131"/>
    </row>
    <row r="143" spans="1:59" ht="13" hidden="1" customHeight="1" outlineLevel="1" x14ac:dyDescent="0.3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3" hidden="1" customHeight="1" outlineLevel="1" x14ac:dyDescent="0.3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3" hidden="1" customHeight="1" outlineLevel="1" x14ac:dyDescent="0.35">
      <c r="A145" s="77"/>
      <c r="B145" s="130"/>
      <c r="C145" s="111"/>
      <c r="D145" s="111"/>
      <c r="E145" s="111"/>
      <c r="F145" s="113"/>
      <c r="G145" s="168"/>
      <c r="H145" s="169" t="s">
        <v>181</v>
      </c>
      <c r="I145" s="169" t="s">
        <v>181</v>
      </c>
      <c r="J145" s="169" t="s">
        <v>181</v>
      </c>
      <c r="K145" s="169" t="s">
        <v>181</v>
      </c>
      <c r="L145" s="169" t="s">
        <v>23</v>
      </c>
      <c r="M145" s="169" t="s">
        <v>269</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3" hidden="1" customHeight="1" outlineLevel="1" x14ac:dyDescent="0.35">
      <c r="A146" s="77"/>
      <c r="B146" s="130"/>
      <c r="C146" s="111"/>
      <c r="D146" s="111"/>
      <c r="E146" s="111"/>
      <c r="F146" s="113"/>
      <c r="G146" s="170"/>
      <c r="H146" s="169" t="s">
        <v>181</v>
      </c>
      <c r="I146" s="169" t="s">
        <v>181</v>
      </c>
      <c r="J146" s="169" t="s">
        <v>181</v>
      </c>
      <c r="K146" s="169" t="s">
        <v>23</v>
      </c>
      <c r="L146" s="169" t="s">
        <v>89</v>
      </c>
      <c r="M146" s="169" t="s">
        <v>269</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3" hidden="1" customHeight="1" outlineLevel="1" x14ac:dyDescent="0.35">
      <c r="A147" s="77"/>
      <c r="B147" s="130"/>
      <c r="C147" s="111"/>
      <c r="D147" s="111"/>
      <c r="E147" s="111"/>
      <c r="F147" s="113"/>
      <c r="G147" s="170"/>
      <c r="H147" s="169" t="s">
        <v>181</v>
      </c>
      <c r="I147" s="169" t="s">
        <v>181</v>
      </c>
      <c r="J147" s="169" t="s">
        <v>181</v>
      </c>
      <c r="K147" s="169" t="s">
        <v>23</v>
      </c>
      <c r="L147" s="169" t="s">
        <v>90</v>
      </c>
      <c r="M147" s="169" t="s">
        <v>269</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3" hidden="1" customHeight="1" outlineLevel="1" x14ac:dyDescent="0.35">
      <c r="A148" s="77"/>
      <c r="B148" s="130"/>
      <c r="C148" s="111"/>
      <c r="D148" s="111"/>
      <c r="E148" s="111"/>
      <c r="F148" s="113"/>
      <c r="G148" s="170"/>
      <c r="H148" s="169" t="s">
        <v>181</v>
      </c>
      <c r="I148" s="169" t="s">
        <v>181</v>
      </c>
      <c r="J148" s="169" t="s">
        <v>181</v>
      </c>
      <c r="K148" s="169" t="s">
        <v>23</v>
      </c>
      <c r="L148" s="169" t="s">
        <v>182</v>
      </c>
      <c r="M148" s="169" t="s">
        <v>269</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3" hidden="1" customHeight="1" outlineLevel="1" x14ac:dyDescent="0.35">
      <c r="A149" s="77"/>
      <c r="B149" s="130"/>
      <c r="C149" s="111"/>
      <c r="D149" s="111"/>
      <c r="E149" s="111"/>
      <c r="F149" s="113"/>
      <c r="G149" s="170"/>
      <c r="H149" s="169" t="s">
        <v>181</v>
      </c>
      <c r="I149" s="169" t="s">
        <v>181</v>
      </c>
      <c r="J149" s="169" t="s">
        <v>181</v>
      </c>
      <c r="K149" s="169" t="s">
        <v>270</v>
      </c>
      <c r="L149" s="169" t="s">
        <v>89</v>
      </c>
      <c r="M149" s="169" t="s">
        <v>269</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3" hidden="1" customHeight="1" outlineLevel="1" x14ac:dyDescent="0.35">
      <c r="A150" s="77"/>
      <c r="B150" s="130"/>
      <c r="C150" s="111"/>
      <c r="D150" s="111"/>
      <c r="E150" s="111"/>
      <c r="F150" s="113"/>
      <c r="G150" s="170"/>
      <c r="H150" s="169" t="s">
        <v>181</v>
      </c>
      <c r="I150" s="169" t="s">
        <v>181</v>
      </c>
      <c r="J150" s="169" t="s">
        <v>181</v>
      </c>
      <c r="K150" s="169" t="s">
        <v>270</v>
      </c>
      <c r="L150" s="169" t="s">
        <v>90</v>
      </c>
      <c r="M150" s="169" t="s">
        <v>269</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3" hidden="1" customHeight="1" outlineLevel="1" x14ac:dyDescent="0.35">
      <c r="A151" s="77"/>
      <c r="B151" s="130"/>
      <c r="C151" s="111"/>
      <c r="D151" s="111"/>
      <c r="E151" s="111"/>
      <c r="F151" s="113"/>
      <c r="G151" s="170"/>
      <c r="H151" s="169" t="s">
        <v>181</v>
      </c>
      <c r="I151" s="169" t="s">
        <v>181</v>
      </c>
      <c r="J151" s="169" t="s">
        <v>181</v>
      </c>
      <c r="K151" s="169" t="s">
        <v>270</v>
      </c>
      <c r="L151" s="169" t="s">
        <v>91</v>
      </c>
      <c r="M151" s="169" t="s">
        <v>269</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3" hidden="1" customHeight="1" outlineLevel="1" x14ac:dyDescent="0.35">
      <c r="A152" s="77"/>
      <c r="B152" s="130"/>
      <c r="C152" s="111"/>
      <c r="D152" s="111"/>
      <c r="E152" s="111"/>
      <c r="F152" s="113"/>
      <c r="G152" s="170"/>
      <c r="H152" s="169" t="s">
        <v>181</v>
      </c>
      <c r="I152" s="169" t="s">
        <v>181</v>
      </c>
      <c r="J152" s="169" t="s">
        <v>181</v>
      </c>
      <c r="K152" s="169" t="s">
        <v>270</v>
      </c>
      <c r="L152" s="169" t="s">
        <v>182</v>
      </c>
      <c r="M152" s="169" t="s">
        <v>269</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15" hidden="1" customHeight="1" outlineLevel="1" x14ac:dyDescent="0.3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3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customHeight="1" outlineLevel="1" x14ac:dyDescent="0.3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3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15" customHeight="1" outlineLevel="1" collapsed="1" thickBot="1" x14ac:dyDescent="0.4">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15" customHeight="1" outlineLevel="1" x14ac:dyDescent="0.3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3" customHeight="1" outlineLevel="1" collapsed="1" x14ac:dyDescent="0.35">
      <c r="A159" s="141"/>
      <c r="B159" s="130"/>
      <c r="C159" s="87"/>
      <c r="D159" s="87">
        <v>0</v>
      </c>
      <c r="E159" s="87" t="s">
        <v>1</v>
      </c>
      <c r="F159" s="88"/>
      <c r="G159" s="89" t="s">
        <v>377</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3" customHeight="1" outlineLevel="1" x14ac:dyDescent="0.3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3" customHeight="1" outlineLevel="1" x14ac:dyDescent="0.3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3" customHeight="1" outlineLevel="1" x14ac:dyDescent="0.3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3" customHeight="1" outlineLevel="1" x14ac:dyDescent="0.3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3" customHeight="1" outlineLevel="1" x14ac:dyDescent="0.3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3" customHeight="1" outlineLevel="1" x14ac:dyDescent="0.35">
      <c r="A165" s="141"/>
      <c r="B165" s="130"/>
      <c r="C165" s="95"/>
      <c r="D165" s="95"/>
      <c r="E165" s="95"/>
      <c r="F165" s="95"/>
      <c r="G165" s="110"/>
      <c r="H165" s="110"/>
      <c r="I165" s="110" t="s">
        <v>552</v>
      </c>
      <c r="J165" s="110" t="s">
        <v>907</v>
      </c>
      <c r="K165" s="135" t="s">
        <v>200</v>
      </c>
      <c r="L165" s="135"/>
      <c r="M165" s="110"/>
      <c r="N165" s="110"/>
      <c r="O165" s="110"/>
      <c r="P165" s="110"/>
      <c r="Q165" s="110"/>
      <c r="R165" s="135" t="s">
        <v>201</v>
      </c>
      <c r="S165" s="135"/>
      <c r="T165" s="110"/>
      <c r="U165" s="110"/>
      <c r="V165" s="110"/>
      <c r="W165" s="135" t="s">
        <v>463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3" customHeight="1" outlineLevel="1" x14ac:dyDescent="0.35">
      <c r="A166" s="141"/>
      <c r="B166" s="130"/>
      <c r="C166" s="111"/>
      <c r="D166" s="111"/>
      <c r="E166" s="111"/>
      <c r="F166" s="95"/>
      <c r="G166" s="110"/>
      <c r="H166" s="110"/>
      <c r="I166" s="110"/>
      <c r="J166" s="110"/>
      <c r="K166" s="110" t="s">
        <v>457</v>
      </c>
      <c r="L166" s="110" t="s">
        <v>458</v>
      </c>
      <c r="M166" s="110" t="s">
        <v>460</v>
      </c>
      <c r="N166" s="110" t="s">
        <v>461</v>
      </c>
      <c r="O166" s="110" t="s">
        <v>462</v>
      </c>
      <c r="P166" s="110"/>
      <c r="Q166" s="110"/>
      <c r="R166" s="110" t="s">
        <v>457</v>
      </c>
      <c r="S166" s="110" t="s">
        <v>458</v>
      </c>
      <c r="T166" s="110" t="s">
        <v>460</v>
      </c>
      <c r="U166" s="110" t="s">
        <v>461</v>
      </c>
      <c r="V166" s="110" t="s">
        <v>462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3" customHeight="1" outlineLevel="1" x14ac:dyDescent="0.35">
      <c r="A167" s="141"/>
      <c r="B167" s="130"/>
      <c r="C167" s="111"/>
      <c r="D167" s="111"/>
      <c r="E167" s="111"/>
      <c r="F167" s="113"/>
      <c r="G167" s="115"/>
      <c r="H167" s="115"/>
      <c r="I167" s="138" t="s">
        <v>988</v>
      </c>
      <c r="J167" s="138" t="s">
        <v>467</v>
      </c>
      <c r="K167" s="426">
        <f t="shared" ref="K167:O171" si="1">K281/2</f>
        <v>100</v>
      </c>
      <c r="L167" s="426">
        <f t="shared" si="1"/>
        <v>150</v>
      </c>
      <c r="M167" s="426">
        <f t="shared" si="1"/>
        <v>150</v>
      </c>
      <c r="N167" s="426">
        <f t="shared" si="1"/>
        <v>200</v>
      </c>
      <c r="O167" s="426">
        <f t="shared" si="1"/>
        <v>200</v>
      </c>
      <c r="P167" s="115"/>
      <c r="Q167" s="138" t="s">
        <v>465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3" customHeight="1" outlineLevel="1" x14ac:dyDescent="0.35">
      <c r="A168" s="141"/>
      <c r="B168" s="130"/>
      <c r="C168" s="111"/>
      <c r="D168" s="111"/>
      <c r="E168" s="111"/>
      <c r="F168" s="113"/>
      <c r="G168" s="115"/>
      <c r="H168" s="115"/>
      <c r="I168" s="138"/>
      <c r="J168" s="138" t="s">
        <v>468</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3" customHeight="1" outlineLevel="1" x14ac:dyDescent="0.35">
      <c r="A169" s="141"/>
      <c r="B169" s="130"/>
      <c r="C169" s="111"/>
      <c r="D169" s="111"/>
      <c r="E169" s="111"/>
      <c r="F169" s="113"/>
      <c r="G169" s="115"/>
      <c r="H169" s="115"/>
      <c r="I169" s="138"/>
      <c r="J169" s="138" t="s">
        <v>469</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3" customHeight="1" outlineLevel="1" x14ac:dyDescent="0.35">
      <c r="A170" s="141"/>
      <c r="B170" s="130"/>
      <c r="C170" s="111"/>
      <c r="D170" s="111"/>
      <c r="E170" s="111"/>
      <c r="F170" s="113"/>
      <c r="G170" s="115"/>
      <c r="H170" s="115"/>
      <c r="I170" s="138"/>
      <c r="J170" s="138" t="s">
        <v>470</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3" customHeight="1" outlineLevel="1" x14ac:dyDescent="0.35">
      <c r="A171" s="141"/>
      <c r="B171" s="130"/>
      <c r="C171" s="111"/>
      <c r="D171" s="111"/>
      <c r="E171" s="111"/>
      <c r="F171" s="113"/>
      <c r="G171" s="115"/>
      <c r="H171" s="115"/>
      <c r="I171" s="138"/>
      <c r="J171" s="138" t="s">
        <v>471</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3" customHeight="1" outlineLevel="1" x14ac:dyDescent="0.35">
      <c r="A172" s="141"/>
      <c r="B172" s="130"/>
      <c r="C172" s="111"/>
      <c r="D172" s="111"/>
      <c r="E172" s="111"/>
      <c r="F172" s="113"/>
      <c r="G172" s="115"/>
      <c r="H172" s="115"/>
      <c r="I172" s="138"/>
      <c r="J172" s="138" t="s">
        <v>472</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3" customHeight="1" outlineLevel="1" x14ac:dyDescent="0.35">
      <c r="A173" s="141"/>
      <c r="B173" s="130"/>
      <c r="C173" s="111"/>
      <c r="D173" s="111"/>
      <c r="E173" s="111"/>
      <c r="F173" s="113"/>
      <c r="G173" s="115"/>
      <c r="H173" s="115"/>
      <c r="I173" s="138"/>
      <c r="J173" s="138" t="s">
        <v>473</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3" customHeight="1" outlineLevel="1" x14ac:dyDescent="0.35">
      <c r="A174" s="141"/>
      <c r="B174" s="130"/>
      <c r="C174" s="111"/>
      <c r="D174" s="111"/>
      <c r="E174" s="111"/>
      <c r="F174" s="113"/>
      <c r="G174" s="115"/>
      <c r="H174" s="115"/>
      <c r="I174" s="138"/>
      <c r="J174" s="138" t="s">
        <v>474</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3" customHeight="1" outlineLevel="1" x14ac:dyDescent="0.35">
      <c r="A175" s="141"/>
      <c r="B175" s="130"/>
      <c r="C175" s="111"/>
      <c r="D175" s="111"/>
      <c r="E175" s="111"/>
      <c r="F175" s="113"/>
      <c r="G175" s="115"/>
      <c r="H175" s="115"/>
      <c r="I175" s="138"/>
      <c r="J175" s="138" t="s">
        <v>475</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3" customHeight="1" outlineLevel="1" x14ac:dyDescent="0.35">
      <c r="A176" s="141"/>
      <c r="B176" s="130"/>
      <c r="C176" s="111"/>
      <c r="D176" s="111"/>
      <c r="E176" s="111"/>
      <c r="F176" s="113"/>
      <c r="G176" s="115"/>
      <c r="H176" s="115"/>
      <c r="I176" s="138"/>
      <c r="J176" s="138" t="s">
        <v>476</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3" customHeight="1" outlineLevel="1" x14ac:dyDescent="0.35">
      <c r="A177" s="141"/>
      <c r="B177" s="130"/>
      <c r="C177" s="111"/>
      <c r="D177" s="111"/>
      <c r="E177" s="111"/>
      <c r="F177" s="113"/>
      <c r="G177" s="115"/>
      <c r="H177" s="115"/>
      <c r="I177" s="138" t="s">
        <v>480</v>
      </c>
      <c r="J177" s="138" t="s">
        <v>467</v>
      </c>
      <c r="K177" s="426">
        <f t="shared" ref="K177:O177" si="5">K291/2</f>
        <v>100</v>
      </c>
      <c r="L177" s="426">
        <f t="shared" si="5"/>
        <v>150</v>
      </c>
      <c r="M177" s="426">
        <f t="shared" si="5"/>
        <v>150</v>
      </c>
      <c r="N177" s="426">
        <f t="shared" si="5"/>
        <v>200</v>
      </c>
      <c r="O177" s="426">
        <f t="shared" si="5"/>
        <v>200</v>
      </c>
      <c r="P177" s="115"/>
      <c r="Q177" s="138" t="s">
        <v>465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3" customHeight="1" outlineLevel="1" x14ac:dyDescent="0.35">
      <c r="A178" s="141"/>
      <c r="B178" s="130"/>
      <c r="C178" s="111"/>
      <c r="D178" s="111"/>
      <c r="E178" s="111"/>
      <c r="F178" s="113"/>
      <c r="G178" s="115"/>
      <c r="H178" s="115"/>
      <c r="I178" s="138"/>
      <c r="J178" s="138" t="s">
        <v>468</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3" customHeight="1" outlineLevel="1" x14ac:dyDescent="0.35">
      <c r="A179" s="141"/>
      <c r="B179" s="130"/>
      <c r="C179" s="111"/>
      <c r="D179" s="111"/>
      <c r="E179" s="111"/>
      <c r="F179" s="113"/>
      <c r="G179" s="115"/>
      <c r="H179" s="115"/>
      <c r="I179" s="138"/>
      <c r="J179" s="138" t="s">
        <v>469</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3" customHeight="1" outlineLevel="1" x14ac:dyDescent="0.35">
      <c r="A180" s="141"/>
      <c r="B180" s="130"/>
      <c r="C180" s="111"/>
      <c r="D180" s="111"/>
      <c r="E180" s="111"/>
      <c r="F180" s="113"/>
      <c r="G180" s="115"/>
      <c r="H180" s="115"/>
      <c r="I180" s="138"/>
      <c r="J180" s="138" t="s">
        <v>470</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3" customHeight="1" outlineLevel="1" x14ac:dyDescent="0.35">
      <c r="A181" s="141"/>
      <c r="B181" s="130"/>
      <c r="C181" s="111"/>
      <c r="D181" s="111"/>
      <c r="E181" s="111"/>
      <c r="F181" s="113"/>
      <c r="G181" s="115"/>
      <c r="H181" s="115"/>
      <c r="I181" s="138"/>
      <c r="J181" s="138" t="s">
        <v>471</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3" customHeight="1" outlineLevel="1" x14ac:dyDescent="0.35">
      <c r="A182" s="141"/>
      <c r="B182" s="130"/>
      <c r="C182" s="111"/>
      <c r="D182" s="111"/>
      <c r="E182" s="111"/>
      <c r="F182" s="113"/>
      <c r="G182" s="115"/>
      <c r="H182" s="115"/>
      <c r="I182" s="138"/>
      <c r="J182" s="138" t="s">
        <v>472</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3" customHeight="1" outlineLevel="1" x14ac:dyDescent="0.35">
      <c r="A183" s="141"/>
      <c r="B183" s="130"/>
      <c r="C183" s="111"/>
      <c r="D183" s="111"/>
      <c r="E183" s="111"/>
      <c r="F183" s="113"/>
      <c r="G183" s="115"/>
      <c r="H183" s="115"/>
      <c r="I183" s="138"/>
      <c r="J183" s="138" t="s">
        <v>473</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3" customHeight="1" outlineLevel="1" x14ac:dyDescent="0.35">
      <c r="A184" s="141"/>
      <c r="B184" s="130"/>
      <c r="C184" s="111"/>
      <c r="D184" s="111"/>
      <c r="E184" s="111"/>
      <c r="F184" s="113"/>
      <c r="G184" s="115"/>
      <c r="H184" s="115"/>
      <c r="I184" s="138"/>
      <c r="J184" s="138" t="s">
        <v>474</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3" customHeight="1" outlineLevel="1" x14ac:dyDescent="0.35">
      <c r="A185" s="141"/>
      <c r="B185" s="130"/>
      <c r="C185" s="111"/>
      <c r="D185" s="111"/>
      <c r="E185" s="111"/>
      <c r="F185" s="113"/>
      <c r="G185" s="115"/>
      <c r="H185" s="115"/>
      <c r="I185" s="138"/>
      <c r="J185" s="138" t="s">
        <v>475</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3" customHeight="1" outlineLevel="1" x14ac:dyDescent="0.35">
      <c r="A186" s="141"/>
      <c r="B186" s="130"/>
      <c r="C186" s="111"/>
      <c r="D186" s="111"/>
      <c r="E186" s="111"/>
      <c r="F186" s="113"/>
      <c r="G186" s="115"/>
      <c r="H186" s="115"/>
      <c r="I186" s="138"/>
      <c r="J186" s="138" t="s">
        <v>476</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3" customHeight="1" outlineLevel="1" x14ac:dyDescent="0.35">
      <c r="A187" s="141"/>
      <c r="B187" s="130"/>
      <c r="C187" s="111"/>
      <c r="D187" s="111"/>
      <c r="E187" s="111"/>
      <c r="F187" s="113"/>
      <c r="G187" s="115"/>
      <c r="H187" s="115"/>
      <c r="I187" s="138" t="s">
        <v>951</v>
      </c>
      <c r="J187" s="138" t="s">
        <v>467</v>
      </c>
      <c r="K187" s="426">
        <f t="shared" ref="K187:O187" si="29">K301/2</f>
        <v>100</v>
      </c>
      <c r="L187" s="426">
        <f t="shared" si="29"/>
        <v>150</v>
      </c>
      <c r="M187" s="426">
        <f t="shared" si="29"/>
        <v>150</v>
      </c>
      <c r="N187" s="426">
        <f t="shared" si="29"/>
        <v>200</v>
      </c>
      <c r="O187" s="426">
        <f t="shared" si="29"/>
        <v>200</v>
      </c>
      <c r="P187" s="115"/>
      <c r="Q187" s="138" t="s">
        <v>465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3" customHeight="1" outlineLevel="1" x14ac:dyDescent="0.35">
      <c r="A188" s="141"/>
      <c r="B188" s="130"/>
      <c r="C188" s="111"/>
      <c r="D188" s="111"/>
      <c r="E188" s="111"/>
      <c r="F188" s="113"/>
      <c r="G188" s="115"/>
      <c r="H188" s="115"/>
      <c r="I188" s="138"/>
      <c r="J188" s="138" t="s">
        <v>468</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3" customHeight="1" outlineLevel="1" x14ac:dyDescent="0.35">
      <c r="A189" s="141"/>
      <c r="B189" s="130"/>
      <c r="C189" s="111"/>
      <c r="D189" s="111"/>
      <c r="E189" s="111"/>
      <c r="F189" s="113"/>
      <c r="G189" s="115"/>
      <c r="H189" s="115"/>
      <c r="I189" s="138"/>
      <c r="J189" s="138" t="s">
        <v>469</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3" customHeight="1" outlineLevel="1" x14ac:dyDescent="0.35">
      <c r="A190" s="141"/>
      <c r="B190" s="130"/>
      <c r="C190" s="111"/>
      <c r="D190" s="111"/>
      <c r="E190" s="111"/>
      <c r="F190" s="113"/>
      <c r="G190" s="115"/>
      <c r="H190" s="115"/>
      <c r="I190" s="138"/>
      <c r="J190" s="138" t="s">
        <v>470</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3" customHeight="1" outlineLevel="1" x14ac:dyDescent="0.35">
      <c r="A191" s="141"/>
      <c r="B191" s="130"/>
      <c r="C191" s="111"/>
      <c r="D191" s="111"/>
      <c r="E191" s="111"/>
      <c r="F191" s="113"/>
      <c r="G191" s="115"/>
      <c r="H191" s="115"/>
      <c r="I191" s="138"/>
      <c r="J191" s="138" t="s">
        <v>471</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3" customHeight="1" outlineLevel="1" x14ac:dyDescent="0.35">
      <c r="A192" s="141"/>
      <c r="B192" s="130"/>
      <c r="C192" s="111"/>
      <c r="D192" s="111"/>
      <c r="E192" s="111"/>
      <c r="F192" s="113"/>
      <c r="G192" s="115"/>
      <c r="H192" s="115"/>
      <c r="I192" s="138"/>
      <c r="J192" s="138" t="s">
        <v>472</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3" customHeight="1" outlineLevel="1" x14ac:dyDescent="0.35">
      <c r="A193" s="141"/>
      <c r="B193" s="130"/>
      <c r="C193" s="111"/>
      <c r="D193" s="111"/>
      <c r="E193" s="111"/>
      <c r="F193" s="113"/>
      <c r="G193" s="115"/>
      <c r="H193" s="115"/>
      <c r="I193" s="138"/>
      <c r="J193" s="138" t="s">
        <v>473</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3" customHeight="1" outlineLevel="1" x14ac:dyDescent="0.35">
      <c r="A194" s="141"/>
      <c r="B194" s="130"/>
      <c r="C194" s="111"/>
      <c r="D194" s="111"/>
      <c r="E194" s="111"/>
      <c r="F194" s="113"/>
      <c r="G194" s="115"/>
      <c r="H194" s="115"/>
      <c r="I194" s="138"/>
      <c r="J194" s="138" t="s">
        <v>474</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3" customHeight="1" outlineLevel="1" x14ac:dyDescent="0.35">
      <c r="A195" s="141"/>
      <c r="B195" s="130"/>
      <c r="C195" s="111"/>
      <c r="D195" s="111"/>
      <c r="E195" s="111"/>
      <c r="F195" s="113"/>
      <c r="G195" s="115"/>
      <c r="H195" s="115"/>
      <c r="I195" s="138"/>
      <c r="J195" s="138" t="s">
        <v>475</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3" customHeight="1" outlineLevel="1" x14ac:dyDescent="0.35">
      <c r="A196" s="141"/>
      <c r="B196" s="130"/>
      <c r="C196" s="111"/>
      <c r="D196" s="111"/>
      <c r="E196" s="111"/>
      <c r="F196" s="113"/>
      <c r="G196" s="115"/>
      <c r="H196" s="115"/>
      <c r="I196" s="138"/>
      <c r="J196" s="138" t="s">
        <v>476</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3" customHeight="1" outlineLevel="1" x14ac:dyDescent="0.35">
      <c r="A197" s="141"/>
      <c r="B197" s="130"/>
      <c r="C197" s="111"/>
      <c r="D197" s="111"/>
      <c r="E197" s="111"/>
      <c r="F197" s="113"/>
      <c r="G197" s="115"/>
      <c r="H197" s="115"/>
      <c r="I197" s="138" t="s">
        <v>952</v>
      </c>
      <c r="J197" s="138" t="s">
        <v>467</v>
      </c>
      <c r="K197" s="426">
        <f t="shared" ref="K197:O197" si="53">K311/2</f>
        <v>100</v>
      </c>
      <c r="L197" s="426">
        <f t="shared" si="53"/>
        <v>150</v>
      </c>
      <c r="M197" s="426">
        <f t="shared" si="53"/>
        <v>150</v>
      </c>
      <c r="N197" s="426">
        <f t="shared" si="53"/>
        <v>200</v>
      </c>
      <c r="O197" s="426">
        <f t="shared" si="53"/>
        <v>200</v>
      </c>
      <c r="P197" s="115"/>
      <c r="Q197" s="138" t="s">
        <v>465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3" customHeight="1" outlineLevel="1" x14ac:dyDescent="0.35">
      <c r="A198" s="141"/>
      <c r="B198" s="130"/>
      <c r="C198" s="111"/>
      <c r="D198" s="111"/>
      <c r="E198" s="111"/>
      <c r="F198" s="113"/>
      <c r="G198" s="115"/>
      <c r="H198" s="115"/>
      <c r="I198" s="138"/>
      <c r="J198" s="138" t="s">
        <v>468</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3" customHeight="1" outlineLevel="1" x14ac:dyDescent="0.35">
      <c r="A199" s="141"/>
      <c r="B199" s="130"/>
      <c r="C199" s="111"/>
      <c r="D199" s="111"/>
      <c r="E199" s="111"/>
      <c r="F199" s="113"/>
      <c r="G199" s="115"/>
      <c r="H199" s="115"/>
      <c r="I199" s="138"/>
      <c r="J199" s="138" t="s">
        <v>469</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3" customHeight="1" outlineLevel="1" x14ac:dyDescent="0.35">
      <c r="A200" s="141"/>
      <c r="B200" s="130"/>
      <c r="C200" s="111"/>
      <c r="D200" s="111"/>
      <c r="E200" s="111"/>
      <c r="F200" s="113"/>
      <c r="G200" s="115"/>
      <c r="H200" s="115"/>
      <c r="I200" s="138"/>
      <c r="J200" s="138" t="s">
        <v>470</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3" customHeight="1" outlineLevel="1" x14ac:dyDescent="0.35">
      <c r="A201" s="141"/>
      <c r="B201" s="130"/>
      <c r="C201" s="111"/>
      <c r="D201" s="111"/>
      <c r="E201" s="111"/>
      <c r="F201" s="113"/>
      <c r="G201" s="115"/>
      <c r="H201" s="115"/>
      <c r="I201" s="138"/>
      <c r="J201" s="138" t="s">
        <v>471</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3" customHeight="1" outlineLevel="1" x14ac:dyDescent="0.35">
      <c r="A202" s="141"/>
      <c r="B202" s="130"/>
      <c r="C202" s="111"/>
      <c r="D202" s="111"/>
      <c r="E202" s="111"/>
      <c r="F202" s="113"/>
      <c r="G202" s="115"/>
      <c r="H202" s="115"/>
      <c r="I202" s="138"/>
      <c r="J202" s="138" t="s">
        <v>472</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3" customHeight="1" outlineLevel="1" x14ac:dyDescent="0.35">
      <c r="A203" s="141"/>
      <c r="B203" s="130"/>
      <c r="C203" s="111"/>
      <c r="D203" s="111"/>
      <c r="E203" s="111"/>
      <c r="F203" s="113"/>
      <c r="G203" s="115"/>
      <c r="H203" s="115"/>
      <c r="I203" s="138"/>
      <c r="J203" s="138" t="s">
        <v>473</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3" customHeight="1" outlineLevel="1" x14ac:dyDescent="0.35">
      <c r="A204" s="141"/>
      <c r="B204" s="130"/>
      <c r="C204" s="111"/>
      <c r="D204" s="111"/>
      <c r="E204" s="111"/>
      <c r="F204" s="113"/>
      <c r="G204" s="115"/>
      <c r="H204" s="115"/>
      <c r="I204" s="138"/>
      <c r="J204" s="138" t="s">
        <v>474</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3" customHeight="1" outlineLevel="1" x14ac:dyDescent="0.35">
      <c r="A205" s="141"/>
      <c r="B205" s="130"/>
      <c r="C205" s="111"/>
      <c r="D205" s="111"/>
      <c r="E205" s="111"/>
      <c r="F205" s="113"/>
      <c r="G205" s="115"/>
      <c r="H205" s="115"/>
      <c r="I205" s="138"/>
      <c r="J205" s="138" t="s">
        <v>475</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3" customHeight="1" outlineLevel="1" x14ac:dyDescent="0.35">
      <c r="A206" s="141"/>
      <c r="B206" s="130"/>
      <c r="C206" s="111"/>
      <c r="D206" s="111"/>
      <c r="E206" s="111"/>
      <c r="F206" s="113"/>
      <c r="G206" s="115"/>
      <c r="H206" s="115"/>
      <c r="I206" s="138"/>
      <c r="J206" s="138" t="s">
        <v>476</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3" customHeight="1" outlineLevel="1" x14ac:dyDescent="0.35">
      <c r="A207" s="141"/>
      <c r="B207" s="130"/>
      <c r="C207" s="111"/>
      <c r="D207" s="111"/>
      <c r="E207" s="111"/>
      <c r="F207" s="113"/>
      <c r="G207" s="115"/>
      <c r="H207" s="115"/>
      <c r="I207" s="138" t="s">
        <v>953</v>
      </c>
      <c r="J207" s="138" t="s">
        <v>467</v>
      </c>
      <c r="K207" s="426">
        <f t="shared" ref="K207:O207" si="77">K321/2</f>
        <v>100</v>
      </c>
      <c r="L207" s="426">
        <f t="shared" si="77"/>
        <v>150</v>
      </c>
      <c r="M207" s="426">
        <f t="shared" si="77"/>
        <v>150</v>
      </c>
      <c r="N207" s="426">
        <f t="shared" si="77"/>
        <v>200</v>
      </c>
      <c r="O207" s="426">
        <f t="shared" si="77"/>
        <v>200</v>
      </c>
      <c r="P207" s="115"/>
      <c r="Q207" s="138" t="s">
        <v>465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3" customHeight="1" outlineLevel="1" x14ac:dyDescent="0.35">
      <c r="A208" s="141"/>
      <c r="B208" s="130"/>
      <c r="C208" s="111"/>
      <c r="D208" s="111"/>
      <c r="E208" s="111"/>
      <c r="F208" s="113"/>
      <c r="G208" s="115"/>
      <c r="H208" s="115"/>
      <c r="I208" s="138"/>
      <c r="J208" s="138" t="s">
        <v>468</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3" customHeight="1" outlineLevel="1" x14ac:dyDescent="0.35">
      <c r="A209" s="141"/>
      <c r="B209" s="130"/>
      <c r="C209" s="111"/>
      <c r="D209" s="111"/>
      <c r="E209" s="111"/>
      <c r="F209" s="113"/>
      <c r="G209" s="115"/>
      <c r="H209" s="115"/>
      <c r="I209" s="138"/>
      <c r="J209" s="138" t="s">
        <v>469</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3" customHeight="1" outlineLevel="1" x14ac:dyDescent="0.35">
      <c r="A210" s="141"/>
      <c r="B210" s="130"/>
      <c r="C210" s="111"/>
      <c r="D210" s="111"/>
      <c r="E210" s="111"/>
      <c r="F210" s="113"/>
      <c r="G210" s="115"/>
      <c r="H210" s="115"/>
      <c r="I210" s="138"/>
      <c r="J210" s="138" t="s">
        <v>470</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3" customHeight="1" outlineLevel="1" x14ac:dyDescent="0.35">
      <c r="A211" s="141"/>
      <c r="B211" s="130"/>
      <c r="C211" s="111"/>
      <c r="D211" s="111"/>
      <c r="E211" s="111"/>
      <c r="F211" s="113"/>
      <c r="G211" s="115"/>
      <c r="H211" s="115"/>
      <c r="I211" s="138"/>
      <c r="J211" s="138" t="s">
        <v>471</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3" customHeight="1" outlineLevel="1" x14ac:dyDescent="0.35">
      <c r="A212" s="141"/>
      <c r="B212" s="130"/>
      <c r="C212" s="111"/>
      <c r="D212" s="111"/>
      <c r="E212" s="111"/>
      <c r="F212" s="113"/>
      <c r="G212" s="115"/>
      <c r="H212" s="115"/>
      <c r="I212" s="138"/>
      <c r="J212" s="138" t="s">
        <v>472</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3" customHeight="1" outlineLevel="1" x14ac:dyDescent="0.35">
      <c r="A213" s="141"/>
      <c r="B213" s="130"/>
      <c r="C213" s="111"/>
      <c r="D213" s="111"/>
      <c r="E213" s="111"/>
      <c r="F213" s="113"/>
      <c r="G213" s="115"/>
      <c r="H213" s="115"/>
      <c r="I213" s="138"/>
      <c r="J213" s="138" t="s">
        <v>473</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3" customHeight="1" outlineLevel="1" x14ac:dyDescent="0.35">
      <c r="A214" s="141"/>
      <c r="B214" s="130"/>
      <c r="C214" s="111"/>
      <c r="D214" s="111"/>
      <c r="E214" s="111"/>
      <c r="F214" s="113"/>
      <c r="G214" s="115"/>
      <c r="H214" s="115"/>
      <c r="I214" s="138"/>
      <c r="J214" s="138" t="s">
        <v>474</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3" customHeight="1" outlineLevel="1" x14ac:dyDescent="0.35">
      <c r="A215" s="141"/>
      <c r="B215" s="130"/>
      <c r="C215" s="111"/>
      <c r="D215" s="111"/>
      <c r="E215" s="111"/>
      <c r="F215" s="113"/>
      <c r="G215" s="115"/>
      <c r="H215" s="115"/>
      <c r="I215" s="138"/>
      <c r="J215" s="138" t="s">
        <v>475</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3" customHeight="1" outlineLevel="1" x14ac:dyDescent="0.35">
      <c r="A216" s="141"/>
      <c r="B216" s="130"/>
      <c r="C216" s="111"/>
      <c r="D216" s="111"/>
      <c r="E216" s="111"/>
      <c r="F216" s="113"/>
      <c r="G216" s="115"/>
      <c r="H216" s="115"/>
      <c r="I216" s="138"/>
      <c r="J216" s="138" t="s">
        <v>476</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3" customHeight="1" outlineLevel="1" x14ac:dyDescent="0.35">
      <c r="A217" s="141"/>
      <c r="B217" s="130"/>
      <c r="C217" s="111"/>
      <c r="D217" s="111"/>
      <c r="E217" s="111"/>
      <c r="F217" s="113"/>
      <c r="G217" s="115"/>
      <c r="H217" s="115"/>
      <c r="I217" s="138" t="s">
        <v>954</v>
      </c>
      <c r="J217" s="138" t="s">
        <v>467</v>
      </c>
      <c r="K217" s="426">
        <f t="shared" ref="K217:O217" si="101">K331/2</f>
        <v>100</v>
      </c>
      <c r="L217" s="426">
        <f t="shared" si="101"/>
        <v>150</v>
      </c>
      <c r="M217" s="426">
        <f t="shared" si="101"/>
        <v>150</v>
      </c>
      <c r="N217" s="426">
        <f t="shared" si="101"/>
        <v>200</v>
      </c>
      <c r="O217" s="426">
        <f t="shared" si="101"/>
        <v>200</v>
      </c>
      <c r="P217" s="115"/>
      <c r="Q217" s="138" t="s">
        <v>465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3" customHeight="1" outlineLevel="1" x14ac:dyDescent="0.35">
      <c r="A218" s="141"/>
      <c r="B218" s="130"/>
      <c r="C218" s="111"/>
      <c r="D218" s="111"/>
      <c r="E218" s="111"/>
      <c r="F218" s="113"/>
      <c r="G218" s="115"/>
      <c r="H218" s="115"/>
      <c r="I218" s="138"/>
      <c r="J218" s="138" t="s">
        <v>468</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3" customHeight="1" outlineLevel="1" x14ac:dyDescent="0.35">
      <c r="A219" s="141"/>
      <c r="B219" s="130"/>
      <c r="C219" s="111"/>
      <c r="D219" s="111"/>
      <c r="E219" s="111"/>
      <c r="F219" s="113"/>
      <c r="G219" s="115"/>
      <c r="H219" s="115"/>
      <c r="I219" s="138"/>
      <c r="J219" s="138" t="s">
        <v>469</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3" customHeight="1" outlineLevel="1" x14ac:dyDescent="0.35">
      <c r="A220" s="141"/>
      <c r="B220" s="130"/>
      <c r="C220" s="111"/>
      <c r="D220" s="111"/>
      <c r="E220" s="111"/>
      <c r="F220" s="113"/>
      <c r="G220" s="115"/>
      <c r="H220" s="115"/>
      <c r="I220" s="138"/>
      <c r="J220" s="138" t="s">
        <v>470</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3" customHeight="1" outlineLevel="1" x14ac:dyDescent="0.35">
      <c r="A221" s="141"/>
      <c r="B221" s="130"/>
      <c r="C221" s="111"/>
      <c r="D221" s="111"/>
      <c r="E221" s="111"/>
      <c r="F221" s="113"/>
      <c r="G221" s="115"/>
      <c r="H221" s="115"/>
      <c r="I221" s="138"/>
      <c r="J221" s="138" t="s">
        <v>471</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3" customHeight="1" outlineLevel="1" x14ac:dyDescent="0.35">
      <c r="A222" s="141"/>
      <c r="B222" s="130"/>
      <c r="C222" s="111"/>
      <c r="D222" s="111"/>
      <c r="E222" s="111"/>
      <c r="F222" s="113"/>
      <c r="G222" s="115"/>
      <c r="H222" s="115"/>
      <c r="I222" s="138"/>
      <c r="J222" s="138" t="s">
        <v>472</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3" customHeight="1" outlineLevel="1" x14ac:dyDescent="0.35">
      <c r="A223" s="141"/>
      <c r="B223" s="130"/>
      <c r="C223" s="111"/>
      <c r="D223" s="111"/>
      <c r="E223" s="111"/>
      <c r="F223" s="113"/>
      <c r="G223" s="115"/>
      <c r="H223" s="115"/>
      <c r="I223" s="138"/>
      <c r="J223" s="138" t="s">
        <v>473</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3" customHeight="1" outlineLevel="1" x14ac:dyDescent="0.35">
      <c r="A224" s="141"/>
      <c r="B224" s="130"/>
      <c r="C224" s="111"/>
      <c r="D224" s="111"/>
      <c r="E224" s="111"/>
      <c r="F224" s="113"/>
      <c r="G224" s="115"/>
      <c r="H224" s="115"/>
      <c r="I224" s="138"/>
      <c r="J224" s="138" t="s">
        <v>474</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3" customHeight="1" outlineLevel="1" x14ac:dyDescent="0.35">
      <c r="A225" s="141"/>
      <c r="B225" s="130"/>
      <c r="C225" s="111"/>
      <c r="D225" s="111"/>
      <c r="E225" s="111"/>
      <c r="F225" s="113"/>
      <c r="G225" s="115"/>
      <c r="H225" s="115"/>
      <c r="I225" s="138"/>
      <c r="J225" s="138" t="s">
        <v>475</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3" customHeight="1" outlineLevel="1" x14ac:dyDescent="0.35">
      <c r="A226" s="141"/>
      <c r="B226" s="130"/>
      <c r="C226" s="111"/>
      <c r="D226" s="111"/>
      <c r="E226" s="111"/>
      <c r="F226" s="113"/>
      <c r="G226" s="115"/>
      <c r="H226" s="115"/>
      <c r="I226" s="138"/>
      <c r="J226" s="138" t="s">
        <v>476</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3" customHeight="1" outlineLevel="1" x14ac:dyDescent="0.35">
      <c r="A227" s="141"/>
      <c r="B227" s="130"/>
      <c r="C227" s="111"/>
      <c r="D227" s="111"/>
      <c r="E227" s="111"/>
      <c r="F227" s="113"/>
      <c r="G227" s="115"/>
      <c r="H227" s="115"/>
      <c r="I227" s="138" t="s">
        <v>955</v>
      </c>
      <c r="J227" s="138" t="s">
        <v>467</v>
      </c>
      <c r="K227" s="426">
        <f t="shared" ref="K227:O227" si="125">K341/2</f>
        <v>100</v>
      </c>
      <c r="L227" s="426">
        <f t="shared" si="125"/>
        <v>150</v>
      </c>
      <c r="M227" s="426">
        <f t="shared" si="125"/>
        <v>150</v>
      </c>
      <c r="N227" s="426">
        <f t="shared" si="125"/>
        <v>200</v>
      </c>
      <c r="O227" s="426">
        <f t="shared" si="125"/>
        <v>200</v>
      </c>
      <c r="P227" s="115"/>
      <c r="Q227" s="138" t="s">
        <v>465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3" customHeight="1" outlineLevel="1" x14ac:dyDescent="0.35">
      <c r="A228" s="141"/>
      <c r="B228" s="130"/>
      <c r="C228" s="111"/>
      <c r="D228" s="111"/>
      <c r="E228" s="111"/>
      <c r="F228" s="113"/>
      <c r="G228" s="115"/>
      <c r="H228" s="115"/>
      <c r="I228" s="138"/>
      <c r="J228" s="138" t="s">
        <v>468</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3" customHeight="1" outlineLevel="1" x14ac:dyDescent="0.35">
      <c r="A229" s="141"/>
      <c r="B229" s="130"/>
      <c r="C229" s="111"/>
      <c r="D229" s="111"/>
      <c r="E229" s="111"/>
      <c r="F229" s="113"/>
      <c r="G229" s="115"/>
      <c r="H229" s="115"/>
      <c r="I229" s="138"/>
      <c r="J229" s="138" t="s">
        <v>469</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3" customHeight="1" outlineLevel="1" x14ac:dyDescent="0.35">
      <c r="A230" s="141"/>
      <c r="B230" s="130"/>
      <c r="C230" s="111"/>
      <c r="D230" s="111"/>
      <c r="E230" s="111"/>
      <c r="F230" s="113"/>
      <c r="G230" s="115"/>
      <c r="H230" s="115"/>
      <c r="I230" s="138"/>
      <c r="J230" s="138" t="s">
        <v>470</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3" customHeight="1" outlineLevel="1" x14ac:dyDescent="0.35">
      <c r="A231" s="141"/>
      <c r="B231" s="130"/>
      <c r="C231" s="111"/>
      <c r="D231" s="111"/>
      <c r="E231" s="111"/>
      <c r="F231" s="113"/>
      <c r="G231" s="115"/>
      <c r="H231" s="115"/>
      <c r="I231" s="138"/>
      <c r="J231" s="138" t="s">
        <v>471</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3" customHeight="1" outlineLevel="1" x14ac:dyDescent="0.35">
      <c r="A232" s="141"/>
      <c r="B232" s="130"/>
      <c r="C232" s="111"/>
      <c r="D232" s="111"/>
      <c r="E232" s="111"/>
      <c r="F232" s="113"/>
      <c r="G232" s="115"/>
      <c r="H232" s="115"/>
      <c r="I232" s="138"/>
      <c r="J232" s="138" t="s">
        <v>472</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3" customHeight="1" outlineLevel="1" x14ac:dyDescent="0.35">
      <c r="A233" s="141"/>
      <c r="B233" s="130"/>
      <c r="C233" s="111"/>
      <c r="D233" s="111"/>
      <c r="E233" s="111"/>
      <c r="F233" s="113"/>
      <c r="G233" s="115"/>
      <c r="H233" s="115"/>
      <c r="I233" s="138"/>
      <c r="J233" s="138" t="s">
        <v>473</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3" customHeight="1" outlineLevel="1" x14ac:dyDescent="0.35">
      <c r="A234" s="141"/>
      <c r="B234" s="130"/>
      <c r="C234" s="111"/>
      <c r="D234" s="111"/>
      <c r="E234" s="111"/>
      <c r="F234" s="113"/>
      <c r="G234" s="115"/>
      <c r="H234" s="115"/>
      <c r="I234" s="138"/>
      <c r="J234" s="138" t="s">
        <v>474</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3" customHeight="1" outlineLevel="1" x14ac:dyDescent="0.35">
      <c r="A235" s="141"/>
      <c r="B235" s="130"/>
      <c r="C235" s="111"/>
      <c r="D235" s="111"/>
      <c r="E235" s="111"/>
      <c r="F235" s="113"/>
      <c r="G235" s="115"/>
      <c r="H235" s="115"/>
      <c r="I235" s="138"/>
      <c r="J235" s="138" t="s">
        <v>475</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3" customHeight="1" outlineLevel="1" x14ac:dyDescent="0.35">
      <c r="A236" s="141"/>
      <c r="B236" s="130"/>
      <c r="C236" s="111"/>
      <c r="D236" s="111"/>
      <c r="E236" s="111"/>
      <c r="F236" s="113"/>
      <c r="G236" s="115"/>
      <c r="H236" s="115"/>
      <c r="I236" s="138"/>
      <c r="J236" s="138" t="s">
        <v>476</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3" customHeight="1" outlineLevel="1" x14ac:dyDescent="0.35">
      <c r="A237" s="141"/>
      <c r="B237" s="130"/>
      <c r="C237" s="111"/>
      <c r="D237" s="111"/>
      <c r="E237" s="111"/>
      <c r="F237" s="113"/>
      <c r="G237" s="115"/>
      <c r="H237" s="115"/>
      <c r="I237" s="138" t="s">
        <v>956</v>
      </c>
      <c r="J237" s="138" t="s">
        <v>467</v>
      </c>
      <c r="K237" s="426">
        <f t="shared" ref="K237:O237" si="149">K351/2</f>
        <v>100</v>
      </c>
      <c r="L237" s="426">
        <f t="shared" si="149"/>
        <v>150</v>
      </c>
      <c r="M237" s="426">
        <f t="shared" si="149"/>
        <v>150</v>
      </c>
      <c r="N237" s="426">
        <f t="shared" si="149"/>
        <v>200</v>
      </c>
      <c r="O237" s="426">
        <f t="shared" si="149"/>
        <v>200</v>
      </c>
      <c r="P237" s="115"/>
      <c r="Q237" s="138" t="s">
        <v>465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3" customHeight="1" outlineLevel="1" x14ac:dyDescent="0.35">
      <c r="A238" s="141"/>
      <c r="B238" s="130"/>
      <c r="C238" s="111"/>
      <c r="D238" s="111"/>
      <c r="E238" s="111"/>
      <c r="F238" s="113"/>
      <c r="G238" s="115"/>
      <c r="H238" s="115"/>
      <c r="I238" s="138"/>
      <c r="J238" s="138" t="s">
        <v>468</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3" customHeight="1" outlineLevel="1" x14ac:dyDescent="0.35">
      <c r="A239" s="141"/>
      <c r="B239" s="130"/>
      <c r="C239" s="111"/>
      <c r="D239" s="111"/>
      <c r="E239" s="111"/>
      <c r="F239" s="113"/>
      <c r="G239" s="115"/>
      <c r="H239" s="115"/>
      <c r="I239" s="138"/>
      <c r="J239" s="138" t="s">
        <v>469</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3" customHeight="1" outlineLevel="1" x14ac:dyDescent="0.35">
      <c r="A240" s="141"/>
      <c r="B240" s="130"/>
      <c r="C240" s="111"/>
      <c r="D240" s="111"/>
      <c r="E240" s="111"/>
      <c r="F240" s="113"/>
      <c r="G240" s="115"/>
      <c r="H240" s="115"/>
      <c r="I240" s="138"/>
      <c r="J240" s="138" t="s">
        <v>470</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3" customHeight="1" outlineLevel="1" x14ac:dyDescent="0.35">
      <c r="A241" s="141"/>
      <c r="B241" s="130"/>
      <c r="C241" s="111"/>
      <c r="D241" s="111"/>
      <c r="E241" s="111"/>
      <c r="F241" s="113"/>
      <c r="G241" s="115"/>
      <c r="H241" s="115"/>
      <c r="I241" s="138"/>
      <c r="J241" s="138" t="s">
        <v>471</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3" customHeight="1" outlineLevel="1" x14ac:dyDescent="0.35">
      <c r="A242" s="141"/>
      <c r="B242" s="130"/>
      <c r="C242" s="111"/>
      <c r="D242" s="111"/>
      <c r="E242" s="111"/>
      <c r="F242" s="113"/>
      <c r="G242" s="115"/>
      <c r="H242" s="115"/>
      <c r="I242" s="138"/>
      <c r="J242" s="138" t="s">
        <v>472</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3" customHeight="1" outlineLevel="1" x14ac:dyDescent="0.35">
      <c r="A243" s="141"/>
      <c r="B243" s="130"/>
      <c r="C243" s="111"/>
      <c r="D243" s="111"/>
      <c r="E243" s="111"/>
      <c r="F243" s="113"/>
      <c r="G243" s="115"/>
      <c r="H243" s="115"/>
      <c r="I243" s="138"/>
      <c r="J243" s="138" t="s">
        <v>473</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3" customHeight="1" outlineLevel="1" x14ac:dyDescent="0.35">
      <c r="A244" s="141"/>
      <c r="B244" s="130"/>
      <c r="C244" s="111"/>
      <c r="D244" s="111"/>
      <c r="E244" s="111"/>
      <c r="F244" s="113"/>
      <c r="G244" s="115"/>
      <c r="H244" s="115"/>
      <c r="I244" s="138"/>
      <c r="J244" s="138" t="s">
        <v>474</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3" customHeight="1" outlineLevel="1" x14ac:dyDescent="0.35">
      <c r="A245" s="141"/>
      <c r="B245" s="130"/>
      <c r="C245" s="111"/>
      <c r="D245" s="111"/>
      <c r="E245" s="111"/>
      <c r="F245" s="113"/>
      <c r="G245" s="115"/>
      <c r="H245" s="115"/>
      <c r="I245" s="138"/>
      <c r="J245" s="138" t="s">
        <v>475</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3" customHeight="1" outlineLevel="1" x14ac:dyDescent="0.35">
      <c r="A246" s="141"/>
      <c r="B246" s="130"/>
      <c r="C246" s="111"/>
      <c r="D246" s="111"/>
      <c r="E246" s="111"/>
      <c r="F246" s="113"/>
      <c r="G246" s="115"/>
      <c r="H246" s="115"/>
      <c r="I246" s="138"/>
      <c r="J246" s="138" t="s">
        <v>476</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3" customHeight="1" outlineLevel="1" x14ac:dyDescent="0.35">
      <c r="A247" s="141"/>
      <c r="B247" s="130"/>
      <c r="C247" s="111"/>
      <c r="D247" s="111"/>
      <c r="E247" s="111"/>
      <c r="F247" s="113"/>
      <c r="G247" s="115"/>
      <c r="H247" s="115"/>
      <c r="I247" s="138" t="s">
        <v>957</v>
      </c>
      <c r="J247" s="138" t="s">
        <v>467</v>
      </c>
      <c r="K247" s="426">
        <f t="shared" ref="K247:O247" si="173">K361/2</f>
        <v>100</v>
      </c>
      <c r="L247" s="426">
        <f t="shared" si="173"/>
        <v>150</v>
      </c>
      <c r="M247" s="426">
        <f t="shared" si="173"/>
        <v>150</v>
      </c>
      <c r="N247" s="426">
        <f t="shared" si="173"/>
        <v>200</v>
      </c>
      <c r="O247" s="426">
        <f t="shared" si="173"/>
        <v>200</v>
      </c>
      <c r="P247" s="115"/>
      <c r="Q247" s="138" t="s">
        <v>465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3" customHeight="1" outlineLevel="1" x14ac:dyDescent="0.35">
      <c r="A248" s="141"/>
      <c r="B248" s="130"/>
      <c r="C248" s="111"/>
      <c r="D248" s="111"/>
      <c r="E248" s="111"/>
      <c r="F248" s="113"/>
      <c r="G248" s="115"/>
      <c r="H248" s="115"/>
      <c r="I248" s="138"/>
      <c r="J248" s="138" t="s">
        <v>468</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3" customHeight="1" outlineLevel="1" x14ac:dyDescent="0.35">
      <c r="A249" s="141"/>
      <c r="B249" s="130"/>
      <c r="C249" s="111"/>
      <c r="D249" s="111"/>
      <c r="E249" s="111"/>
      <c r="F249" s="113"/>
      <c r="G249" s="115"/>
      <c r="H249" s="115"/>
      <c r="I249" s="138"/>
      <c r="J249" s="138" t="s">
        <v>469</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3" customHeight="1" outlineLevel="1" x14ac:dyDescent="0.35">
      <c r="A250" s="141"/>
      <c r="B250" s="130"/>
      <c r="C250" s="111"/>
      <c r="D250" s="111"/>
      <c r="E250" s="111"/>
      <c r="F250" s="113"/>
      <c r="G250" s="115"/>
      <c r="H250" s="115"/>
      <c r="I250" s="138"/>
      <c r="J250" s="138" t="s">
        <v>470</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3" customHeight="1" outlineLevel="1" x14ac:dyDescent="0.35">
      <c r="A251" s="141"/>
      <c r="B251" s="130"/>
      <c r="C251" s="111"/>
      <c r="D251" s="111"/>
      <c r="E251" s="111"/>
      <c r="F251" s="113"/>
      <c r="G251" s="115"/>
      <c r="H251" s="115"/>
      <c r="I251" s="138"/>
      <c r="J251" s="138" t="s">
        <v>471</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3" customHeight="1" outlineLevel="1" x14ac:dyDescent="0.35">
      <c r="A252" s="141"/>
      <c r="B252" s="130"/>
      <c r="C252" s="111"/>
      <c r="D252" s="111"/>
      <c r="E252" s="111"/>
      <c r="F252" s="113"/>
      <c r="G252" s="115"/>
      <c r="H252" s="115"/>
      <c r="I252" s="138"/>
      <c r="J252" s="138" t="s">
        <v>472</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3" customHeight="1" outlineLevel="1" x14ac:dyDescent="0.35">
      <c r="A253" s="141"/>
      <c r="B253" s="130"/>
      <c r="C253" s="111"/>
      <c r="D253" s="111"/>
      <c r="E253" s="111"/>
      <c r="F253" s="113"/>
      <c r="G253" s="115"/>
      <c r="H253" s="115"/>
      <c r="I253" s="138"/>
      <c r="J253" s="138" t="s">
        <v>473</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3" customHeight="1" outlineLevel="1" x14ac:dyDescent="0.35">
      <c r="A254" s="141"/>
      <c r="B254" s="130"/>
      <c r="C254" s="111"/>
      <c r="D254" s="111"/>
      <c r="E254" s="111"/>
      <c r="F254" s="113"/>
      <c r="G254" s="115"/>
      <c r="H254" s="115"/>
      <c r="I254" s="138"/>
      <c r="J254" s="138" t="s">
        <v>474</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3" customHeight="1" outlineLevel="1" x14ac:dyDescent="0.35">
      <c r="A255" s="141"/>
      <c r="B255" s="130"/>
      <c r="C255" s="111"/>
      <c r="D255" s="111"/>
      <c r="E255" s="111"/>
      <c r="F255" s="113"/>
      <c r="G255" s="115"/>
      <c r="H255" s="115"/>
      <c r="I255" s="138"/>
      <c r="J255" s="138" t="s">
        <v>475</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3" customHeight="1" outlineLevel="1" x14ac:dyDescent="0.35">
      <c r="A256" s="141"/>
      <c r="B256" s="130"/>
      <c r="C256" s="111"/>
      <c r="D256" s="111"/>
      <c r="E256" s="111"/>
      <c r="F256" s="113"/>
      <c r="G256" s="115"/>
      <c r="H256" s="115"/>
      <c r="I256" s="138"/>
      <c r="J256" s="138" t="s">
        <v>476</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3" customHeight="1" outlineLevel="1" x14ac:dyDescent="0.35">
      <c r="A257" s="141"/>
      <c r="B257" s="130"/>
      <c r="C257" s="111"/>
      <c r="D257" s="111"/>
      <c r="E257" s="111"/>
      <c r="F257" s="113"/>
      <c r="G257" s="115"/>
      <c r="H257" s="115"/>
      <c r="I257" s="138" t="s">
        <v>958</v>
      </c>
      <c r="J257" s="138" t="s">
        <v>467</v>
      </c>
      <c r="K257" s="426">
        <f t="shared" ref="K257:O257" si="197">K371/2</f>
        <v>100</v>
      </c>
      <c r="L257" s="426">
        <f t="shared" si="197"/>
        <v>150</v>
      </c>
      <c r="M257" s="426">
        <f t="shared" si="197"/>
        <v>150</v>
      </c>
      <c r="N257" s="426">
        <f t="shared" si="197"/>
        <v>200</v>
      </c>
      <c r="O257" s="426">
        <f t="shared" si="197"/>
        <v>200</v>
      </c>
      <c r="P257" s="115"/>
      <c r="Q257" s="138" t="s">
        <v>465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3" customHeight="1" outlineLevel="1" x14ac:dyDescent="0.35">
      <c r="A258" s="141"/>
      <c r="B258" s="130"/>
      <c r="C258" s="111"/>
      <c r="D258" s="111"/>
      <c r="E258" s="111"/>
      <c r="F258" s="113"/>
      <c r="G258" s="115"/>
      <c r="H258" s="115"/>
      <c r="I258" s="138"/>
      <c r="J258" s="138" t="s">
        <v>468</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3" customHeight="1" outlineLevel="1" x14ac:dyDescent="0.35">
      <c r="A259" s="141"/>
      <c r="B259" s="130"/>
      <c r="C259" s="111"/>
      <c r="D259" s="111"/>
      <c r="E259" s="111"/>
      <c r="F259" s="113"/>
      <c r="G259" s="115"/>
      <c r="H259" s="115"/>
      <c r="I259" s="138"/>
      <c r="J259" s="138" t="s">
        <v>469</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3" customHeight="1" outlineLevel="1" x14ac:dyDescent="0.35">
      <c r="A260" s="141"/>
      <c r="B260" s="130"/>
      <c r="C260" s="111"/>
      <c r="D260" s="111"/>
      <c r="E260" s="111"/>
      <c r="F260" s="113"/>
      <c r="G260" s="115"/>
      <c r="H260" s="115"/>
      <c r="I260" s="138"/>
      <c r="J260" s="138" t="s">
        <v>470</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3" customHeight="1" outlineLevel="1" x14ac:dyDescent="0.35">
      <c r="A261" s="141"/>
      <c r="B261" s="130"/>
      <c r="C261" s="111"/>
      <c r="D261" s="111"/>
      <c r="E261" s="111"/>
      <c r="F261" s="113"/>
      <c r="G261" s="115"/>
      <c r="H261" s="115"/>
      <c r="I261" s="138"/>
      <c r="J261" s="138" t="s">
        <v>471</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3" customHeight="1" outlineLevel="1" x14ac:dyDescent="0.35">
      <c r="A262" s="141"/>
      <c r="B262" s="130"/>
      <c r="C262" s="111"/>
      <c r="D262" s="111"/>
      <c r="E262" s="111"/>
      <c r="F262" s="113"/>
      <c r="G262" s="115"/>
      <c r="H262" s="115"/>
      <c r="I262" s="138"/>
      <c r="J262" s="138" t="s">
        <v>472</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3" customHeight="1" outlineLevel="1" x14ac:dyDescent="0.35">
      <c r="A263" s="141"/>
      <c r="B263" s="130"/>
      <c r="C263" s="111"/>
      <c r="D263" s="111"/>
      <c r="E263" s="111"/>
      <c r="F263" s="113"/>
      <c r="G263" s="115"/>
      <c r="H263" s="115"/>
      <c r="I263" s="138"/>
      <c r="J263" s="138" t="s">
        <v>473</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3" customHeight="1" outlineLevel="1" x14ac:dyDescent="0.35">
      <c r="A264" s="141"/>
      <c r="B264" s="130"/>
      <c r="C264" s="111"/>
      <c r="D264" s="111"/>
      <c r="E264" s="111"/>
      <c r="F264" s="113"/>
      <c r="G264" s="115"/>
      <c r="H264" s="115"/>
      <c r="I264" s="138"/>
      <c r="J264" s="138" t="s">
        <v>474</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3" customHeight="1" outlineLevel="1" x14ac:dyDescent="0.35">
      <c r="A265" s="141"/>
      <c r="B265" s="130"/>
      <c r="C265" s="111"/>
      <c r="D265" s="111"/>
      <c r="E265" s="111"/>
      <c r="F265" s="113"/>
      <c r="G265" s="115"/>
      <c r="H265" s="115"/>
      <c r="I265" s="138"/>
      <c r="J265" s="138" t="s">
        <v>475</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3" customHeight="1" outlineLevel="1" x14ac:dyDescent="0.35">
      <c r="A266" s="141"/>
      <c r="B266" s="130"/>
      <c r="C266" s="111"/>
      <c r="D266" s="111"/>
      <c r="E266" s="111"/>
      <c r="F266" s="113"/>
      <c r="G266" s="115"/>
      <c r="H266" s="115"/>
      <c r="I266" s="138"/>
      <c r="J266" s="138" t="s">
        <v>476</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15" customHeight="1" outlineLevel="1" x14ac:dyDescent="0.3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3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hidden="1" customHeight="1" outlineLevel="1" x14ac:dyDescent="0.3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hidden="1" customHeight="1" outlineLevel="1" x14ac:dyDescent="0.3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15" hidden="1" customHeight="1" outlineLevel="1" collapsed="1" thickBot="1" x14ac:dyDescent="0.4">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15" hidden="1" customHeight="1" outlineLevel="1" x14ac:dyDescent="0.3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3" hidden="1" customHeight="1" outlineLevel="1" collapsed="1" x14ac:dyDescent="0.35">
      <c r="A273" s="141"/>
      <c r="B273" s="130"/>
      <c r="C273" s="87"/>
      <c r="D273" s="87">
        <v>0</v>
      </c>
      <c r="E273" s="87" t="s">
        <v>1</v>
      </c>
      <c r="F273" s="88"/>
      <c r="G273" s="89" t="s">
        <v>378</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3" hidden="1" customHeight="1" outlineLevel="1" x14ac:dyDescent="0.3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3" hidden="1" customHeight="1" outlineLevel="1" x14ac:dyDescent="0.3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3" hidden="1" customHeight="1" outlineLevel="1" x14ac:dyDescent="0.3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3" hidden="1" customHeight="1" outlineLevel="1" x14ac:dyDescent="0.3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3" hidden="1" customHeight="1" outlineLevel="1" x14ac:dyDescent="0.3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3" hidden="1" customHeight="1" outlineLevel="1" x14ac:dyDescent="0.35">
      <c r="A279" s="141"/>
      <c r="B279" s="130"/>
      <c r="C279" s="95"/>
      <c r="D279" s="95"/>
      <c r="E279" s="95"/>
      <c r="F279" s="95"/>
      <c r="G279" s="110"/>
      <c r="H279" s="110"/>
      <c r="I279" s="274" t="s">
        <v>552</v>
      </c>
      <c r="J279" s="110"/>
      <c r="K279" s="135" t="s">
        <v>202</v>
      </c>
      <c r="L279" s="135"/>
      <c r="M279" s="110"/>
      <c r="N279" s="110"/>
      <c r="O279" s="110"/>
      <c r="P279" s="110"/>
      <c r="Q279" s="110"/>
      <c r="R279" s="135" t="s">
        <v>203</v>
      </c>
      <c r="S279" s="135"/>
      <c r="T279" s="110"/>
      <c r="U279" s="110"/>
      <c r="V279" s="110"/>
      <c r="W279" s="135" t="s">
        <v>463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3" hidden="1" customHeight="1" outlineLevel="1" x14ac:dyDescent="0.35">
      <c r="A280" s="141"/>
      <c r="B280" s="130"/>
      <c r="C280" s="111"/>
      <c r="D280" s="111"/>
      <c r="E280" s="111"/>
      <c r="F280" s="95"/>
      <c r="G280" s="110"/>
      <c r="H280" s="110"/>
      <c r="I280" s="274"/>
      <c r="J280" s="110"/>
      <c r="K280" s="110" t="s">
        <v>457</v>
      </c>
      <c r="L280" s="110" t="s">
        <v>458</v>
      </c>
      <c r="M280" s="110" t="s">
        <v>460</v>
      </c>
      <c r="N280" s="110" t="s">
        <v>461</v>
      </c>
      <c r="O280" s="110" t="s">
        <v>462</v>
      </c>
      <c r="P280" s="110"/>
      <c r="Q280" s="110"/>
      <c r="R280" s="110" t="s">
        <v>457</v>
      </c>
      <c r="S280" s="110" t="s">
        <v>458</v>
      </c>
      <c r="T280" s="110" t="s">
        <v>460</v>
      </c>
      <c r="U280" s="110" t="s">
        <v>461</v>
      </c>
      <c r="V280" s="110" t="s">
        <v>462</v>
      </c>
      <c r="W280" s="110" t="s">
        <v>462</v>
      </c>
      <c r="X280" s="110" t="s">
        <v>462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3" hidden="1" customHeight="1" outlineLevel="1" x14ac:dyDescent="0.35">
      <c r="A281" s="141"/>
      <c r="B281" s="130"/>
      <c r="C281" s="111"/>
      <c r="D281" s="111"/>
      <c r="E281" s="111"/>
      <c r="F281" s="113"/>
      <c r="G281" s="115"/>
      <c r="H281" s="115"/>
      <c r="I281" s="138" t="s">
        <v>988</v>
      </c>
      <c r="J281" s="138" t="s">
        <v>465</v>
      </c>
      <c r="K281" s="428">
        <v>200</v>
      </c>
      <c r="L281" s="428">
        <v>300</v>
      </c>
      <c r="M281" s="428">
        <v>300</v>
      </c>
      <c r="N281" s="426">
        <f>$O281</f>
        <v>400</v>
      </c>
      <c r="O281" s="191">
        <v>400</v>
      </c>
      <c r="P281" s="115"/>
      <c r="Q281" s="138" t="s">
        <v>465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3" hidden="1" customHeight="1" outlineLevel="1" x14ac:dyDescent="0.3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3" hidden="1" customHeight="1" outlineLevel="1" x14ac:dyDescent="0.3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451</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3" hidden="1" customHeight="1" outlineLevel="1" x14ac:dyDescent="0.3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3" hidden="1" customHeight="1" outlineLevel="1" x14ac:dyDescent="0.3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3" hidden="1" customHeight="1" outlineLevel="1" x14ac:dyDescent="0.3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3" hidden="1" customHeight="1" outlineLevel="1" x14ac:dyDescent="0.3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3" hidden="1" customHeight="1" outlineLevel="1" x14ac:dyDescent="0.3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3" hidden="1" customHeight="1" outlineLevel="1" x14ac:dyDescent="0.3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3" hidden="1" customHeight="1" outlineLevel="1" x14ac:dyDescent="0.3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3" hidden="1" customHeight="1" outlineLevel="1" x14ac:dyDescent="0.35">
      <c r="A291" s="141"/>
      <c r="B291" s="130"/>
      <c r="C291" s="111"/>
      <c r="D291" s="111"/>
      <c r="E291" s="111"/>
      <c r="F291" s="113"/>
      <c r="G291" s="115"/>
      <c r="H291" s="115"/>
      <c r="I291" s="138" t="s">
        <v>480</v>
      </c>
      <c r="J291" s="138" t="s">
        <v>465</v>
      </c>
      <c r="K291" s="428">
        <v>200</v>
      </c>
      <c r="L291" s="428">
        <v>300</v>
      </c>
      <c r="M291" s="428">
        <v>300</v>
      </c>
      <c r="N291" s="426">
        <f>$O291</f>
        <v>400</v>
      </c>
      <c r="O291" s="191">
        <v>400</v>
      </c>
      <c r="P291" s="115"/>
      <c r="Q291" s="138" t="s">
        <v>465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3" hidden="1" customHeight="1" outlineLevel="1" x14ac:dyDescent="0.3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3" hidden="1" customHeight="1" outlineLevel="1" x14ac:dyDescent="0.3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3" hidden="1" customHeight="1" outlineLevel="1" x14ac:dyDescent="0.3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3" hidden="1" customHeight="1" outlineLevel="1" x14ac:dyDescent="0.3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3" hidden="1" customHeight="1" outlineLevel="1" x14ac:dyDescent="0.3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3" hidden="1" customHeight="1" outlineLevel="1" x14ac:dyDescent="0.3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3" hidden="1" customHeight="1" outlineLevel="1" x14ac:dyDescent="0.3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3" hidden="1" customHeight="1" outlineLevel="1" x14ac:dyDescent="0.3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3" hidden="1" customHeight="1" outlineLevel="1" x14ac:dyDescent="0.3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3" hidden="1" customHeight="1" outlineLevel="1" x14ac:dyDescent="0.35">
      <c r="A301" s="141"/>
      <c r="B301" s="130"/>
      <c r="C301" s="111"/>
      <c r="D301" s="111"/>
      <c r="E301" s="111"/>
      <c r="F301" s="113"/>
      <c r="G301" s="115"/>
      <c r="H301" s="115"/>
      <c r="I301" s="138" t="s">
        <v>951</v>
      </c>
      <c r="J301" s="138" t="s">
        <v>465</v>
      </c>
      <c r="K301" s="428">
        <v>200</v>
      </c>
      <c r="L301" s="428">
        <v>300</v>
      </c>
      <c r="M301" s="428">
        <v>300</v>
      </c>
      <c r="N301" s="426">
        <f>$O301</f>
        <v>400</v>
      </c>
      <c r="O301" s="191">
        <v>400</v>
      </c>
      <c r="P301" s="115"/>
      <c r="Q301" s="138" t="s">
        <v>465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3" hidden="1" customHeight="1" outlineLevel="1" x14ac:dyDescent="0.3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3" hidden="1" customHeight="1" outlineLevel="1" x14ac:dyDescent="0.3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3" hidden="1" customHeight="1" outlineLevel="1" x14ac:dyDescent="0.3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3" hidden="1" customHeight="1" outlineLevel="1" x14ac:dyDescent="0.3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3" hidden="1" customHeight="1" outlineLevel="1" x14ac:dyDescent="0.3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3" hidden="1" customHeight="1" outlineLevel="1" x14ac:dyDescent="0.3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3" hidden="1" customHeight="1" outlineLevel="1" x14ac:dyDescent="0.3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3" hidden="1" customHeight="1" outlineLevel="1" x14ac:dyDescent="0.3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3" hidden="1" customHeight="1" outlineLevel="1" x14ac:dyDescent="0.3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3" hidden="1" customHeight="1" outlineLevel="1" x14ac:dyDescent="0.35">
      <c r="A311" s="141"/>
      <c r="B311" s="130"/>
      <c r="C311" s="111"/>
      <c r="D311" s="111"/>
      <c r="E311" s="111"/>
      <c r="F311" s="113"/>
      <c r="G311" s="115"/>
      <c r="H311" s="115"/>
      <c r="I311" s="138" t="s">
        <v>952</v>
      </c>
      <c r="J311" s="138" t="s">
        <v>465</v>
      </c>
      <c r="K311" s="428">
        <v>200</v>
      </c>
      <c r="L311" s="428">
        <v>300</v>
      </c>
      <c r="M311" s="428">
        <v>300</v>
      </c>
      <c r="N311" s="426">
        <f>$O311</f>
        <v>400</v>
      </c>
      <c r="O311" s="191">
        <v>400</v>
      </c>
      <c r="P311" s="115"/>
      <c r="Q311" s="138" t="s">
        <v>465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3" hidden="1" customHeight="1" outlineLevel="1" x14ac:dyDescent="0.3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3" hidden="1" customHeight="1" outlineLevel="1" x14ac:dyDescent="0.3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3" hidden="1" customHeight="1" outlineLevel="1" x14ac:dyDescent="0.3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3" hidden="1" customHeight="1" outlineLevel="1" x14ac:dyDescent="0.3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3" hidden="1" customHeight="1" outlineLevel="1" x14ac:dyDescent="0.3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3" hidden="1" customHeight="1" outlineLevel="1" x14ac:dyDescent="0.3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3" hidden="1" customHeight="1" outlineLevel="1" x14ac:dyDescent="0.3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3" hidden="1" customHeight="1" outlineLevel="1" x14ac:dyDescent="0.3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3" hidden="1" customHeight="1" outlineLevel="1" x14ac:dyDescent="0.3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3" hidden="1" customHeight="1" outlineLevel="1" x14ac:dyDescent="0.35">
      <c r="A321" s="141"/>
      <c r="B321" s="130"/>
      <c r="C321" s="111"/>
      <c r="D321" s="111"/>
      <c r="E321" s="111"/>
      <c r="F321" s="113"/>
      <c r="G321" s="115"/>
      <c r="H321" s="115"/>
      <c r="I321" s="138" t="s">
        <v>953</v>
      </c>
      <c r="J321" s="138" t="s">
        <v>465</v>
      </c>
      <c r="K321" s="428">
        <v>200</v>
      </c>
      <c r="L321" s="428">
        <v>300</v>
      </c>
      <c r="M321" s="428">
        <v>300</v>
      </c>
      <c r="N321" s="426">
        <f>$O321</f>
        <v>400</v>
      </c>
      <c r="O321" s="191">
        <v>400</v>
      </c>
      <c r="P321" s="115"/>
      <c r="Q321" s="138" t="s">
        <v>465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3" hidden="1" customHeight="1" outlineLevel="1" x14ac:dyDescent="0.3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3" hidden="1" customHeight="1" outlineLevel="1" x14ac:dyDescent="0.3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3" hidden="1" customHeight="1" outlineLevel="1" x14ac:dyDescent="0.3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3" hidden="1" customHeight="1" outlineLevel="1" x14ac:dyDescent="0.3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3" hidden="1" customHeight="1" outlineLevel="1" x14ac:dyDescent="0.3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3" hidden="1" customHeight="1" outlineLevel="1" x14ac:dyDescent="0.3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3" hidden="1" customHeight="1" outlineLevel="1" x14ac:dyDescent="0.3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3" hidden="1" customHeight="1" outlineLevel="1" x14ac:dyDescent="0.3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3" hidden="1" customHeight="1" outlineLevel="1" x14ac:dyDescent="0.3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3" hidden="1" customHeight="1" outlineLevel="1" x14ac:dyDescent="0.35">
      <c r="A331" s="141"/>
      <c r="B331" s="130"/>
      <c r="C331" s="111"/>
      <c r="D331" s="111"/>
      <c r="E331" s="111"/>
      <c r="F331" s="113"/>
      <c r="G331" s="115"/>
      <c r="H331" s="115"/>
      <c r="I331" s="138" t="s">
        <v>954</v>
      </c>
      <c r="J331" s="138" t="s">
        <v>465</v>
      </c>
      <c r="K331" s="428">
        <v>200</v>
      </c>
      <c r="L331" s="428">
        <v>300</v>
      </c>
      <c r="M331" s="428">
        <v>300</v>
      </c>
      <c r="N331" s="426">
        <f>$O331</f>
        <v>400</v>
      </c>
      <c r="O331" s="191">
        <v>400</v>
      </c>
      <c r="P331" s="115"/>
      <c r="Q331" s="138" t="s">
        <v>465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3" hidden="1" customHeight="1" outlineLevel="1" x14ac:dyDescent="0.3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3" hidden="1" customHeight="1" outlineLevel="1" x14ac:dyDescent="0.3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3" hidden="1" customHeight="1" outlineLevel="1" x14ac:dyDescent="0.3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3" hidden="1" customHeight="1" outlineLevel="1" x14ac:dyDescent="0.3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3" hidden="1" customHeight="1" outlineLevel="1" x14ac:dyDescent="0.3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3" hidden="1" customHeight="1" outlineLevel="1" x14ac:dyDescent="0.3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3" hidden="1" customHeight="1" outlineLevel="1" x14ac:dyDescent="0.3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3" hidden="1" customHeight="1" outlineLevel="1" x14ac:dyDescent="0.3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3" hidden="1" customHeight="1" outlineLevel="1" x14ac:dyDescent="0.3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3" hidden="1" customHeight="1" outlineLevel="1" x14ac:dyDescent="0.35">
      <c r="A341" s="141"/>
      <c r="B341" s="130"/>
      <c r="C341" s="111"/>
      <c r="D341" s="111"/>
      <c r="E341" s="111"/>
      <c r="F341" s="113"/>
      <c r="G341" s="115"/>
      <c r="H341" s="115"/>
      <c r="I341" s="138" t="s">
        <v>955</v>
      </c>
      <c r="J341" s="138" t="s">
        <v>465</v>
      </c>
      <c r="K341" s="428">
        <v>200</v>
      </c>
      <c r="L341" s="428">
        <v>300</v>
      </c>
      <c r="M341" s="428">
        <v>300</v>
      </c>
      <c r="N341" s="426">
        <f>$O341</f>
        <v>400</v>
      </c>
      <c r="O341" s="191">
        <v>400</v>
      </c>
      <c r="P341" s="115"/>
      <c r="Q341" s="138" t="s">
        <v>465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3" hidden="1" customHeight="1" outlineLevel="1" x14ac:dyDescent="0.3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3" hidden="1" customHeight="1" outlineLevel="1" x14ac:dyDescent="0.3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3" hidden="1" customHeight="1" outlineLevel="1" x14ac:dyDescent="0.3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3" hidden="1" customHeight="1" outlineLevel="1" x14ac:dyDescent="0.3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3" hidden="1" customHeight="1" outlineLevel="1" x14ac:dyDescent="0.3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3" hidden="1" customHeight="1" outlineLevel="1" x14ac:dyDescent="0.3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3" hidden="1" customHeight="1" outlineLevel="1" x14ac:dyDescent="0.3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3" hidden="1" customHeight="1" outlineLevel="1" x14ac:dyDescent="0.3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3" hidden="1" customHeight="1" outlineLevel="1" x14ac:dyDescent="0.3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3" hidden="1" customHeight="1" outlineLevel="1" x14ac:dyDescent="0.35">
      <c r="A351" s="141"/>
      <c r="B351" s="130"/>
      <c r="C351" s="111"/>
      <c r="D351" s="111"/>
      <c r="E351" s="111"/>
      <c r="F351" s="113"/>
      <c r="G351" s="115"/>
      <c r="H351" s="115"/>
      <c r="I351" s="138" t="s">
        <v>956</v>
      </c>
      <c r="J351" s="138" t="s">
        <v>465</v>
      </c>
      <c r="K351" s="428">
        <v>200</v>
      </c>
      <c r="L351" s="428">
        <v>300</v>
      </c>
      <c r="M351" s="428">
        <v>300</v>
      </c>
      <c r="N351" s="426">
        <f>$O351</f>
        <v>400</v>
      </c>
      <c r="O351" s="191">
        <v>400</v>
      </c>
      <c r="P351" s="115"/>
      <c r="Q351" s="138" t="s">
        <v>465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3" hidden="1" customHeight="1" outlineLevel="1" x14ac:dyDescent="0.3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3" hidden="1" customHeight="1" outlineLevel="1" x14ac:dyDescent="0.3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3" hidden="1" customHeight="1" outlineLevel="1" x14ac:dyDescent="0.3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3" hidden="1" customHeight="1" outlineLevel="1" x14ac:dyDescent="0.3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3" hidden="1" customHeight="1" outlineLevel="1" x14ac:dyDescent="0.3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3" hidden="1" customHeight="1" outlineLevel="1" x14ac:dyDescent="0.3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3" hidden="1" customHeight="1" outlineLevel="1" x14ac:dyDescent="0.3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3" hidden="1" customHeight="1" outlineLevel="1" x14ac:dyDescent="0.3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3" hidden="1" customHeight="1" outlineLevel="1" x14ac:dyDescent="0.3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3" hidden="1" customHeight="1" outlineLevel="1" x14ac:dyDescent="0.35">
      <c r="A361" s="141"/>
      <c r="B361" s="130"/>
      <c r="C361" s="111"/>
      <c r="D361" s="111"/>
      <c r="E361" s="111"/>
      <c r="F361" s="113"/>
      <c r="G361" s="115"/>
      <c r="H361" s="115"/>
      <c r="I361" s="138" t="s">
        <v>957</v>
      </c>
      <c r="J361" s="138" t="s">
        <v>465</v>
      </c>
      <c r="K361" s="428">
        <v>200</v>
      </c>
      <c r="L361" s="428">
        <v>300</v>
      </c>
      <c r="M361" s="428">
        <v>300</v>
      </c>
      <c r="N361" s="426">
        <f>$O361</f>
        <v>400</v>
      </c>
      <c r="O361" s="191">
        <v>400</v>
      </c>
      <c r="P361" s="115"/>
      <c r="Q361" s="138" t="s">
        <v>465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3" hidden="1" customHeight="1" outlineLevel="1" x14ac:dyDescent="0.3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3" hidden="1" customHeight="1" outlineLevel="1" x14ac:dyDescent="0.3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3" hidden="1" customHeight="1" outlineLevel="1" x14ac:dyDescent="0.3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3" hidden="1" customHeight="1" outlineLevel="1" x14ac:dyDescent="0.3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3" hidden="1" customHeight="1" outlineLevel="1" x14ac:dyDescent="0.3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3" hidden="1" customHeight="1" outlineLevel="1" x14ac:dyDescent="0.3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3" hidden="1" customHeight="1" outlineLevel="1" x14ac:dyDescent="0.3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3" hidden="1" customHeight="1" outlineLevel="1" x14ac:dyDescent="0.3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3" hidden="1" customHeight="1" outlineLevel="1" x14ac:dyDescent="0.3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3" hidden="1" customHeight="1" outlineLevel="1" x14ac:dyDescent="0.35">
      <c r="A371" s="141"/>
      <c r="B371" s="130"/>
      <c r="C371" s="111"/>
      <c r="D371" s="111"/>
      <c r="E371" s="111"/>
      <c r="F371" s="113"/>
      <c r="G371" s="115"/>
      <c r="H371" s="115"/>
      <c r="I371" s="138" t="s">
        <v>958</v>
      </c>
      <c r="J371" s="138" t="s">
        <v>465</v>
      </c>
      <c r="K371" s="428">
        <v>200</v>
      </c>
      <c r="L371" s="428">
        <v>300</v>
      </c>
      <c r="M371" s="428">
        <v>300</v>
      </c>
      <c r="N371" s="426">
        <f>$O371</f>
        <v>400</v>
      </c>
      <c r="O371" s="191">
        <v>400</v>
      </c>
      <c r="P371" s="115"/>
      <c r="Q371" s="138" t="s">
        <v>465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3" hidden="1" customHeight="1" outlineLevel="1" x14ac:dyDescent="0.3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3" hidden="1" customHeight="1" outlineLevel="1" x14ac:dyDescent="0.3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3" hidden="1" customHeight="1" outlineLevel="1" x14ac:dyDescent="0.3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3" hidden="1" customHeight="1" outlineLevel="1" x14ac:dyDescent="0.3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3" hidden="1" customHeight="1" outlineLevel="1" x14ac:dyDescent="0.3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3" hidden="1" customHeight="1" outlineLevel="1" x14ac:dyDescent="0.3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3" hidden="1" customHeight="1" outlineLevel="1" x14ac:dyDescent="0.3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3" hidden="1" customHeight="1" outlineLevel="1" x14ac:dyDescent="0.3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3" hidden="1" customHeight="1" outlineLevel="1" x14ac:dyDescent="0.3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15" hidden="1" customHeight="1" outlineLevel="1" x14ac:dyDescent="0.3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collapsed="1" x14ac:dyDescent="0.3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3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3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15" hidden="1" customHeight="1" outlineLevel="1" collapsed="1" thickBot="1" x14ac:dyDescent="0.4">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15" hidden="1" customHeight="1" outlineLevel="1" x14ac:dyDescent="0.3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3" hidden="1" customHeight="1" outlineLevel="1" collapsed="1" x14ac:dyDescent="0.3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3" hidden="1" customHeight="1" outlineLevel="1" x14ac:dyDescent="0.3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3" hidden="1" customHeight="1" outlineLevel="1" x14ac:dyDescent="0.3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3" hidden="1" customHeight="1" outlineLevel="1" x14ac:dyDescent="0.3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3" hidden="1" customHeight="1" outlineLevel="1" x14ac:dyDescent="0.3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3" hidden="1" customHeight="1" outlineLevel="1" x14ac:dyDescent="0.35">
      <c r="A392" s="141"/>
      <c r="B392" s="130"/>
      <c r="C392" s="95"/>
      <c r="D392" s="95"/>
      <c r="E392" s="95"/>
      <c r="F392" s="95"/>
      <c r="G392" s="95"/>
      <c r="H392" s="95"/>
      <c r="I392" s="95"/>
      <c r="J392" s="95"/>
      <c r="K392" s="95"/>
      <c r="L392" s="109"/>
      <c r="M392" s="110" t="s">
        <v>206</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3" hidden="1" customHeight="1" outlineLevel="1" x14ac:dyDescent="0.3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3" hidden="1" customHeight="1" outlineLevel="1" x14ac:dyDescent="0.3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15" hidden="1" customHeight="1" outlineLevel="1" x14ac:dyDescent="0.3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15" hidden="1" customHeight="1" outlineLevel="1" x14ac:dyDescent="0.3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3" hidden="1" customHeight="1" outlineLevel="1" x14ac:dyDescent="0.35">
      <c r="A397" s="141"/>
      <c r="B397" s="130"/>
      <c r="C397" s="111"/>
      <c r="D397" s="111"/>
      <c r="E397" s="111"/>
      <c r="F397" s="113"/>
      <c r="G397" s="115"/>
      <c r="H397" s="115"/>
      <c r="I397" s="138" t="s">
        <v>465</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3" hidden="1" customHeight="1" outlineLevel="1" x14ac:dyDescent="0.3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3" hidden="1" customHeight="1" outlineLevel="1" x14ac:dyDescent="0.3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3" hidden="1" customHeight="1" outlineLevel="1" x14ac:dyDescent="0.3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3" hidden="1" customHeight="1" outlineLevel="1" x14ac:dyDescent="0.3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3" hidden="1" customHeight="1" outlineLevel="1" x14ac:dyDescent="0.3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3" hidden="1" customHeight="1" outlineLevel="1" x14ac:dyDescent="0.3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3" hidden="1" customHeight="1" outlineLevel="1" x14ac:dyDescent="0.3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3" hidden="1" customHeight="1" outlineLevel="1" x14ac:dyDescent="0.3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3" hidden="1" customHeight="1" outlineLevel="1" x14ac:dyDescent="0.3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3" hidden="1" customHeight="1" outlineLevel="1" x14ac:dyDescent="0.3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3" hidden="1" customHeight="1" outlineLevel="1" x14ac:dyDescent="0.35">
      <c r="A408" s="141"/>
      <c r="B408" s="130"/>
      <c r="C408" s="111"/>
      <c r="D408" s="111"/>
      <c r="E408" s="111"/>
      <c r="F408" s="113"/>
      <c r="G408" s="122"/>
      <c r="H408" s="122" t="s">
        <v>263</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3" hidden="1" customHeight="1" outlineLevel="1" x14ac:dyDescent="0.3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3" hidden="1" customHeight="1" outlineLevel="1" x14ac:dyDescent="0.35">
      <c r="A410" s="141"/>
      <c r="B410" s="130"/>
      <c r="C410" s="111"/>
      <c r="D410" s="111"/>
      <c r="E410" s="111"/>
      <c r="F410" s="113"/>
      <c r="G410" s="122"/>
      <c r="H410" s="122" t="s">
        <v>264</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3" hidden="1" customHeight="1" outlineLevel="1" x14ac:dyDescent="0.35">
      <c r="A411" s="141"/>
      <c r="B411" s="130"/>
      <c r="C411" s="111"/>
      <c r="D411" s="111"/>
      <c r="E411" s="111"/>
      <c r="F411" s="113"/>
      <c r="G411" s="122"/>
      <c r="H411" s="122" t="s">
        <v>265</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3" hidden="1" customHeight="1" outlineLevel="1" x14ac:dyDescent="0.3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15" hidden="1" customHeight="1" outlineLevel="1" x14ac:dyDescent="0.3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3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3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3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15" hidden="1" customHeight="1" outlineLevel="1" collapsed="1" thickBot="1" x14ac:dyDescent="0.4">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15" hidden="1" customHeight="1" outlineLevel="1" x14ac:dyDescent="0.3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3" hidden="1" customHeight="1" outlineLevel="1" collapsed="1" x14ac:dyDescent="0.3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3" hidden="1" customHeight="1" outlineLevel="1" x14ac:dyDescent="0.3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3" hidden="1" customHeight="1" outlineLevel="1" x14ac:dyDescent="0.3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3" hidden="1" customHeight="1" outlineLevel="1" x14ac:dyDescent="0.3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3" hidden="1" customHeight="1" outlineLevel="1" x14ac:dyDescent="0.3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3" hidden="1" customHeight="1" outlineLevel="1" x14ac:dyDescent="0.35">
      <c r="A424" s="141"/>
      <c r="B424" s="130"/>
      <c r="C424" s="95"/>
      <c r="D424" s="95"/>
      <c r="E424" s="95"/>
      <c r="F424" s="95"/>
      <c r="G424" s="95"/>
      <c r="H424" s="95"/>
      <c r="I424" s="95"/>
      <c r="J424" s="95"/>
      <c r="K424" s="135" t="s">
        <v>215</v>
      </c>
      <c r="L424" s="135"/>
      <c r="M424" s="109"/>
      <c r="N424" s="348" t="s">
        <v>970</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3" hidden="1" customHeight="1" outlineLevel="1" x14ac:dyDescent="0.3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3" hidden="1" customHeight="1" outlineLevel="1" x14ac:dyDescent="0.35">
      <c r="A426" s="141"/>
      <c r="B426" s="130"/>
      <c r="C426" s="111"/>
      <c r="D426" s="111"/>
      <c r="E426" s="111"/>
      <c r="F426" s="95"/>
      <c r="G426" s="110"/>
      <c r="H426" s="110"/>
      <c r="I426" s="110" t="s">
        <v>186</v>
      </c>
      <c r="J426" s="110"/>
      <c r="K426" s="110" t="s">
        <v>217</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15" hidden="1" customHeight="1" outlineLevel="1" x14ac:dyDescent="0.3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15" hidden="1" customHeight="1" outlineLevel="1" x14ac:dyDescent="0.3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3" hidden="1" customHeight="1" outlineLevel="1" x14ac:dyDescent="0.35">
      <c r="A429" s="141"/>
      <c r="B429" s="130"/>
      <c r="C429" s="111"/>
      <c r="D429" s="111"/>
      <c r="E429" s="111"/>
      <c r="F429" s="113"/>
      <c r="G429" s="115"/>
      <c r="H429" s="115"/>
      <c r="I429" s="138" t="s">
        <v>467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3" hidden="1" customHeight="1" outlineLevel="1" x14ac:dyDescent="0.35">
      <c r="A430" s="141"/>
      <c r="B430" s="130"/>
      <c r="C430" s="111"/>
      <c r="D430" s="111"/>
      <c r="E430" s="111"/>
      <c r="F430" s="113"/>
      <c r="G430" s="115"/>
      <c r="H430" s="115"/>
      <c r="I430" s="138" t="s">
        <v>468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3" hidden="1" customHeight="1" outlineLevel="1" x14ac:dyDescent="0.35">
      <c r="A431" s="141"/>
      <c r="B431" s="130"/>
      <c r="C431" s="111"/>
      <c r="D431" s="111"/>
      <c r="E431" s="111"/>
      <c r="F431" s="113"/>
      <c r="G431" s="115"/>
      <c r="H431" s="115"/>
      <c r="I431" s="138" t="s">
        <v>469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3" hidden="1" customHeight="1" outlineLevel="1" x14ac:dyDescent="0.35">
      <c r="A432" s="141"/>
      <c r="B432" s="130"/>
      <c r="C432" s="111"/>
      <c r="D432" s="111"/>
      <c r="E432" s="111"/>
      <c r="F432" s="113"/>
      <c r="G432" s="115"/>
      <c r="H432" s="115"/>
      <c r="I432" s="138" t="s">
        <v>470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3" hidden="1" customHeight="1" outlineLevel="1" x14ac:dyDescent="0.35">
      <c r="A433" s="141"/>
      <c r="B433" s="130"/>
      <c r="C433" s="111"/>
      <c r="D433" s="111"/>
      <c r="E433" s="111"/>
      <c r="F433" s="113"/>
      <c r="G433" s="115"/>
      <c r="H433" s="115"/>
      <c r="I433" s="138" t="s">
        <v>471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3" hidden="1" customHeight="1" outlineLevel="1" x14ac:dyDescent="0.35">
      <c r="A434" s="141"/>
      <c r="B434" s="130"/>
      <c r="C434" s="111"/>
      <c r="D434" s="111"/>
      <c r="E434" s="111"/>
      <c r="F434" s="113"/>
      <c r="G434" s="115"/>
      <c r="H434" s="115"/>
      <c r="I434" s="138" t="s">
        <v>472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3" hidden="1" customHeight="1" outlineLevel="1" x14ac:dyDescent="0.35">
      <c r="A435" s="141"/>
      <c r="B435" s="130"/>
      <c r="C435" s="111"/>
      <c r="D435" s="111"/>
      <c r="E435" s="111"/>
      <c r="F435" s="113"/>
      <c r="G435" s="115"/>
      <c r="H435" s="115"/>
      <c r="I435" s="138" t="s">
        <v>473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3" hidden="1" customHeight="1" outlineLevel="1" x14ac:dyDescent="0.35">
      <c r="A436" s="141"/>
      <c r="B436" s="130"/>
      <c r="C436" s="111"/>
      <c r="D436" s="111"/>
      <c r="E436" s="111"/>
      <c r="F436" s="113"/>
      <c r="G436" s="115"/>
      <c r="H436" s="115"/>
      <c r="I436" s="138" t="s">
        <v>474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3" hidden="1" customHeight="1" outlineLevel="1" x14ac:dyDescent="0.35">
      <c r="A437" s="141"/>
      <c r="B437" s="130"/>
      <c r="C437" s="111"/>
      <c r="D437" s="111"/>
      <c r="E437" s="111"/>
      <c r="F437" s="113"/>
      <c r="G437" s="115"/>
      <c r="H437" s="115"/>
      <c r="I437" s="138" t="s">
        <v>475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3" hidden="1" customHeight="1" outlineLevel="1" x14ac:dyDescent="0.35">
      <c r="A438" s="141"/>
      <c r="B438" s="130"/>
      <c r="C438" s="111"/>
      <c r="D438" s="111"/>
      <c r="E438" s="111"/>
      <c r="F438" s="113"/>
      <c r="G438" s="122"/>
      <c r="H438" s="122"/>
      <c r="I438" s="138" t="s">
        <v>476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15" hidden="1" customHeight="1" outlineLevel="1" x14ac:dyDescent="0.3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3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3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3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15" hidden="1" customHeight="1" outlineLevel="1" collapsed="1" thickBot="1" x14ac:dyDescent="0.4">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15" hidden="1" customHeight="1" outlineLevel="1" x14ac:dyDescent="0.3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3" hidden="1" customHeight="1" outlineLevel="1" collapsed="1" x14ac:dyDescent="0.3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3" hidden="1" customHeight="1" outlineLevel="1" x14ac:dyDescent="0.35">
      <c r="A446" s="141"/>
      <c r="B446" s="130"/>
      <c r="C446" s="87"/>
      <c r="D446" s="94"/>
      <c r="E446" s="95"/>
      <c r="F446" s="96"/>
      <c r="G446" s="97" t="s">
        <v>220</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3" hidden="1" customHeight="1" outlineLevel="1" x14ac:dyDescent="0.3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3" hidden="1" customHeight="1" outlineLevel="1" x14ac:dyDescent="0.3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3" hidden="1" customHeight="1" outlineLevel="1" x14ac:dyDescent="0.35">
      <c r="A449" s="141"/>
      <c r="B449" s="130"/>
      <c r="C449" s="95"/>
      <c r="D449" s="95"/>
      <c r="E449" s="95"/>
      <c r="F449" s="95"/>
      <c r="G449" s="109"/>
      <c r="H449" s="109"/>
      <c r="I449" s="109"/>
      <c r="J449" s="109"/>
      <c r="K449" s="109"/>
      <c r="L449" s="109"/>
      <c r="M449" s="109"/>
      <c r="N449" s="109"/>
      <c r="O449" s="109"/>
      <c r="P449" s="744"/>
      <c r="Q449" s="109" t="s">
        <v>223</v>
      </c>
      <c r="R449" s="109"/>
      <c r="S449" s="109" t="s">
        <v>222</v>
      </c>
      <c r="T449" s="109"/>
      <c r="U449" s="109" t="s">
        <v>221</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3" hidden="1" customHeight="1" outlineLevel="1" x14ac:dyDescent="0.35">
      <c r="A450" s="141"/>
      <c r="B450" s="130"/>
      <c r="C450" s="95"/>
      <c r="D450" s="95"/>
      <c r="E450" s="95"/>
      <c r="F450" s="95"/>
      <c r="G450" s="95"/>
      <c r="H450" s="95"/>
      <c r="I450" s="95"/>
      <c r="J450" s="95"/>
      <c r="K450" s="95"/>
      <c r="L450" s="109"/>
      <c r="M450" s="109"/>
      <c r="N450" s="109"/>
      <c r="O450" s="109"/>
      <c r="P450" s="744"/>
      <c r="Q450" s="110" t="s">
        <v>226</v>
      </c>
      <c r="R450" s="109"/>
      <c r="S450" s="109" t="s">
        <v>225</v>
      </c>
      <c r="T450" s="109"/>
      <c r="U450" s="109" t="s">
        <v>224</v>
      </c>
      <c r="V450" s="110"/>
      <c r="W450" s="110" t="s">
        <v>227</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3" hidden="1" customHeight="1" outlineLevel="1" x14ac:dyDescent="0.35">
      <c r="A451" s="141"/>
      <c r="B451" s="130"/>
      <c r="C451" s="95"/>
      <c r="D451" s="95"/>
      <c r="E451" s="95"/>
      <c r="F451" s="95"/>
      <c r="G451" s="110"/>
      <c r="H451" s="110" t="s">
        <v>973</v>
      </c>
      <c r="I451" s="167" t="s">
        <v>186</v>
      </c>
      <c r="J451" s="167" t="s">
        <v>466</v>
      </c>
      <c r="K451" s="167" t="s">
        <v>66</v>
      </c>
      <c r="L451" s="167" t="s">
        <v>67</v>
      </c>
      <c r="M451" s="167" t="s">
        <v>68</v>
      </c>
      <c r="N451" s="167" t="s">
        <v>69</v>
      </c>
      <c r="O451" s="274"/>
      <c r="P451" s="274"/>
      <c r="Q451" s="110" t="s">
        <v>230</v>
      </c>
      <c r="R451" s="110"/>
      <c r="S451" s="110" t="s">
        <v>229</v>
      </c>
      <c r="T451" s="110"/>
      <c r="U451" s="110" t="s">
        <v>228</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3" hidden="1" customHeight="1" outlineLevel="1" x14ac:dyDescent="0.35">
      <c r="A452" s="141"/>
      <c r="B452" s="130"/>
      <c r="C452" s="111"/>
      <c r="D452" s="111"/>
      <c r="E452" s="111"/>
      <c r="F452" s="113"/>
      <c r="G452" s="115"/>
      <c r="H452" s="115" t="s">
        <v>988</v>
      </c>
      <c r="I452" s="138" t="s">
        <v>467</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3" hidden="1" customHeight="1" outlineLevel="1" x14ac:dyDescent="0.35">
      <c r="A453" s="141"/>
      <c r="B453" s="130"/>
      <c r="C453" s="111"/>
      <c r="D453" s="111"/>
      <c r="E453" s="111"/>
      <c r="F453" s="113"/>
      <c r="G453" s="115"/>
      <c r="H453" s="115"/>
      <c r="I453" s="138" t="s">
        <v>468</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3" hidden="1" customHeight="1" outlineLevel="1" x14ac:dyDescent="0.35">
      <c r="A454" s="141"/>
      <c r="B454" s="130"/>
      <c r="C454" s="111"/>
      <c r="D454" s="111"/>
      <c r="E454" s="111"/>
      <c r="F454" s="113"/>
      <c r="G454" s="115"/>
      <c r="H454" s="115"/>
      <c r="I454" s="138" t="s">
        <v>469</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3" hidden="1" customHeight="1" outlineLevel="1" x14ac:dyDescent="0.35">
      <c r="A455" s="141"/>
      <c r="B455" s="130"/>
      <c r="C455" s="111"/>
      <c r="D455" s="111"/>
      <c r="E455" s="111"/>
      <c r="F455" s="113"/>
      <c r="G455" s="115"/>
      <c r="H455" s="115"/>
      <c r="I455" s="138" t="s">
        <v>470</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3" hidden="1" customHeight="1" outlineLevel="1" x14ac:dyDescent="0.35">
      <c r="A456" s="141"/>
      <c r="B456" s="130"/>
      <c r="C456" s="111"/>
      <c r="D456" s="111"/>
      <c r="E456" s="111"/>
      <c r="F456" s="113"/>
      <c r="G456" s="115"/>
      <c r="H456" s="115"/>
      <c r="I456" s="138" t="s">
        <v>471</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3" hidden="1" customHeight="1" outlineLevel="1" x14ac:dyDescent="0.35">
      <c r="A457" s="141"/>
      <c r="B457" s="130"/>
      <c r="C457" s="111"/>
      <c r="D457" s="111"/>
      <c r="E457" s="111"/>
      <c r="F457" s="113"/>
      <c r="G457" s="115"/>
      <c r="H457" s="115"/>
      <c r="I457" s="138" t="s">
        <v>472</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3" hidden="1" customHeight="1" outlineLevel="1" x14ac:dyDescent="0.35">
      <c r="A458" s="141"/>
      <c r="B458" s="130"/>
      <c r="C458" s="111"/>
      <c r="D458" s="111"/>
      <c r="E458" s="111"/>
      <c r="F458" s="113"/>
      <c r="G458" s="115"/>
      <c r="H458" s="115"/>
      <c r="I458" s="138" t="s">
        <v>473</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3" hidden="1" customHeight="1" outlineLevel="1" x14ac:dyDescent="0.35">
      <c r="A459" s="141"/>
      <c r="B459" s="130"/>
      <c r="C459" s="111"/>
      <c r="D459" s="111"/>
      <c r="E459" s="111"/>
      <c r="F459" s="113"/>
      <c r="G459" s="115"/>
      <c r="H459" s="115"/>
      <c r="I459" s="138" t="s">
        <v>474</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3" hidden="1" customHeight="1" outlineLevel="1" x14ac:dyDescent="0.35">
      <c r="A460" s="141"/>
      <c r="B460" s="130"/>
      <c r="C460" s="111"/>
      <c r="D460" s="111"/>
      <c r="E460" s="111"/>
      <c r="F460" s="113"/>
      <c r="G460" s="115"/>
      <c r="H460" s="115"/>
      <c r="I460" s="138" t="s">
        <v>475</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3" hidden="1" customHeight="1" outlineLevel="1" x14ac:dyDescent="0.35">
      <c r="A461" s="141"/>
      <c r="B461" s="130"/>
      <c r="C461" s="111"/>
      <c r="D461" s="111"/>
      <c r="E461" s="111"/>
      <c r="F461" s="113"/>
      <c r="G461" s="122"/>
      <c r="H461" s="122"/>
      <c r="I461" s="748" t="s">
        <v>476</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3" hidden="1" customHeight="1" outlineLevel="1" x14ac:dyDescent="0.35">
      <c r="A462" s="141"/>
      <c r="B462" s="130"/>
      <c r="C462" s="111"/>
      <c r="D462" s="111"/>
      <c r="E462" s="111"/>
      <c r="F462" s="113"/>
      <c r="G462" s="115"/>
      <c r="H462" s="115" t="s">
        <v>480</v>
      </c>
      <c r="I462" s="138" t="s">
        <v>467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3" hidden="1" customHeight="1" outlineLevel="1" x14ac:dyDescent="0.35">
      <c r="A463" s="141"/>
      <c r="B463" s="130"/>
      <c r="C463" s="111"/>
      <c r="D463" s="111"/>
      <c r="E463" s="111"/>
      <c r="F463" s="113"/>
      <c r="G463" s="115"/>
      <c r="H463" s="115"/>
      <c r="I463" s="138" t="s">
        <v>468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3" hidden="1" customHeight="1" outlineLevel="1" x14ac:dyDescent="0.35">
      <c r="A464" s="141"/>
      <c r="B464" s="130"/>
      <c r="C464" s="111"/>
      <c r="D464" s="111"/>
      <c r="E464" s="111"/>
      <c r="F464" s="113"/>
      <c r="G464" s="115"/>
      <c r="H464" s="115"/>
      <c r="I464" s="138" t="s">
        <v>469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3" hidden="1" customHeight="1" outlineLevel="1" x14ac:dyDescent="0.35">
      <c r="A465" s="141"/>
      <c r="B465" s="130"/>
      <c r="C465" s="111"/>
      <c r="D465" s="111"/>
      <c r="E465" s="111"/>
      <c r="F465" s="113"/>
      <c r="G465" s="115"/>
      <c r="H465" s="115"/>
      <c r="I465" s="138" t="s">
        <v>470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3" hidden="1" customHeight="1" outlineLevel="1" x14ac:dyDescent="0.35">
      <c r="A466" s="141"/>
      <c r="B466" s="130"/>
      <c r="C466" s="111"/>
      <c r="D466" s="111"/>
      <c r="E466" s="111"/>
      <c r="F466" s="113"/>
      <c r="G466" s="115"/>
      <c r="H466" s="115"/>
      <c r="I466" s="138" t="s">
        <v>471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3" hidden="1" customHeight="1" outlineLevel="1" x14ac:dyDescent="0.35">
      <c r="A467" s="141"/>
      <c r="B467" s="130"/>
      <c r="C467" s="111"/>
      <c r="D467" s="111"/>
      <c r="E467" s="111"/>
      <c r="F467" s="113"/>
      <c r="G467" s="115"/>
      <c r="H467" s="115"/>
      <c r="I467" s="138" t="s">
        <v>472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3" hidden="1" customHeight="1" outlineLevel="1" x14ac:dyDescent="0.35">
      <c r="A468" s="141"/>
      <c r="B468" s="130"/>
      <c r="C468" s="111"/>
      <c r="D468" s="111"/>
      <c r="E468" s="111"/>
      <c r="F468" s="113"/>
      <c r="G468" s="115"/>
      <c r="H468" s="115"/>
      <c r="I468" s="138" t="s">
        <v>473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3" hidden="1" customHeight="1" outlineLevel="1" x14ac:dyDescent="0.35">
      <c r="A469" s="141"/>
      <c r="B469" s="130"/>
      <c r="C469" s="111"/>
      <c r="D469" s="111"/>
      <c r="E469" s="111"/>
      <c r="F469" s="113"/>
      <c r="G469" s="115"/>
      <c r="H469" s="115"/>
      <c r="I469" s="138" t="s">
        <v>474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3" hidden="1" customHeight="1" outlineLevel="1" x14ac:dyDescent="0.35">
      <c r="A470" s="141"/>
      <c r="B470" s="130"/>
      <c r="C470" s="111"/>
      <c r="D470" s="111"/>
      <c r="E470" s="111"/>
      <c r="F470" s="113"/>
      <c r="G470" s="115"/>
      <c r="H470" s="115"/>
      <c r="I470" s="138" t="s">
        <v>475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3" hidden="1" customHeight="1" outlineLevel="1" x14ac:dyDescent="0.35">
      <c r="A471" s="141"/>
      <c r="B471" s="130"/>
      <c r="C471" s="111"/>
      <c r="D471" s="111"/>
      <c r="E471" s="111"/>
      <c r="F471" s="113"/>
      <c r="G471" s="122"/>
      <c r="H471" s="122"/>
      <c r="I471" s="748" t="s">
        <v>476</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3" hidden="1" customHeight="1" outlineLevel="1" x14ac:dyDescent="0.35">
      <c r="A472" s="141"/>
      <c r="B472" s="130"/>
      <c r="C472" s="111"/>
      <c r="D472" s="111"/>
      <c r="E472" s="111"/>
      <c r="F472" s="113"/>
      <c r="G472" s="115"/>
      <c r="H472" s="115" t="s">
        <v>951</v>
      </c>
      <c r="I472" s="138" t="s">
        <v>467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3" hidden="1" customHeight="1" outlineLevel="1" x14ac:dyDescent="0.35">
      <c r="A473" s="141"/>
      <c r="B473" s="130"/>
      <c r="C473" s="111"/>
      <c r="D473" s="111"/>
      <c r="E473" s="111"/>
      <c r="F473" s="113"/>
      <c r="G473" s="115"/>
      <c r="H473" s="115"/>
      <c r="I473" s="138" t="s">
        <v>468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3" hidden="1" customHeight="1" outlineLevel="1" x14ac:dyDescent="0.35">
      <c r="A474" s="141"/>
      <c r="B474" s="130"/>
      <c r="C474" s="111"/>
      <c r="D474" s="111"/>
      <c r="E474" s="111"/>
      <c r="F474" s="113"/>
      <c r="G474" s="115"/>
      <c r="H474" s="115"/>
      <c r="I474" s="138" t="s">
        <v>469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3" hidden="1" customHeight="1" outlineLevel="1" x14ac:dyDescent="0.35">
      <c r="A475" s="141"/>
      <c r="B475" s="130"/>
      <c r="C475" s="111"/>
      <c r="D475" s="111"/>
      <c r="E475" s="111"/>
      <c r="F475" s="113"/>
      <c r="G475" s="115"/>
      <c r="H475" s="115"/>
      <c r="I475" s="138" t="s">
        <v>470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3" hidden="1" customHeight="1" outlineLevel="1" x14ac:dyDescent="0.35">
      <c r="A476" s="141"/>
      <c r="B476" s="130"/>
      <c r="C476" s="111"/>
      <c r="D476" s="111"/>
      <c r="E476" s="111"/>
      <c r="F476" s="113"/>
      <c r="G476" s="115"/>
      <c r="H476" s="115"/>
      <c r="I476" s="138" t="s">
        <v>471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3" hidden="1" customHeight="1" outlineLevel="1" x14ac:dyDescent="0.35">
      <c r="A477" s="141"/>
      <c r="B477" s="130"/>
      <c r="C477" s="111"/>
      <c r="D477" s="111"/>
      <c r="E477" s="111"/>
      <c r="F477" s="113"/>
      <c r="G477" s="115"/>
      <c r="H477" s="115"/>
      <c r="I477" s="138" t="s">
        <v>472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3" hidden="1" customHeight="1" outlineLevel="1" x14ac:dyDescent="0.35">
      <c r="A478" s="141"/>
      <c r="B478" s="130"/>
      <c r="C478" s="111"/>
      <c r="D478" s="111"/>
      <c r="E478" s="111"/>
      <c r="F478" s="113"/>
      <c r="G478" s="115"/>
      <c r="H478" s="115"/>
      <c r="I478" s="138" t="s">
        <v>473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3" hidden="1" customHeight="1" outlineLevel="1" x14ac:dyDescent="0.35">
      <c r="A479" s="141"/>
      <c r="B479" s="130"/>
      <c r="C479" s="111"/>
      <c r="D479" s="111"/>
      <c r="E479" s="111"/>
      <c r="F479" s="113"/>
      <c r="G479" s="115"/>
      <c r="H479" s="115"/>
      <c r="I479" s="138" t="s">
        <v>474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3" hidden="1" customHeight="1" outlineLevel="1" x14ac:dyDescent="0.35">
      <c r="A480" s="141"/>
      <c r="B480" s="130"/>
      <c r="C480" s="111"/>
      <c r="D480" s="111"/>
      <c r="E480" s="111"/>
      <c r="F480" s="113"/>
      <c r="G480" s="115"/>
      <c r="H480" s="115"/>
      <c r="I480" s="138" t="s">
        <v>475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3" hidden="1" customHeight="1" outlineLevel="1" x14ac:dyDescent="0.35">
      <c r="A481" s="141"/>
      <c r="B481" s="130"/>
      <c r="C481" s="111"/>
      <c r="D481" s="111"/>
      <c r="E481" s="111"/>
      <c r="F481" s="113"/>
      <c r="G481" s="122"/>
      <c r="H481" s="122"/>
      <c r="I481" s="748" t="s">
        <v>476</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3" hidden="1" customHeight="1" outlineLevel="1" x14ac:dyDescent="0.35">
      <c r="A482" s="141"/>
      <c r="B482" s="130"/>
      <c r="C482" s="111"/>
      <c r="D482" s="111"/>
      <c r="E482" s="111"/>
      <c r="F482" s="113"/>
      <c r="G482" s="115"/>
      <c r="H482" s="115" t="s">
        <v>952</v>
      </c>
      <c r="I482" s="138" t="s">
        <v>467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3" hidden="1" customHeight="1" outlineLevel="1" x14ac:dyDescent="0.35">
      <c r="A483" s="141"/>
      <c r="B483" s="130"/>
      <c r="C483" s="111"/>
      <c r="D483" s="111"/>
      <c r="E483" s="111"/>
      <c r="F483" s="113"/>
      <c r="G483" s="115"/>
      <c r="H483" s="115"/>
      <c r="I483" s="138" t="s">
        <v>468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3" hidden="1" customHeight="1" outlineLevel="1" x14ac:dyDescent="0.35">
      <c r="A484" s="141"/>
      <c r="B484" s="130"/>
      <c r="C484" s="111"/>
      <c r="D484" s="111"/>
      <c r="E484" s="111"/>
      <c r="F484" s="113"/>
      <c r="G484" s="115"/>
      <c r="H484" s="115"/>
      <c r="I484" s="138" t="s">
        <v>469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3" hidden="1" customHeight="1" outlineLevel="1" x14ac:dyDescent="0.35">
      <c r="A485" s="141"/>
      <c r="B485" s="130"/>
      <c r="C485" s="111"/>
      <c r="D485" s="111"/>
      <c r="E485" s="111"/>
      <c r="F485" s="113"/>
      <c r="G485" s="115"/>
      <c r="H485" s="115"/>
      <c r="I485" s="138" t="s">
        <v>470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3" hidden="1" customHeight="1" outlineLevel="1" x14ac:dyDescent="0.35">
      <c r="A486" s="141"/>
      <c r="B486" s="130"/>
      <c r="C486" s="111"/>
      <c r="D486" s="111"/>
      <c r="E486" s="111"/>
      <c r="F486" s="113"/>
      <c r="G486" s="115"/>
      <c r="H486" s="115"/>
      <c r="I486" s="138" t="s">
        <v>471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3" hidden="1" customHeight="1" outlineLevel="1" x14ac:dyDescent="0.35">
      <c r="A487" s="141"/>
      <c r="B487" s="130"/>
      <c r="C487" s="111"/>
      <c r="D487" s="111"/>
      <c r="E487" s="111"/>
      <c r="F487" s="113"/>
      <c r="G487" s="115"/>
      <c r="H487" s="115"/>
      <c r="I487" s="138" t="s">
        <v>472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3" hidden="1" customHeight="1" outlineLevel="1" x14ac:dyDescent="0.35">
      <c r="A488" s="141"/>
      <c r="B488" s="130"/>
      <c r="C488" s="111"/>
      <c r="D488" s="111"/>
      <c r="E488" s="111"/>
      <c r="F488" s="113"/>
      <c r="G488" s="115"/>
      <c r="H488" s="115"/>
      <c r="I488" s="138" t="s">
        <v>473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3" hidden="1" customHeight="1" outlineLevel="1" x14ac:dyDescent="0.35">
      <c r="A489" s="141"/>
      <c r="B489" s="130"/>
      <c r="C489" s="111"/>
      <c r="D489" s="111"/>
      <c r="E489" s="111"/>
      <c r="F489" s="113"/>
      <c r="G489" s="115"/>
      <c r="H489" s="115"/>
      <c r="I489" s="138" t="s">
        <v>474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3" hidden="1" customHeight="1" outlineLevel="1" x14ac:dyDescent="0.35">
      <c r="A490" s="141"/>
      <c r="B490" s="130"/>
      <c r="C490" s="111"/>
      <c r="D490" s="111"/>
      <c r="E490" s="111"/>
      <c r="F490" s="113"/>
      <c r="G490" s="115"/>
      <c r="H490" s="115"/>
      <c r="I490" s="138" t="s">
        <v>475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3" hidden="1" customHeight="1" outlineLevel="1" x14ac:dyDescent="0.35">
      <c r="A491" s="141"/>
      <c r="B491" s="130"/>
      <c r="C491" s="111"/>
      <c r="D491" s="111"/>
      <c r="E491" s="111"/>
      <c r="F491" s="113"/>
      <c r="G491" s="122"/>
      <c r="H491" s="122"/>
      <c r="I491" s="748" t="s">
        <v>476</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3" hidden="1" customHeight="1" outlineLevel="1" x14ac:dyDescent="0.35">
      <c r="A492" s="141"/>
      <c r="B492" s="130"/>
      <c r="C492" s="111"/>
      <c r="D492" s="111"/>
      <c r="E492" s="111"/>
      <c r="F492" s="113"/>
      <c r="G492" s="115"/>
      <c r="H492" s="115" t="s">
        <v>953</v>
      </c>
      <c r="I492" s="138" t="s">
        <v>467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3" hidden="1" customHeight="1" outlineLevel="1" x14ac:dyDescent="0.35">
      <c r="A493" s="141"/>
      <c r="B493" s="130"/>
      <c r="C493" s="111"/>
      <c r="D493" s="111"/>
      <c r="E493" s="111"/>
      <c r="F493" s="113"/>
      <c r="G493" s="115"/>
      <c r="H493" s="115"/>
      <c r="I493" s="138" t="s">
        <v>468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3" hidden="1" customHeight="1" outlineLevel="1" x14ac:dyDescent="0.35">
      <c r="A494" s="141"/>
      <c r="B494" s="130"/>
      <c r="C494" s="111"/>
      <c r="D494" s="111"/>
      <c r="E494" s="111"/>
      <c r="F494" s="113"/>
      <c r="G494" s="115"/>
      <c r="H494" s="115"/>
      <c r="I494" s="138" t="s">
        <v>469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3" hidden="1" customHeight="1" outlineLevel="1" x14ac:dyDescent="0.35">
      <c r="A495" s="141"/>
      <c r="B495" s="130"/>
      <c r="C495" s="111"/>
      <c r="D495" s="111"/>
      <c r="E495" s="111"/>
      <c r="F495" s="113"/>
      <c r="G495" s="115"/>
      <c r="H495" s="115"/>
      <c r="I495" s="138" t="s">
        <v>470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3" hidden="1" customHeight="1" outlineLevel="1" x14ac:dyDescent="0.35">
      <c r="A496" s="141"/>
      <c r="B496" s="130"/>
      <c r="C496" s="111"/>
      <c r="D496" s="111"/>
      <c r="E496" s="111"/>
      <c r="F496" s="113"/>
      <c r="G496" s="115"/>
      <c r="H496" s="115"/>
      <c r="I496" s="138" t="s">
        <v>471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3" hidden="1" customHeight="1" outlineLevel="1" x14ac:dyDescent="0.35">
      <c r="A497" s="141"/>
      <c r="B497" s="130"/>
      <c r="C497" s="111"/>
      <c r="D497" s="111"/>
      <c r="E497" s="111"/>
      <c r="F497" s="113"/>
      <c r="G497" s="115"/>
      <c r="H497" s="115"/>
      <c r="I497" s="138" t="s">
        <v>472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3" hidden="1" customHeight="1" outlineLevel="1" x14ac:dyDescent="0.35">
      <c r="A498" s="141"/>
      <c r="B498" s="130"/>
      <c r="C498" s="111"/>
      <c r="D498" s="111"/>
      <c r="E498" s="111"/>
      <c r="F498" s="113"/>
      <c r="G498" s="115"/>
      <c r="H498" s="115"/>
      <c r="I498" s="138" t="s">
        <v>473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3" hidden="1" customHeight="1" outlineLevel="1" x14ac:dyDescent="0.35">
      <c r="A499" s="141"/>
      <c r="B499" s="130"/>
      <c r="C499" s="111"/>
      <c r="D499" s="111"/>
      <c r="E499" s="111"/>
      <c r="F499" s="113"/>
      <c r="G499" s="115"/>
      <c r="H499" s="115"/>
      <c r="I499" s="138" t="s">
        <v>474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3" hidden="1" customHeight="1" outlineLevel="1" x14ac:dyDescent="0.35">
      <c r="A500" s="141"/>
      <c r="B500" s="130"/>
      <c r="C500" s="111"/>
      <c r="D500" s="111"/>
      <c r="E500" s="111"/>
      <c r="F500" s="113"/>
      <c r="G500" s="115"/>
      <c r="H500" s="115"/>
      <c r="I500" s="138" t="s">
        <v>475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3" hidden="1" customHeight="1" outlineLevel="1" x14ac:dyDescent="0.35">
      <c r="A501" s="141"/>
      <c r="B501" s="130"/>
      <c r="C501" s="111"/>
      <c r="D501" s="111"/>
      <c r="E501" s="111"/>
      <c r="F501" s="113"/>
      <c r="G501" s="122"/>
      <c r="H501" s="122"/>
      <c r="I501" s="748" t="s">
        <v>476</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3" hidden="1" customHeight="1" outlineLevel="1" x14ac:dyDescent="0.35">
      <c r="A502" s="141"/>
      <c r="B502" s="130"/>
      <c r="C502" s="111"/>
      <c r="D502" s="111"/>
      <c r="E502" s="111"/>
      <c r="F502" s="113"/>
      <c r="G502" s="115"/>
      <c r="H502" s="115" t="s">
        <v>954</v>
      </c>
      <c r="I502" s="138" t="s">
        <v>467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3" hidden="1" customHeight="1" outlineLevel="1" x14ac:dyDescent="0.35">
      <c r="A503" s="141"/>
      <c r="B503" s="130"/>
      <c r="C503" s="111"/>
      <c r="D503" s="111"/>
      <c r="E503" s="111"/>
      <c r="F503" s="113"/>
      <c r="G503" s="115"/>
      <c r="H503" s="115"/>
      <c r="I503" s="138" t="s">
        <v>468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3" hidden="1" customHeight="1" outlineLevel="1" x14ac:dyDescent="0.35">
      <c r="A504" s="141"/>
      <c r="B504" s="130"/>
      <c r="C504" s="111"/>
      <c r="D504" s="111"/>
      <c r="E504" s="111"/>
      <c r="F504" s="113"/>
      <c r="G504" s="115"/>
      <c r="H504" s="115"/>
      <c r="I504" s="138" t="s">
        <v>469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3" hidden="1" customHeight="1" outlineLevel="1" x14ac:dyDescent="0.35">
      <c r="A505" s="141"/>
      <c r="B505" s="130"/>
      <c r="C505" s="111"/>
      <c r="D505" s="111"/>
      <c r="E505" s="111"/>
      <c r="F505" s="113"/>
      <c r="G505" s="115"/>
      <c r="H505" s="115"/>
      <c r="I505" s="138" t="s">
        <v>470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3" hidden="1" customHeight="1" outlineLevel="1" x14ac:dyDescent="0.35">
      <c r="A506" s="141"/>
      <c r="B506" s="130"/>
      <c r="C506" s="111"/>
      <c r="D506" s="111"/>
      <c r="E506" s="111"/>
      <c r="F506" s="113"/>
      <c r="G506" s="115"/>
      <c r="H506" s="115"/>
      <c r="I506" s="138" t="s">
        <v>471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3" hidden="1" customHeight="1" outlineLevel="1" x14ac:dyDescent="0.35">
      <c r="A507" s="141"/>
      <c r="B507" s="130"/>
      <c r="C507" s="111"/>
      <c r="D507" s="111"/>
      <c r="E507" s="111"/>
      <c r="F507" s="113"/>
      <c r="G507" s="115"/>
      <c r="H507" s="115"/>
      <c r="I507" s="138" t="s">
        <v>472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3" hidden="1" customHeight="1" outlineLevel="1" x14ac:dyDescent="0.35">
      <c r="A508" s="141"/>
      <c r="B508" s="130"/>
      <c r="C508" s="111"/>
      <c r="D508" s="111"/>
      <c r="E508" s="111"/>
      <c r="F508" s="113"/>
      <c r="G508" s="115"/>
      <c r="H508" s="115"/>
      <c r="I508" s="138" t="s">
        <v>473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3" hidden="1" customHeight="1" outlineLevel="1" x14ac:dyDescent="0.35">
      <c r="A509" s="141"/>
      <c r="B509" s="130"/>
      <c r="C509" s="111"/>
      <c r="D509" s="111"/>
      <c r="E509" s="111"/>
      <c r="F509" s="113"/>
      <c r="G509" s="115"/>
      <c r="H509" s="115"/>
      <c r="I509" s="138" t="s">
        <v>474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3" hidden="1" customHeight="1" outlineLevel="1" x14ac:dyDescent="0.35">
      <c r="A510" s="141"/>
      <c r="B510" s="130"/>
      <c r="C510" s="111"/>
      <c r="D510" s="111"/>
      <c r="E510" s="111"/>
      <c r="F510" s="113"/>
      <c r="G510" s="115"/>
      <c r="H510" s="115"/>
      <c r="I510" s="138" t="s">
        <v>475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3" hidden="1" customHeight="1" outlineLevel="1" x14ac:dyDescent="0.35">
      <c r="A511" s="141"/>
      <c r="B511" s="130"/>
      <c r="C511" s="111"/>
      <c r="D511" s="111"/>
      <c r="E511" s="111"/>
      <c r="F511" s="113"/>
      <c r="G511" s="122"/>
      <c r="H511" s="122"/>
      <c r="I511" s="748" t="s">
        <v>476</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3" hidden="1" customHeight="1" outlineLevel="1" x14ac:dyDescent="0.35">
      <c r="A512" s="141"/>
      <c r="B512" s="130"/>
      <c r="C512" s="111"/>
      <c r="D512" s="111"/>
      <c r="E512" s="111"/>
      <c r="F512" s="113"/>
      <c r="G512" s="115"/>
      <c r="H512" s="115" t="s">
        <v>955</v>
      </c>
      <c r="I512" s="138" t="s">
        <v>467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3" hidden="1" customHeight="1" outlineLevel="1" x14ac:dyDescent="0.35">
      <c r="A513" s="141"/>
      <c r="B513" s="130"/>
      <c r="C513" s="111"/>
      <c r="D513" s="111"/>
      <c r="E513" s="111"/>
      <c r="F513" s="113"/>
      <c r="G513" s="115"/>
      <c r="H513" s="115"/>
      <c r="I513" s="138" t="s">
        <v>468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3" hidden="1" customHeight="1" outlineLevel="1" x14ac:dyDescent="0.35">
      <c r="A514" s="141"/>
      <c r="B514" s="130"/>
      <c r="C514" s="111"/>
      <c r="D514" s="111"/>
      <c r="E514" s="111"/>
      <c r="F514" s="113"/>
      <c r="G514" s="115"/>
      <c r="H514" s="115"/>
      <c r="I514" s="138" t="s">
        <v>469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3" hidden="1" customHeight="1" outlineLevel="1" x14ac:dyDescent="0.35">
      <c r="A515" s="141"/>
      <c r="B515" s="130"/>
      <c r="C515" s="111"/>
      <c r="D515" s="111"/>
      <c r="E515" s="111"/>
      <c r="F515" s="113"/>
      <c r="G515" s="115"/>
      <c r="H515" s="115"/>
      <c r="I515" s="138" t="s">
        <v>470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3" hidden="1" customHeight="1" outlineLevel="1" x14ac:dyDescent="0.35">
      <c r="A516" s="141"/>
      <c r="B516" s="130"/>
      <c r="C516" s="111"/>
      <c r="D516" s="111"/>
      <c r="E516" s="111"/>
      <c r="F516" s="113"/>
      <c r="G516" s="115"/>
      <c r="H516" s="115"/>
      <c r="I516" s="138" t="s">
        <v>471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3" hidden="1" customHeight="1" outlineLevel="1" x14ac:dyDescent="0.35">
      <c r="A517" s="141"/>
      <c r="B517" s="130"/>
      <c r="C517" s="111"/>
      <c r="D517" s="111"/>
      <c r="E517" s="111"/>
      <c r="F517" s="113"/>
      <c r="G517" s="115"/>
      <c r="H517" s="115"/>
      <c r="I517" s="138" t="s">
        <v>472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3" hidden="1" customHeight="1" outlineLevel="1" x14ac:dyDescent="0.35">
      <c r="A518" s="141"/>
      <c r="B518" s="130"/>
      <c r="C518" s="111"/>
      <c r="D518" s="111"/>
      <c r="E518" s="111"/>
      <c r="F518" s="113"/>
      <c r="G518" s="115"/>
      <c r="H518" s="115"/>
      <c r="I518" s="138" t="s">
        <v>473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3" hidden="1" customHeight="1" outlineLevel="1" x14ac:dyDescent="0.35">
      <c r="A519" s="141"/>
      <c r="B519" s="130"/>
      <c r="C519" s="111"/>
      <c r="D519" s="111"/>
      <c r="E519" s="111"/>
      <c r="F519" s="113"/>
      <c r="G519" s="115"/>
      <c r="H519" s="115"/>
      <c r="I519" s="138" t="s">
        <v>474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3" hidden="1" customHeight="1" outlineLevel="1" x14ac:dyDescent="0.35">
      <c r="A520" s="141"/>
      <c r="B520" s="130"/>
      <c r="C520" s="111"/>
      <c r="D520" s="111"/>
      <c r="E520" s="111"/>
      <c r="F520" s="113"/>
      <c r="G520" s="115"/>
      <c r="H520" s="115"/>
      <c r="I520" s="138" t="s">
        <v>475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3" hidden="1" customHeight="1" outlineLevel="1" x14ac:dyDescent="0.35">
      <c r="A521" s="141"/>
      <c r="B521" s="130"/>
      <c r="C521" s="111"/>
      <c r="D521" s="111"/>
      <c r="E521" s="111"/>
      <c r="F521" s="113"/>
      <c r="G521" s="122"/>
      <c r="H521" s="122"/>
      <c r="I521" s="748" t="s">
        <v>476</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3" hidden="1" customHeight="1" outlineLevel="1" x14ac:dyDescent="0.35">
      <c r="A522" s="141"/>
      <c r="B522" s="130"/>
      <c r="C522" s="111"/>
      <c r="D522" s="111"/>
      <c r="E522" s="111"/>
      <c r="F522" s="113"/>
      <c r="G522" s="115"/>
      <c r="H522" s="115" t="s">
        <v>956</v>
      </c>
      <c r="I522" s="138" t="s">
        <v>467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3" hidden="1" customHeight="1" outlineLevel="1" x14ac:dyDescent="0.35">
      <c r="A523" s="141"/>
      <c r="B523" s="130"/>
      <c r="C523" s="111"/>
      <c r="D523" s="111"/>
      <c r="E523" s="111"/>
      <c r="F523" s="113"/>
      <c r="G523" s="115"/>
      <c r="H523" s="115"/>
      <c r="I523" s="138" t="s">
        <v>468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3" hidden="1" customHeight="1" outlineLevel="1" x14ac:dyDescent="0.35">
      <c r="A524" s="141"/>
      <c r="B524" s="130"/>
      <c r="C524" s="111"/>
      <c r="D524" s="111"/>
      <c r="E524" s="111"/>
      <c r="F524" s="113"/>
      <c r="G524" s="115"/>
      <c r="H524" s="115"/>
      <c r="I524" s="138" t="s">
        <v>469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3" hidden="1" customHeight="1" outlineLevel="1" x14ac:dyDescent="0.35">
      <c r="A525" s="141"/>
      <c r="B525" s="130"/>
      <c r="C525" s="111"/>
      <c r="D525" s="111"/>
      <c r="E525" s="111"/>
      <c r="F525" s="113"/>
      <c r="G525" s="115"/>
      <c r="H525" s="115"/>
      <c r="I525" s="138" t="s">
        <v>470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3" hidden="1" customHeight="1" outlineLevel="1" x14ac:dyDescent="0.35">
      <c r="A526" s="141"/>
      <c r="B526" s="130"/>
      <c r="C526" s="111"/>
      <c r="D526" s="111"/>
      <c r="E526" s="111"/>
      <c r="F526" s="113"/>
      <c r="G526" s="115"/>
      <c r="H526" s="115"/>
      <c r="I526" s="138" t="s">
        <v>471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3" hidden="1" customHeight="1" outlineLevel="1" x14ac:dyDescent="0.35">
      <c r="A527" s="141"/>
      <c r="B527" s="130"/>
      <c r="C527" s="111"/>
      <c r="D527" s="111"/>
      <c r="E527" s="111"/>
      <c r="F527" s="113"/>
      <c r="G527" s="115"/>
      <c r="H527" s="115"/>
      <c r="I527" s="138" t="s">
        <v>472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3" hidden="1" customHeight="1" outlineLevel="1" x14ac:dyDescent="0.35">
      <c r="A528" s="141"/>
      <c r="B528" s="130"/>
      <c r="C528" s="111"/>
      <c r="D528" s="111"/>
      <c r="E528" s="111"/>
      <c r="F528" s="113"/>
      <c r="G528" s="115"/>
      <c r="H528" s="115"/>
      <c r="I528" s="138" t="s">
        <v>473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3" hidden="1" customHeight="1" outlineLevel="1" x14ac:dyDescent="0.35">
      <c r="A529" s="141"/>
      <c r="B529" s="130"/>
      <c r="C529" s="111"/>
      <c r="D529" s="111"/>
      <c r="E529" s="111"/>
      <c r="F529" s="113"/>
      <c r="G529" s="115"/>
      <c r="H529" s="115"/>
      <c r="I529" s="138" t="s">
        <v>474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3" hidden="1" customHeight="1" outlineLevel="1" x14ac:dyDescent="0.35">
      <c r="A530" s="141"/>
      <c r="B530" s="130"/>
      <c r="C530" s="111"/>
      <c r="D530" s="111"/>
      <c r="E530" s="111"/>
      <c r="F530" s="113"/>
      <c r="G530" s="115"/>
      <c r="H530" s="115"/>
      <c r="I530" s="138" t="s">
        <v>475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3" hidden="1" customHeight="1" outlineLevel="1" x14ac:dyDescent="0.35">
      <c r="A531" s="141"/>
      <c r="B531" s="130"/>
      <c r="C531" s="111"/>
      <c r="D531" s="111"/>
      <c r="E531" s="111"/>
      <c r="F531" s="113"/>
      <c r="G531" s="122"/>
      <c r="H531" s="122"/>
      <c r="I531" s="748" t="s">
        <v>476</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3" hidden="1" customHeight="1" outlineLevel="1" x14ac:dyDescent="0.35">
      <c r="A532" s="141"/>
      <c r="B532" s="130"/>
      <c r="C532" s="111"/>
      <c r="D532" s="111"/>
      <c r="E532" s="111"/>
      <c r="F532" s="113"/>
      <c r="G532" s="115"/>
      <c r="H532" s="115" t="s">
        <v>957</v>
      </c>
      <c r="I532" s="138" t="s">
        <v>467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3" hidden="1" customHeight="1" outlineLevel="1" x14ac:dyDescent="0.35">
      <c r="A533" s="141"/>
      <c r="B533" s="130"/>
      <c r="C533" s="111"/>
      <c r="D533" s="111"/>
      <c r="E533" s="111"/>
      <c r="F533" s="113"/>
      <c r="G533" s="115"/>
      <c r="H533" s="115"/>
      <c r="I533" s="138" t="s">
        <v>468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3" hidden="1" customHeight="1" outlineLevel="1" x14ac:dyDescent="0.35">
      <c r="A534" s="141"/>
      <c r="B534" s="130"/>
      <c r="C534" s="111"/>
      <c r="D534" s="111"/>
      <c r="E534" s="111"/>
      <c r="F534" s="113"/>
      <c r="G534" s="115"/>
      <c r="H534" s="115"/>
      <c r="I534" s="138" t="s">
        <v>469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3" hidden="1" customHeight="1" outlineLevel="1" x14ac:dyDescent="0.35">
      <c r="A535" s="141"/>
      <c r="B535" s="130"/>
      <c r="C535" s="111"/>
      <c r="D535" s="111"/>
      <c r="E535" s="111"/>
      <c r="F535" s="113"/>
      <c r="G535" s="115"/>
      <c r="H535" s="115"/>
      <c r="I535" s="138" t="s">
        <v>470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3" hidden="1" customHeight="1" outlineLevel="1" x14ac:dyDescent="0.35">
      <c r="A536" s="141"/>
      <c r="B536" s="130"/>
      <c r="C536" s="111"/>
      <c r="D536" s="111"/>
      <c r="E536" s="111"/>
      <c r="F536" s="113"/>
      <c r="G536" s="115"/>
      <c r="H536" s="115"/>
      <c r="I536" s="138" t="s">
        <v>471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3" hidden="1" customHeight="1" outlineLevel="1" x14ac:dyDescent="0.35">
      <c r="A537" s="141"/>
      <c r="B537" s="130"/>
      <c r="C537" s="111"/>
      <c r="D537" s="111"/>
      <c r="E537" s="111"/>
      <c r="F537" s="113"/>
      <c r="G537" s="115"/>
      <c r="H537" s="115"/>
      <c r="I537" s="138" t="s">
        <v>472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3" hidden="1" customHeight="1" outlineLevel="1" x14ac:dyDescent="0.35">
      <c r="A538" s="141"/>
      <c r="B538" s="130"/>
      <c r="C538" s="111"/>
      <c r="D538" s="111"/>
      <c r="E538" s="111"/>
      <c r="F538" s="113"/>
      <c r="G538" s="115"/>
      <c r="H538" s="115"/>
      <c r="I538" s="138" t="s">
        <v>473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3" hidden="1" customHeight="1" outlineLevel="1" x14ac:dyDescent="0.35">
      <c r="A539" s="141"/>
      <c r="B539" s="130"/>
      <c r="C539" s="111"/>
      <c r="D539" s="111"/>
      <c r="E539" s="111"/>
      <c r="F539" s="113"/>
      <c r="G539" s="115"/>
      <c r="H539" s="115"/>
      <c r="I539" s="138" t="s">
        <v>474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3" hidden="1" customHeight="1" outlineLevel="1" x14ac:dyDescent="0.35">
      <c r="A540" s="141"/>
      <c r="B540" s="130"/>
      <c r="C540" s="111"/>
      <c r="D540" s="111"/>
      <c r="E540" s="111"/>
      <c r="F540" s="113"/>
      <c r="G540" s="115"/>
      <c r="H540" s="115"/>
      <c r="I540" s="138" t="s">
        <v>475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3" hidden="1" customHeight="1" outlineLevel="1" x14ac:dyDescent="0.35">
      <c r="A541" s="141"/>
      <c r="B541" s="130"/>
      <c r="C541" s="111"/>
      <c r="D541" s="111"/>
      <c r="E541" s="111"/>
      <c r="F541" s="113"/>
      <c r="G541" s="122"/>
      <c r="H541" s="122"/>
      <c r="I541" s="748" t="s">
        <v>476</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3" hidden="1" customHeight="1" outlineLevel="1" x14ac:dyDescent="0.35">
      <c r="A542" s="141"/>
      <c r="B542" s="130"/>
      <c r="C542" s="111"/>
      <c r="D542" s="111"/>
      <c r="E542" s="111"/>
      <c r="F542" s="113"/>
      <c r="G542" s="115"/>
      <c r="H542" s="115" t="s">
        <v>958</v>
      </c>
      <c r="I542" s="138" t="s">
        <v>467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3" hidden="1" customHeight="1" outlineLevel="1" x14ac:dyDescent="0.35">
      <c r="A543" s="141"/>
      <c r="B543" s="130"/>
      <c r="C543" s="111"/>
      <c r="D543" s="111"/>
      <c r="E543" s="111"/>
      <c r="F543" s="113"/>
      <c r="G543" s="115"/>
      <c r="H543" s="115"/>
      <c r="I543" s="138" t="s">
        <v>468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3" hidden="1" customHeight="1" outlineLevel="1" x14ac:dyDescent="0.35">
      <c r="A544" s="141"/>
      <c r="B544" s="130"/>
      <c r="C544" s="111"/>
      <c r="D544" s="111"/>
      <c r="E544" s="111"/>
      <c r="F544" s="113"/>
      <c r="G544" s="115"/>
      <c r="H544" s="115"/>
      <c r="I544" s="138" t="s">
        <v>469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3" hidden="1" customHeight="1" outlineLevel="1" x14ac:dyDescent="0.35">
      <c r="A545" s="141"/>
      <c r="B545" s="130"/>
      <c r="C545" s="111"/>
      <c r="D545" s="111"/>
      <c r="E545" s="111"/>
      <c r="F545" s="113"/>
      <c r="G545" s="115"/>
      <c r="H545" s="115"/>
      <c r="I545" s="138" t="s">
        <v>470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3" hidden="1" customHeight="1" outlineLevel="1" x14ac:dyDescent="0.35">
      <c r="A546" s="141"/>
      <c r="B546" s="130"/>
      <c r="C546" s="111"/>
      <c r="D546" s="111"/>
      <c r="E546" s="111"/>
      <c r="F546" s="113"/>
      <c r="G546" s="115"/>
      <c r="H546" s="115"/>
      <c r="I546" s="138" t="s">
        <v>471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3" hidden="1" customHeight="1" outlineLevel="1" x14ac:dyDescent="0.35">
      <c r="A547" s="141"/>
      <c r="B547" s="130"/>
      <c r="C547" s="111"/>
      <c r="D547" s="111"/>
      <c r="E547" s="111"/>
      <c r="F547" s="113"/>
      <c r="G547" s="115"/>
      <c r="H547" s="115"/>
      <c r="I547" s="138" t="s">
        <v>472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3" hidden="1" customHeight="1" outlineLevel="1" x14ac:dyDescent="0.35">
      <c r="A548" s="141"/>
      <c r="B548" s="130"/>
      <c r="C548" s="111"/>
      <c r="D548" s="111"/>
      <c r="E548" s="111"/>
      <c r="F548" s="113"/>
      <c r="G548" s="115"/>
      <c r="H548" s="115"/>
      <c r="I548" s="138" t="s">
        <v>473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3" hidden="1" customHeight="1" outlineLevel="1" x14ac:dyDescent="0.35">
      <c r="A549" s="141"/>
      <c r="B549" s="130"/>
      <c r="C549" s="111"/>
      <c r="D549" s="111"/>
      <c r="E549" s="111"/>
      <c r="F549" s="113"/>
      <c r="G549" s="115"/>
      <c r="H549" s="115"/>
      <c r="I549" s="138" t="s">
        <v>474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3" hidden="1" customHeight="1" outlineLevel="1" x14ac:dyDescent="0.35">
      <c r="A550" s="141"/>
      <c r="B550" s="130"/>
      <c r="C550" s="111"/>
      <c r="D550" s="111"/>
      <c r="E550" s="111"/>
      <c r="F550" s="113"/>
      <c r="G550" s="115"/>
      <c r="H550" s="115"/>
      <c r="I550" s="138" t="s">
        <v>475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3" hidden="1" customHeight="1" outlineLevel="1" x14ac:dyDescent="0.35">
      <c r="A551" s="141"/>
      <c r="B551" s="130"/>
      <c r="C551" s="111"/>
      <c r="D551" s="111"/>
      <c r="E551" s="111"/>
      <c r="F551" s="113"/>
      <c r="G551" s="122"/>
      <c r="H551" s="122"/>
      <c r="I551" s="748" t="s">
        <v>476</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15" hidden="1" customHeight="1" outlineLevel="1" x14ac:dyDescent="0.3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3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3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3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15" hidden="1" customHeight="1" outlineLevel="1" collapsed="1" thickBot="1" x14ac:dyDescent="0.4">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15" hidden="1" customHeight="1" outlineLevel="1" x14ac:dyDescent="0.3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3" hidden="1" customHeight="1" outlineLevel="1" collapsed="1" x14ac:dyDescent="0.35">
      <c r="A558" s="141"/>
      <c r="B558" s="130"/>
      <c r="C558" s="87"/>
      <c r="D558" s="87">
        <v>0</v>
      </c>
      <c r="E558" s="87" t="s">
        <v>1</v>
      </c>
      <c r="F558" s="88"/>
      <c r="G558" s="89" t="s">
        <v>231</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3" hidden="1" customHeight="1" outlineLevel="1" x14ac:dyDescent="0.35">
      <c r="A559" s="141"/>
      <c r="B559" s="130"/>
      <c r="C559" s="87"/>
      <c r="D559" s="94"/>
      <c r="E559" s="95"/>
      <c r="F559" s="96"/>
      <c r="G559" s="97" t="s">
        <v>232</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3" hidden="1" customHeight="1" outlineLevel="1" x14ac:dyDescent="0.3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3" hidden="1" customHeight="1" outlineLevel="1" x14ac:dyDescent="0.3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3" hidden="1" customHeight="1" outlineLevel="1" x14ac:dyDescent="0.35">
      <c r="A562" s="141"/>
      <c r="B562" s="130"/>
      <c r="C562" s="95"/>
      <c r="D562" s="95"/>
      <c r="E562" s="95"/>
      <c r="F562" s="95"/>
      <c r="G562" s="109"/>
      <c r="H562" s="109"/>
      <c r="I562" s="109"/>
      <c r="J562" s="744"/>
      <c r="K562" s="744"/>
      <c r="L562" s="268"/>
      <c r="M562" s="199" t="s">
        <v>190</v>
      </c>
      <c r="N562" s="200" t="s">
        <v>233</v>
      </c>
      <c r="O562" s="199"/>
      <c r="P562" s="200" t="s">
        <v>974</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3" hidden="1" customHeight="1" outlineLevel="1" x14ac:dyDescent="0.35">
      <c r="A563" s="141"/>
      <c r="B563" s="130"/>
      <c r="C563" s="95"/>
      <c r="D563" s="95"/>
      <c r="E563" s="95"/>
      <c r="F563" s="95"/>
      <c r="G563" s="95"/>
      <c r="H563" s="95"/>
      <c r="I563" s="95"/>
      <c r="J563" s="268"/>
      <c r="K563" s="268"/>
      <c r="L563" s="95"/>
      <c r="M563" s="268"/>
      <c r="N563" s="201" t="s">
        <v>234</v>
      </c>
      <c r="O563" s="268"/>
      <c r="P563" s="201" t="s">
        <v>234</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3" hidden="1" customHeight="1" outlineLevel="1" x14ac:dyDescent="0.35">
      <c r="A564" s="141"/>
      <c r="B564" s="130"/>
      <c r="C564" s="95"/>
      <c r="D564" s="95"/>
      <c r="E564" s="95"/>
      <c r="F564" s="95"/>
      <c r="G564" s="110"/>
      <c r="H564" s="110"/>
      <c r="I564" s="110"/>
      <c r="J564" s="274"/>
      <c r="K564" s="274"/>
      <c r="L564" s="110"/>
      <c r="M564" s="274"/>
      <c r="N564" s="274" t="s">
        <v>971</v>
      </c>
      <c r="O564" s="274"/>
      <c r="P564" s="274" t="s">
        <v>972</v>
      </c>
      <c r="Q564" s="744"/>
      <c r="R564" s="135" t="s">
        <v>237</v>
      </c>
      <c r="S564" s="135"/>
      <c r="T564" s="110"/>
      <c r="U564" s="274"/>
      <c r="V564" s="206" t="s">
        <v>227</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3" hidden="1" customHeight="1" outlineLevel="1" x14ac:dyDescent="0.35">
      <c r="A565" s="141"/>
      <c r="B565" s="130"/>
      <c r="C565" s="111"/>
      <c r="D565" s="111"/>
      <c r="E565" s="111"/>
      <c r="F565" s="95"/>
      <c r="G565" s="268"/>
      <c r="H565" s="268" t="s">
        <v>967</v>
      </c>
      <c r="I565" s="110" t="s">
        <v>186</v>
      </c>
      <c r="J565" s="110" t="s">
        <v>238</v>
      </c>
      <c r="K565" s="110" t="s">
        <v>239</v>
      </c>
      <c r="L565" s="110" t="s">
        <v>241</v>
      </c>
      <c r="M565" s="274"/>
      <c r="N565" s="110" t="s">
        <v>240</v>
      </c>
      <c r="O565" s="274"/>
      <c r="P565" s="110" t="s">
        <v>240</v>
      </c>
      <c r="Q565" s="744"/>
      <c r="R565" s="110" t="s">
        <v>242</v>
      </c>
      <c r="S565" s="110" t="s">
        <v>243</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15" hidden="1" customHeight="1" outlineLevel="1" x14ac:dyDescent="0.35">
      <c r="A566" s="141"/>
      <c r="B566" s="130"/>
      <c r="C566" s="94" t="s">
        <v>134</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15" hidden="1" customHeight="1" outlineLevel="1" x14ac:dyDescent="0.3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3" hidden="1" customHeight="1" outlineLevel="1" x14ac:dyDescent="0.35">
      <c r="A568" s="141"/>
      <c r="B568" s="130"/>
      <c r="C568" s="111"/>
      <c r="D568" s="111"/>
      <c r="E568" s="111"/>
      <c r="F568" s="113"/>
      <c r="H568" s="143" t="s">
        <v>988</v>
      </c>
      <c r="I568" s="138" t="s">
        <v>467</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3" hidden="1" customHeight="1" outlineLevel="1" x14ac:dyDescent="0.35">
      <c r="A569" s="141"/>
      <c r="B569" s="130"/>
      <c r="C569" s="111"/>
      <c r="D569" s="111"/>
      <c r="E569" s="111"/>
      <c r="F569" s="113"/>
      <c r="I569" s="138" t="s">
        <v>468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3" hidden="1" customHeight="1" outlineLevel="1" x14ac:dyDescent="0.35">
      <c r="A570" s="141"/>
      <c r="B570" s="130"/>
      <c r="C570" s="111"/>
      <c r="D570" s="111"/>
      <c r="E570" s="111"/>
      <c r="F570" s="113"/>
      <c r="I570" s="138" t="s">
        <v>469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3" hidden="1" customHeight="1" outlineLevel="1" x14ac:dyDescent="0.35">
      <c r="A571" s="141"/>
      <c r="B571" s="130"/>
      <c r="C571" s="111"/>
      <c r="D571" s="111"/>
      <c r="E571" s="111"/>
      <c r="F571" s="113"/>
      <c r="I571" s="138" t="s">
        <v>470</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3" hidden="1" customHeight="1" outlineLevel="1" x14ac:dyDescent="0.35">
      <c r="A572" s="141"/>
      <c r="B572" s="130"/>
      <c r="C572" s="111"/>
      <c r="D572" s="111"/>
      <c r="E572" s="111"/>
      <c r="F572" s="113"/>
      <c r="I572" s="138" t="s">
        <v>471</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3" hidden="1" customHeight="1" outlineLevel="1" x14ac:dyDescent="0.35">
      <c r="A573" s="141"/>
      <c r="B573" s="130"/>
      <c r="C573" s="111"/>
      <c r="D573" s="111"/>
      <c r="E573" s="111"/>
      <c r="F573" s="113"/>
      <c r="I573" s="138" t="s">
        <v>472</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3" hidden="1" customHeight="1" outlineLevel="1" x14ac:dyDescent="0.35">
      <c r="A574" s="141"/>
      <c r="B574" s="130"/>
      <c r="C574" s="111"/>
      <c r="D574" s="111"/>
      <c r="E574" s="111"/>
      <c r="F574" s="113"/>
      <c r="I574" s="138" t="s">
        <v>473</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3" hidden="1" customHeight="1" outlineLevel="1" x14ac:dyDescent="0.35">
      <c r="A575" s="141"/>
      <c r="B575" s="130"/>
      <c r="C575" s="111"/>
      <c r="D575" s="111"/>
      <c r="E575" s="111"/>
      <c r="F575" s="113"/>
      <c r="I575" s="138" t="s">
        <v>474</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3" hidden="1" customHeight="1" outlineLevel="1" x14ac:dyDescent="0.35">
      <c r="A576" s="141"/>
      <c r="B576" s="130"/>
      <c r="C576" s="111"/>
      <c r="D576" s="111"/>
      <c r="E576" s="111"/>
      <c r="F576" s="113"/>
      <c r="I576" s="138" t="s">
        <v>475</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3" hidden="1" customHeight="1" outlineLevel="1" x14ac:dyDescent="0.35">
      <c r="A577" s="141"/>
      <c r="B577" s="130"/>
      <c r="C577" s="111"/>
      <c r="D577" s="111"/>
      <c r="E577" s="111"/>
      <c r="F577" s="113"/>
      <c r="I577" s="138" t="s">
        <v>476</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3" hidden="1" customHeight="1" outlineLevel="1" x14ac:dyDescent="0.35">
      <c r="A578" s="141"/>
      <c r="B578" s="130"/>
      <c r="C578" s="111"/>
      <c r="D578" s="111"/>
      <c r="E578" s="111"/>
      <c r="F578" s="113"/>
      <c r="H578" s="143" t="s">
        <v>480</v>
      </c>
      <c r="I578" s="138" t="s">
        <v>467</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3" hidden="1" customHeight="1" outlineLevel="1" x14ac:dyDescent="0.35">
      <c r="A579" s="141"/>
      <c r="B579" s="130"/>
      <c r="C579" s="111"/>
      <c r="D579" s="111"/>
      <c r="E579" s="111"/>
      <c r="F579" s="113"/>
      <c r="I579" s="138" t="s">
        <v>468</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3" hidden="1" customHeight="1" outlineLevel="1" x14ac:dyDescent="0.35">
      <c r="A580" s="141"/>
      <c r="B580" s="130"/>
      <c r="C580" s="111"/>
      <c r="D580" s="111"/>
      <c r="E580" s="111"/>
      <c r="F580" s="113"/>
      <c r="I580" s="138" t="s">
        <v>469</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3" hidden="1" customHeight="1" outlineLevel="1" x14ac:dyDescent="0.35">
      <c r="A581" s="141"/>
      <c r="B581" s="130"/>
      <c r="C581" s="111"/>
      <c r="D581" s="111"/>
      <c r="E581" s="111"/>
      <c r="F581" s="113"/>
      <c r="I581" s="138" t="s">
        <v>470</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3" hidden="1" customHeight="1" outlineLevel="1" x14ac:dyDescent="0.35">
      <c r="A582" s="141"/>
      <c r="B582" s="130"/>
      <c r="C582" s="111"/>
      <c r="D582" s="111"/>
      <c r="E582" s="111"/>
      <c r="F582" s="113"/>
      <c r="I582" s="138" t="s">
        <v>471</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3" hidden="1" customHeight="1" outlineLevel="1" x14ac:dyDescent="0.35">
      <c r="A583" s="141"/>
      <c r="B583" s="130"/>
      <c r="C583" s="111"/>
      <c r="D583" s="111"/>
      <c r="E583" s="111"/>
      <c r="F583" s="113"/>
      <c r="I583" s="138" t="s">
        <v>472</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3" hidden="1" customHeight="1" outlineLevel="1" x14ac:dyDescent="0.35">
      <c r="A584" s="141"/>
      <c r="B584" s="130"/>
      <c r="C584" s="111"/>
      <c r="D584" s="111"/>
      <c r="E584" s="111"/>
      <c r="F584" s="113"/>
      <c r="I584" s="138" t="s">
        <v>473</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3" hidden="1" customHeight="1" outlineLevel="1" x14ac:dyDescent="0.35">
      <c r="A585" s="141"/>
      <c r="B585" s="130"/>
      <c r="C585" s="111"/>
      <c r="D585" s="111"/>
      <c r="E585" s="111"/>
      <c r="F585" s="113"/>
      <c r="I585" s="138" t="s">
        <v>474</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3" hidden="1" customHeight="1" outlineLevel="1" x14ac:dyDescent="0.35">
      <c r="A586" s="141"/>
      <c r="B586" s="130"/>
      <c r="C586" s="111"/>
      <c r="D586" s="111"/>
      <c r="E586" s="111"/>
      <c r="F586" s="113"/>
      <c r="I586" s="138" t="s">
        <v>475</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3" hidden="1" customHeight="1" outlineLevel="1" x14ac:dyDescent="0.35">
      <c r="A587" s="141"/>
      <c r="B587" s="130"/>
      <c r="C587" s="111"/>
      <c r="D587" s="111"/>
      <c r="E587" s="111"/>
      <c r="F587" s="113"/>
      <c r="I587" s="138" t="s">
        <v>476</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3" hidden="1" customHeight="1" outlineLevel="1" x14ac:dyDescent="0.35">
      <c r="A588" s="141"/>
      <c r="B588" s="130"/>
      <c r="C588" s="111"/>
      <c r="D588" s="111"/>
      <c r="E588" s="111"/>
      <c r="F588" s="113"/>
      <c r="H588" s="143" t="s">
        <v>951</v>
      </c>
      <c r="I588" s="138" t="s">
        <v>467</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3" hidden="1" customHeight="1" outlineLevel="1" x14ac:dyDescent="0.35">
      <c r="A589" s="141"/>
      <c r="B589" s="130"/>
      <c r="C589" s="111"/>
      <c r="D589" s="111"/>
      <c r="E589" s="111"/>
      <c r="F589" s="113"/>
      <c r="I589" s="138" t="s">
        <v>468</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3" hidden="1" customHeight="1" outlineLevel="1" x14ac:dyDescent="0.35">
      <c r="A590" s="141"/>
      <c r="B590" s="130"/>
      <c r="C590" s="111"/>
      <c r="D590" s="111"/>
      <c r="E590" s="111"/>
      <c r="F590" s="113"/>
      <c r="I590" s="138" t="s">
        <v>469</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3" hidden="1" customHeight="1" outlineLevel="1" x14ac:dyDescent="0.35">
      <c r="A591" s="141"/>
      <c r="B591" s="130"/>
      <c r="C591" s="111"/>
      <c r="D591" s="111"/>
      <c r="E591" s="111"/>
      <c r="F591" s="113"/>
      <c r="I591" s="138" t="s">
        <v>470</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3" hidden="1" customHeight="1" outlineLevel="1" x14ac:dyDescent="0.35">
      <c r="A592" s="141"/>
      <c r="B592" s="130"/>
      <c r="C592" s="111"/>
      <c r="D592" s="111"/>
      <c r="E592" s="111"/>
      <c r="F592" s="113"/>
      <c r="I592" s="138" t="s">
        <v>471</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3" hidden="1" customHeight="1" outlineLevel="1" x14ac:dyDescent="0.35">
      <c r="A593" s="141"/>
      <c r="B593" s="130"/>
      <c r="C593" s="111"/>
      <c r="D593" s="111"/>
      <c r="E593" s="111"/>
      <c r="F593" s="113"/>
      <c r="I593" s="138" t="s">
        <v>472</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3" hidden="1" customHeight="1" outlineLevel="1" x14ac:dyDescent="0.35">
      <c r="A594" s="141"/>
      <c r="B594" s="130"/>
      <c r="C594" s="111"/>
      <c r="D594" s="111"/>
      <c r="E594" s="111"/>
      <c r="F594" s="113"/>
      <c r="I594" s="138" t="s">
        <v>473</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3" hidden="1" customHeight="1" outlineLevel="1" x14ac:dyDescent="0.35">
      <c r="A595" s="141"/>
      <c r="B595" s="130"/>
      <c r="C595" s="111"/>
      <c r="D595" s="111"/>
      <c r="E595" s="111"/>
      <c r="F595" s="113"/>
      <c r="I595" s="138" t="s">
        <v>474</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3" hidden="1" customHeight="1" outlineLevel="1" x14ac:dyDescent="0.35">
      <c r="A596" s="141"/>
      <c r="B596" s="130"/>
      <c r="C596" s="111"/>
      <c r="D596" s="111"/>
      <c r="E596" s="111"/>
      <c r="F596" s="113"/>
      <c r="I596" s="138" t="s">
        <v>475</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3" hidden="1" customHeight="1" outlineLevel="1" x14ac:dyDescent="0.35">
      <c r="A597" s="141"/>
      <c r="B597" s="130"/>
      <c r="C597" s="111"/>
      <c r="D597" s="111"/>
      <c r="E597" s="111"/>
      <c r="F597" s="113"/>
      <c r="I597" s="138" t="s">
        <v>476</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3" hidden="1" customHeight="1" outlineLevel="1" x14ac:dyDescent="0.35">
      <c r="A598" s="141"/>
      <c r="B598" s="130"/>
      <c r="C598" s="111"/>
      <c r="D598" s="111"/>
      <c r="E598" s="111"/>
      <c r="F598" s="113"/>
      <c r="H598" s="143" t="s">
        <v>952</v>
      </c>
      <c r="I598" s="138" t="s">
        <v>467</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3" hidden="1" customHeight="1" outlineLevel="1" x14ac:dyDescent="0.35">
      <c r="A599" s="141"/>
      <c r="B599" s="130"/>
      <c r="C599" s="111"/>
      <c r="D599" s="111"/>
      <c r="E599" s="111"/>
      <c r="F599" s="113"/>
      <c r="I599" s="138" t="s">
        <v>468</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3" hidden="1" customHeight="1" outlineLevel="1" x14ac:dyDescent="0.35">
      <c r="A600" s="141"/>
      <c r="B600" s="130"/>
      <c r="C600" s="111"/>
      <c r="D600" s="111"/>
      <c r="E600" s="111"/>
      <c r="F600" s="113"/>
      <c r="I600" s="138" t="s">
        <v>469</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3" hidden="1" customHeight="1" outlineLevel="1" x14ac:dyDescent="0.35">
      <c r="A601" s="141"/>
      <c r="B601" s="130"/>
      <c r="C601" s="111"/>
      <c r="D601" s="111"/>
      <c r="E601" s="111"/>
      <c r="F601" s="113"/>
      <c r="I601" s="138" t="s">
        <v>470</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3" hidden="1" customHeight="1" outlineLevel="1" x14ac:dyDescent="0.35">
      <c r="A602" s="141"/>
      <c r="B602" s="130"/>
      <c r="C602" s="111"/>
      <c r="D602" s="111"/>
      <c r="E602" s="111"/>
      <c r="F602" s="113"/>
      <c r="I602" s="138" t="s">
        <v>471</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3" hidden="1" customHeight="1" outlineLevel="1" x14ac:dyDescent="0.35">
      <c r="A603" s="141"/>
      <c r="B603" s="130"/>
      <c r="C603" s="111"/>
      <c r="D603" s="111"/>
      <c r="E603" s="111"/>
      <c r="F603" s="113"/>
      <c r="I603" s="138" t="s">
        <v>472</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3" hidden="1" customHeight="1" outlineLevel="1" x14ac:dyDescent="0.35">
      <c r="A604" s="141"/>
      <c r="B604" s="130"/>
      <c r="C604" s="111"/>
      <c r="D604" s="111"/>
      <c r="E604" s="111"/>
      <c r="F604" s="113"/>
      <c r="I604" s="138" t="s">
        <v>473</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3" hidden="1" customHeight="1" outlineLevel="1" x14ac:dyDescent="0.35">
      <c r="A605" s="141"/>
      <c r="B605" s="130"/>
      <c r="C605" s="111"/>
      <c r="D605" s="111"/>
      <c r="E605" s="111"/>
      <c r="F605" s="113"/>
      <c r="I605" s="138" t="s">
        <v>474</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3" hidden="1" customHeight="1" outlineLevel="1" x14ac:dyDescent="0.35">
      <c r="A606" s="141"/>
      <c r="B606" s="130"/>
      <c r="C606" s="111"/>
      <c r="D606" s="111"/>
      <c r="E606" s="111"/>
      <c r="F606" s="113"/>
      <c r="I606" s="138" t="s">
        <v>475</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3" hidden="1" customHeight="1" outlineLevel="1" x14ac:dyDescent="0.35">
      <c r="A607" s="141"/>
      <c r="B607" s="130"/>
      <c r="C607" s="111"/>
      <c r="D607" s="111"/>
      <c r="E607" s="111"/>
      <c r="F607" s="113"/>
      <c r="I607" s="138" t="s">
        <v>476</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3" hidden="1" customHeight="1" outlineLevel="1" x14ac:dyDescent="0.35">
      <c r="A608" s="141"/>
      <c r="B608" s="130"/>
      <c r="C608" s="111"/>
      <c r="D608" s="111"/>
      <c r="E608" s="111"/>
      <c r="F608" s="113"/>
      <c r="H608" s="143" t="s">
        <v>953</v>
      </c>
      <c r="I608" s="138" t="s">
        <v>467</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3" hidden="1" customHeight="1" outlineLevel="1" x14ac:dyDescent="0.35">
      <c r="A609" s="141"/>
      <c r="B609" s="130"/>
      <c r="C609" s="111"/>
      <c r="D609" s="111"/>
      <c r="E609" s="111"/>
      <c r="F609" s="113"/>
      <c r="I609" s="138" t="s">
        <v>468</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3" hidden="1" customHeight="1" outlineLevel="1" x14ac:dyDescent="0.35">
      <c r="A610" s="141"/>
      <c r="B610" s="130"/>
      <c r="C610" s="111"/>
      <c r="D610" s="111"/>
      <c r="E610" s="111"/>
      <c r="F610" s="113"/>
      <c r="I610" s="138" t="s">
        <v>469</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3" hidden="1" customHeight="1" outlineLevel="1" x14ac:dyDescent="0.35">
      <c r="A611" s="141"/>
      <c r="B611" s="130"/>
      <c r="C611" s="111"/>
      <c r="D611" s="111"/>
      <c r="E611" s="111"/>
      <c r="F611" s="113"/>
      <c r="I611" s="138" t="s">
        <v>470</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3" hidden="1" customHeight="1" outlineLevel="1" x14ac:dyDescent="0.35">
      <c r="A612" s="141"/>
      <c r="B612" s="130"/>
      <c r="C612" s="111"/>
      <c r="D612" s="111"/>
      <c r="E612" s="111"/>
      <c r="F612" s="113"/>
      <c r="I612" s="138" t="s">
        <v>471</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3" hidden="1" customHeight="1" outlineLevel="1" x14ac:dyDescent="0.35">
      <c r="A613" s="141"/>
      <c r="B613" s="130"/>
      <c r="C613" s="111"/>
      <c r="D613" s="111"/>
      <c r="E613" s="111"/>
      <c r="F613" s="113"/>
      <c r="I613" s="138" t="s">
        <v>472</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3" hidden="1" customHeight="1" outlineLevel="1" x14ac:dyDescent="0.35">
      <c r="A614" s="141"/>
      <c r="B614" s="130"/>
      <c r="C614" s="111"/>
      <c r="D614" s="111"/>
      <c r="E614" s="111"/>
      <c r="F614" s="113"/>
      <c r="I614" s="138" t="s">
        <v>473</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3" hidden="1" customHeight="1" outlineLevel="1" x14ac:dyDescent="0.35">
      <c r="A615" s="141"/>
      <c r="B615" s="130"/>
      <c r="C615" s="111"/>
      <c r="D615" s="111"/>
      <c r="E615" s="111"/>
      <c r="F615" s="113"/>
      <c r="I615" s="138" t="s">
        <v>474</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3" hidden="1" customHeight="1" outlineLevel="1" x14ac:dyDescent="0.35">
      <c r="A616" s="141"/>
      <c r="B616" s="130"/>
      <c r="C616" s="111"/>
      <c r="D616" s="111"/>
      <c r="E616" s="111"/>
      <c r="F616" s="113"/>
      <c r="I616" s="138" t="s">
        <v>475</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3" hidden="1" customHeight="1" outlineLevel="1" x14ac:dyDescent="0.35">
      <c r="A617" s="141"/>
      <c r="B617" s="130"/>
      <c r="C617" s="111"/>
      <c r="D617" s="111"/>
      <c r="E617" s="111"/>
      <c r="F617" s="113"/>
      <c r="I617" s="138" t="s">
        <v>476</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3" hidden="1" customHeight="1" outlineLevel="1" x14ac:dyDescent="0.35">
      <c r="A618" s="141"/>
      <c r="B618" s="130"/>
      <c r="C618" s="111"/>
      <c r="D618" s="111"/>
      <c r="E618" s="111"/>
      <c r="F618" s="113"/>
      <c r="H618" s="143" t="s">
        <v>954</v>
      </c>
      <c r="I618" s="138" t="s">
        <v>467</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3" hidden="1" customHeight="1" outlineLevel="1" x14ac:dyDescent="0.35">
      <c r="A619" s="141"/>
      <c r="B619" s="130"/>
      <c r="C619" s="111"/>
      <c r="D619" s="111"/>
      <c r="E619" s="111"/>
      <c r="F619" s="113"/>
      <c r="I619" s="138" t="s">
        <v>468</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3" hidden="1" customHeight="1" outlineLevel="1" x14ac:dyDescent="0.35">
      <c r="A620" s="141"/>
      <c r="B620" s="130"/>
      <c r="C620" s="111"/>
      <c r="D620" s="111"/>
      <c r="E620" s="111"/>
      <c r="F620" s="113"/>
      <c r="I620" s="138" t="s">
        <v>469</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3" hidden="1" customHeight="1" outlineLevel="1" x14ac:dyDescent="0.35">
      <c r="A621" s="141"/>
      <c r="B621" s="130"/>
      <c r="C621" s="111"/>
      <c r="D621" s="111"/>
      <c r="E621" s="111"/>
      <c r="F621" s="113"/>
      <c r="I621" s="138" t="s">
        <v>470</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3" hidden="1" customHeight="1" outlineLevel="1" x14ac:dyDescent="0.35">
      <c r="A622" s="141"/>
      <c r="B622" s="130"/>
      <c r="C622" s="111"/>
      <c r="D622" s="111"/>
      <c r="E622" s="111"/>
      <c r="F622" s="113"/>
      <c r="I622" s="138" t="s">
        <v>471</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3" hidden="1" customHeight="1" outlineLevel="1" x14ac:dyDescent="0.35">
      <c r="A623" s="141"/>
      <c r="B623" s="130"/>
      <c r="C623" s="111"/>
      <c r="D623" s="111"/>
      <c r="E623" s="111"/>
      <c r="F623" s="113"/>
      <c r="I623" s="138" t="s">
        <v>472</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3" hidden="1" customHeight="1" outlineLevel="1" x14ac:dyDescent="0.35">
      <c r="A624" s="141"/>
      <c r="B624" s="130"/>
      <c r="C624" s="111"/>
      <c r="D624" s="111"/>
      <c r="E624" s="111"/>
      <c r="F624" s="113"/>
      <c r="I624" s="138" t="s">
        <v>473</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3" hidden="1" customHeight="1" outlineLevel="1" x14ac:dyDescent="0.35">
      <c r="A625" s="141"/>
      <c r="B625" s="130"/>
      <c r="C625" s="111"/>
      <c r="D625" s="111"/>
      <c r="E625" s="111"/>
      <c r="F625" s="113"/>
      <c r="I625" s="138" t="s">
        <v>474</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3" hidden="1" customHeight="1" outlineLevel="1" x14ac:dyDescent="0.35">
      <c r="A626" s="141"/>
      <c r="B626" s="130"/>
      <c r="C626" s="111"/>
      <c r="D626" s="111"/>
      <c r="E626" s="111"/>
      <c r="F626" s="113"/>
      <c r="I626" s="138" t="s">
        <v>475</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3" hidden="1" customHeight="1" outlineLevel="1" x14ac:dyDescent="0.35">
      <c r="A627" s="141"/>
      <c r="B627" s="130"/>
      <c r="C627" s="111"/>
      <c r="D627" s="111"/>
      <c r="E627" s="111"/>
      <c r="F627" s="113"/>
      <c r="I627" s="138" t="s">
        <v>476</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3" hidden="1" customHeight="1" outlineLevel="1" x14ac:dyDescent="0.35">
      <c r="A628" s="141"/>
      <c r="B628" s="130"/>
      <c r="C628" s="111"/>
      <c r="D628" s="111"/>
      <c r="E628" s="111"/>
      <c r="F628" s="113"/>
      <c r="H628" s="143" t="s">
        <v>955</v>
      </c>
      <c r="I628" s="138" t="s">
        <v>467</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3" hidden="1" customHeight="1" outlineLevel="1" x14ac:dyDescent="0.35">
      <c r="A629" s="141"/>
      <c r="B629" s="130"/>
      <c r="C629" s="111"/>
      <c r="D629" s="111"/>
      <c r="E629" s="111"/>
      <c r="F629" s="113"/>
      <c r="I629" s="138" t="s">
        <v>468</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3" hidden="1" customHeight="1" outlineLevel="1" x14ac:dyDescent="0.35">
      <c r="A630" s="141"/>
      <c r="B630" s="130"/>
      <c r="C630" s="111"/>
      <c r="D630" s="111"/>
      <c r="E630" s="111"/>
      <c r="F630" s="113"/>
      <c r="I630" s="138" t="s">
        <v>469</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3" hidden="1" customHeight="1" outlineLevel="1" x14ac:dyDescent="0.35">
      <c r="A631" s="141"/>
      <c r="B631" s="130"/>
      <c r="C631" s="111"/>
      <c r="D631" s="111"/>
      <c r="E631" s="111"/>
      <c r="F631" s="113"/>
      <c r="I631" s="138" t="s">
        <v>470</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3" hidden="1" customHeight="1" outlineLevel="1" x14ac:dyDescent="0.35">
      <c r="A632" s="141"/>
      <c r="B632" s="130"/>
      <c r="C632" s="111"/>
      <c r="D632" s="111"/>
      <c r="E632" s="111"/>
      <c r="F632" s="113"/>
      <c r="I632" s="138" t="s">
        <v>471</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3" hidden="1" customHeight="1" outlineLevel="1" x14ac:dyDescent="0.35">
      <c r="A633" s="141"/>
      <c r="B633" s="130"/>
      <c r="C633" s="111"/>
      <c r="D633" s="111"/>
      <c r="E633" s="111"/>
      <c r="F633" s="113"/>
      <c r="I633" s="138" t="s">
        <v>472</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3" hidden="1" customHeight="1" outlineLevel="1" x14ac:dyDescent="0.35">
      <c r="A634" s="141"/>
      <c r="B634" s="130"/>
      <c r="C634" s="111"/>
      <c r="D634" s="111"/>
      <c r="E634" s="111"/>
      <c r="F634" s="113"/>
      <c r="I634" s="138" t="s">
        <v>473</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3" hidden="1" customHeight="1" outlineLevel="1" x14ac:dyDescent="0.35">
      <c r="A635" s="141"/>
      <c r="B635" s="130"/>
      <c r="C635" s="111"/>
      <c r="D635" s="111"/>
      <c r="E635" s="111"/>
      <c r="F635" s="113"/>
      <c r="I635" s="138" t="s">
        <v>474</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3" hidden="1" customHeight="1" outlineLevel="1" x14ac:dyDescent="0.35">
      <c r="A636" s="141"/>
      <c r="B636" s="130"/>
      <c r="C636" s="111"/>
      <c r="D636" s="111"/>
      <c r="E636" s="111"/>
      <c r="F636" s="113"/>
      <c r="I636" s="138" t="s">
        <v>475</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3" hidden="1" customHeight="1" outlineLevel="1" x14ac:dyDescent="0.35">
      <c r="A637" s="141"/>
      <c r="B637" s="130"/>
      <c r="C637" s="111"/>
      <c r="D637" s="111"/>
      <c r="E637" s="111"/>
      <c r="F637" s="113"/>
      <c r="I637" s="138" t="s">
        <v>476</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3" hidden="1" customHeight="1" outlineLevel="1" x14ac:dyDescent="0.35">
      <c r="A638" s="141"/>
      <c r="B638" s="130"/>
      <c r="C638" s="111"/>
      <c r="D638" s="111"/>
      <c r="E638" s="111"/>
      <c r="F638" s="113"/>
      <c r="H638" s="143" t="s">
        <v>956</v>
      </c>
      <c r="I638" s="138" t="s">
        <v>467</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3" hidden="1" customHeight="1" outlineLevel="1" x14ac:dyDescent="0.35">
      <c r="A639" s="141"/>
      <c r="B639" s="130"/>
      <c r="C639" s="111"/>
      <c r="D639" s="111"/>
      <c r="E639" s="111"/>
      <c r="F639" s="113"/>
      <c r="I639" s="138" t="s">
        <v>468</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3" hidden="1" customHeight="1" outlineLevel="1" x14ac:dyDescent="0.35">
      <c r="A640" s="141"/>
      <c r="B640" s="130"/>
      <c r="C640" s="111"/>
      <c r="D640" s="111"/>
      <c r="E640" s="111"/>
      <c r="F640" s="113"/>
      <c r="I640" s="138" t="s">
        <v>469</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3" hidden="1" customHeight="1" outlineLevel="1" x14ac:dyDescent="0.35">
      <c r="A641" s="141"/>
      <c r="B641" s="130"/>
      <c r="C641" s="111"/>
      <c r="D641" s="111"/>
      <c r="E641" s="111"/>
      <c r="F641" s="113"/>
      <c r="I641" s="138" t="s">
        <v>470</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3" hidden="1" customHeight="1" outlineLevel="1" x14ac:dyDescent="0.35">
      <c r="A642" s="141"/>
      <c r="B642" s="130"/>
      <c r="C642" s="111"/>
      <c r="D642" s="111"/>
      <c r="E642" s="111"/>
      <c r="F642" s="113"/>
      <c r="I642" s="138" t="s">
        <v>471</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3" hidden="1" customHeight="1" outlineLevel="1" x14ac:dyDescent="0.35">
      <c r="A643" s="141"/>
      <c r="B643" s="130"/>
      <c r="C643" s="111"/>
      <c r="D643" s="111"/>
      <c r="E643" s="111"/>
      <c r="F643" s="113"/>
      <c r="I643" s="138" t="s">
        <v>472</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3" hidden="1" customHeight="1" outlineLevel="1" x14ac:dyDescent="0.35">
      <c r="A644" s="141"/>
      <c r="B644" s="130"/>
      <c r="C644" s="111"/>
      <c r="D644" s="111"/>
      <c r="E644" s="111"/>
      <c r="F644" s="113"/>
      <c r="I644" s="138" t="s">
        <v>473</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3" hidden="1" customHeight="1" outlineLevel="1" x14ac:dyDescent="0.35">
      <c r="A645" s="141"/>
      <c r="B645" s="130"/>
      <c r="C645" s="111"/>
      <c r="D645" s="111"/>
      <c r="E645" s="111"/>
      <c r="F645" s="113"/>
      <c r="I645" s="138" t="s">
        <v>474</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3" hidden="1" customHeight="1" outlineLevel="1" x14ac:dyDescent="0.35">
      <c r="A646" s="141"/>
      <c r="B646" s="130"/>
      <c r="C646" s="111"/>
      <c r="D646" s="111"/>
      <c r="E646" s="111"/>
      <c r="F646" s="113"/>
      <c r="I646" s="138" t="s">
        <v>475</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3" hidden="1" customHeight="1" outlineLevel="1" x14ac:dyDescent="0.35">
      <c r="A647" s="141"/>
      <c r="B647" s="130"/>
      <c r="C647" s="111"/>
      <c r="D647" s="111"/>
      <c r="E647" s="111"/>
      <c r="F647" s="113"/>
      <c r="I647" s="138" t="s">
        <v>476</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3" hidden="1" customHeight="1" outlineLevel="1" x14ac:dyDescent="0.35">
      <c r="A648" s="141"/>
      <c r="B648" s="130"/>
      <c r="C648" s="111"/>
      <c r="D648" s="111"/>
      <c r="E648" s="111"/>
      <c r="F648" s="113"/>
      <c r="H648" s="143" t="s">
        <v>957</v>
      </c>
      <c r="I648" s="138" t="s">
        <v>467</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3" hidden="1" customHeight="1" outlineLevel="1" x14ac:dyDescent="0.35">
      <c r="A649" s="141"/>
      <c r="B649" s="130"/>
      <c r="C649" s="111"/>
      <c r="D649" s="111"/>
      <c r="E649" s="111"/>
      <c r="F649" s="113"/>
      <c r="I649" s="138" t="s">
        <v>468</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3" hidden="1" customHeight="1" outlineLevel="1" x14ac:dyDescent="0.35">
      <c r="A650" s="141"/>
      <c r="B650" s="130"/>
      <c r="C650" s="111"/>
      <c r="D650" s="111"/>
      <c r="E650" s="111"/>
      <c r="F650" s="113"/>
      <c r="I650" s="138" t="s">
        <v>469</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3" hidden="1" customHeight="1" outlineLevel="1" x14ac:dyDescent="0.35">
      <c r="A651" s="141"/>
      <c r="B651" s="130"/>
      <c r="C651" s="111"/>
      <c r="D651" s="111"/>
      <c r="E651" s="111"/>
      <c r="F651" s="113"/>
      <c r="I651" s="138" t="s">
        <v>470</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3" hidden="1" customHeight="1" outlineLevel="1" x14ac:dyDescent="0.35">
      <c r="A652" s="141"/>
      <c r="B652" s="130"/>
      <c r="C652" s="111"/>
      <c r="D652" s="111"/>
      <c r="E652" s="111"/>
      <c r="F652" s="113"/>
      <c r="I652" s="138" t="s">
        <v>471</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3" hidden="1" customHeight="1" outlineLevel="1" x14ac:dyDescent="0.35">
      <c r="A653" s="141"/>
      <c r="B653" s="130"/>
      <c r="C653" s="111"/>
      <c r="D653" s="111"/>
      <c r="E653" s="111"/>
      <c r="F653" s="113"/>
      <c r="I653" s="138" t="s">
        <v>472</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3" hidden="1" customHeight="1" outlineLevel="1" x14ac:dyDescent="0.35">
      <c r="A654" s="141"/>
      <c r="B654" s="130"/>
      <c r="C654" s="111"/>
      <c r="D654" s="111"/>
      <c r="E654" s="111"/>
      <c r="F654" s="113"/>
      <c r="I654" s="138" t="s">
        <v>473</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3" hidden="1" customHeight="1" outlineLevel="1" x14ac:dyDescent="0.35">
      <c r="A655" s="141"/>
      <c r="B655" s="130"/>
      <c r="C655" s="111"/>
      <c r="D655" s="111"/>
      <c r="E655" s="111"/>
      <c r="F655" s="113"/>
      <c r="I655" s="138" t="s">
        <v>474</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3" hidden="1" customHeight="1" outlineLevel="1" x14ac:dyDescent="0.35">
      <c r="A656" s="141"/>
      <c r="B656" s="130"/>
      <c r="C656" s="111"/>
      <c r="D656" s="111"/>
      <c r="E656" s="111"/>
      <c r="F656" s="113"/>
      <c r="I656" s="138" t="s">
        <v>475</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3" hidden="1" customHeight="1" outlineLevel="1" x14ac:dyDescent="0.35">
      <c r="A657" s="141"/>
      <c r="B657" s="130"/>
      <c r="C657" s="111"/>
      <c r="D657" s="111"/>
      <c r="E657" s="111"/>
      <c r="F657" s="113"/>
      <c r="I657" s="138" t="s">
        <v>476</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3" hidden="1" customHeight="1" outlineLevel="1" x14ac:dyDescent="0.35">
      <c r="A658" s="141"/>
      <c r="B658" s="130"/>
      <c r="C658" s="111"/>
      <c r="D658" s="111"/>
      <c r="E658" s="111"/>
      <c r="F658" s="113"/>
      <c r="H658" s="143" t="s">
        <v>958</v>
      </c>
      <c r="I658" s="138" t="s">
        <v>467</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3" hidden="1" customHeight="1" outlineLevel="1" x14ac:dyDescent="0.35">
      <c r="A659" s="141"/>
      <c r="B659" s="130"/>
      <c r="C659" s="111"/>
      <c r="D659" s="111"/>
      <c r="E659" s="111"/>
      <c r="F659" s="113"/>
      <c r="I659" s="138" t="s">
        <v>468</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3" hidden="1" customHeight="1" outlineLevel="1" x14ac:dyDescent="0.35">
      <c r="A660" s="141"/>
      <c r="B660" s="130"/>
      <c r="C660" s="111"/>
      <c r="D660" s="111"/>
      <c r="E660" s="111"/>
      <c r="F660" s="113"/>
      <c r="I660" s="138" t="s">
        <v>469</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3" hidden="1" customHeight="1" outlineLevel="1" x14ac:dyDescent="0.35">
      <c r="A661" s="141"/>
      <c r="B661" s="130"/>
      <c r="C661" s="111"/>
      <c r="D661" s="111"/>
      <c r="E661" s="111"/>
      <c r="F661" s="113"/>
      <c r="I661" s="138" t="s">
        <v>470</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3" hidden="1" customHeight="1" outlineLevel="1" x14ac:dyDescent="0.35">
      <c r="A662" s="141"/>
      <c r="B662" s="130"/>
      <c r="C662" s="111"/>
      <c r="D662" s="111"/>
      <c r="E662" s="111"/>
      <c r="F662" s="113"/>
      <c r="I662" s="138" t="s">
        <v>471</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3" hidden="1" customHeight="1" outlineLevel="1" x14ac:dyDescent="0.35">
      <c r="A663" s="141"/>
      <c r="B663" s="130"/>
      <c r="C663" s="111"/>
      <c r="D663" s="111"/>
      <c r="E663" s="111"/>
      <c r="F663" s="113"/>
      <c r="I663" s="138" t="s">
        <v>472</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3" hidden="1" customHeight="1" outlineLevel="1" x14ac:dyDescent="0.35">
      <c r="A664" s="141"/>
      <c r="B664" s="130"/>
      <c r="C664" s="111"/>
      <c r="D664" s="111"/>
      <c r="E664" s="111"/>
      <c r="F664" s="113"/>
      <c r="I664" s="138" t="s">
        <v>473</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3" hidden="1" customHeight="1" outlineLevel="1" x14ac:dyDescent="0.35">
      <c r="A665" s="141"/>
      <c r="B665" s="130"/>
      <c r="C665" s="111"/>
      <c r="D665" s="111"/>
      <c r="E665" s="111"/>
      <c r="F665" s="113"/>
      <c r="I665" s="138" t="s">
        <v>474</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3" hidden="1" customHeight="1" outlineLevel="1" x14ac:dyDescent="0.35">
      <c r="A666" s="141"/>
      <c r="B666" s="130"/>
      <c r="C666" s="111"/>
      <c r="D666" s="111"/>
      <c r="E666" s="111"/>
      <c r="F666" s="113"/>
      <c r="I666" s="138" t="s">
        <v>475</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3" hidden="1" customHeight="1" outlineLevel="1" x14ac:dyDescent="0.35">
      <c r="A667" s="141"/>
      <c r="B667" s="130"/>
      <c r="C667" s="111"/>
      <c r="D667" s="111"/>
      <c r="E667" s="111"/>
      <c r="F667" s="113"/>
      <c r="I667" s="138" t="s">
        <v>476</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3" hidden="1" customHeight="1" outlineLevel="1" x14ac:dyDescent="0.3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3" hidden="1" customHeight="1" outlineLevel="1" x14ac:dyDescent="0.3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3" hidden="1" customHeight="1" outlineLevel="1" x14ac:dyDescent="0.3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15" hidden="1" customHeight="1" outlineLevel="1" x14ac:dyDescent="0.3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35">
      <c r="A672" s="141"/>
      <c r="B672" s="130"/>
      <c r="C672" s="124"/>
      <c r="D672" s="124"/>
      <c r="E672" s="124"/>
      <c r="F672" s="124"/>
      <c r="G672" s="125" t="s">
        <v>231</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3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3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15" hidden="1" customHeight="1" outlineLevel="1" collapsed="1" thickBot="1" x14ac:dyDescent="0.4">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15" hidden="1" customHeight="1" outlineLevel="1" x14ac:dyDescent="0.3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3" hidden="1" customHeight="1" outlineLevel="1" collapsed="1" x14ac:dyDescent="0.35">
      <c r="A677" s="77"/>
      <c r="B677" s="130"/>
      <c r="C677" s="87"/>
      <c r="D677" s="87">
        <v>0</v>
      </c>
      <c r="E677" s="87" t="s">
        <v>1</v>
      </c>
      <c r="F677" s="88"/>
      <c r="G677" s="89" t="s">
        <v>244</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3" hidden="1" customHeight="1" outlineLevel="1" x14ac:dyDescent="0.35">
      <c r="A678" s="77"/>
      <c r="B678" s="130"/>
      <c r="C678" s="87"/>
      <c r="D678" s="94"/>
      <c r="E678" s="95"/>
      <c r="F678" s="96"/>
      <c r="G678" s="97" t="s">
        <v>245</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3" hidden="1" customHeight="1" outlineLevel="1" x14ac:dyDescent="0.3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3" hidden="1" customHeight="1" outlineLevel="1" x14ac:dyDescent="0.3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3" hidden="1" customHeight="1" outlineLevel="1" x14ac:dyDescent="0.3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3" hidden="1" customHeight="1" outlineLevel="1" x14ac:dyDescent="0.3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3" hidden="1" customHeight="1" outlineLevel="1" x14ac:dyDescent="0.35">
      <c r="A683" s="77"/>
      <c r="B683" s="130"/>
      <c r="C683" s="95"/>
      <c r="D683" s="95"/>
      <c r="E683" s="95"/>
      <c r="F683" s="95"/>
      <c r="G683" s="95"/>
      <c r="H683" s="95"/>
      <c r="I683" s="206"/>
      <c r="J683" s="206"/>
      <c r="K683" s="110"/>
      <c r="L683" s="813"/>
      <c r="M683" s="814"/>
      <c r="N683" s="814"/>
      <c r="O683" s="110"/>
      <c r="P683" s="110"/>
      <c r="Q683" s="110"/>
      <c r="R683" s="110"/>
      <c r="S683" s="110"/>
      <c r="T683" s="110"/>
      <c r="U683" s="274"/>
      <c r="V683" s="274"/>
      <c r="W683" s="274"/>
      <c r="X683" s="274"/>
      <c r="Y683" s="274"/>
      <c r="Z683" s="110"/>
      <c r="AA683" s="206"/>
      <c r="AB683" s="93"/>
      <c r="AC683" s="131"/>
    </row>
    <row r="684" spans="1:59" ht="13" hidden="1" customHeight="1" outlineLevel="1" x14ac:dyDescent="0.3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15" hidden="1" customHeight="1" outlineLevel="1" x14ac:dyDescent="0.3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15" hidden="1" customHeight="1" outlineLevel="1" x14ac:dyDescent="0.3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3" hidden="1" customHeight="1" outlineLevel="1" x14ac:dyDescent="0.35">
      <c r="A687" s="77"/>
      <c r="B687" s="130"/>
      <c r="C687" s="111"/>
      <c r="D687" s="111"/>
      <c r="E687" s="111"/>
      <c r="F687" s="113"/>
      <c r="G687" s="213" t="s">
        <v>246</v>
      </c>
      <c r="H687" s="210"/>
      <c r="I687" s="210"/>
      <c r="J687" s="211"/>
      <c r="K687" s="212"/>
      <c r="L687" s="212" t="s">
        <v>452</v>
      </c>
      <c r="M687" s="140" t="s">
        <v>466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3" hidden="1" customHeight="1" outlineLevel="1" x14ac:dyDescent="0.35">
      <c r="A688" s="77"/>
      <c r="B688" s="130"/>
      <c r="C688" s="111"/>
      <c r="D688" s="111"/>
      <c r="E688" s="111"/>
      <c r="F688" s="113"/>
      <c r="H688" s="210"/>
      <c r="I688" s="210"/>
      <c r="J688" s="212"/>
      <c r="K688" s="214" t="s">
        <v>247</v>
      </c>
      <c r="L688" s="138" t="s">
        <v>465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3" hidden="1" customHeight="1" outlineLevel="1" x14ac:dyDescent="0.3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3" hidden="1" customHeight="1" outlineLevel="1" x14ac:dyDescent="0.3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3" hidden="1" customHeight="1" outlineLevel="1" x14ac:dyDescent="0.3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3" hidden="1" customHeight="1" outlineLevel="1" x14ac:dyDescent="0.3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3" hidden="1" customHeight="1" outlineLevel="1" x14ac:dyDescent="0.3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3" hidden="1" customHeight="1" outlineLevel="1" x14ac:dyDescent="0.3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3" hidden="1" customHeight="1" outlineLevel="1" x14ac:dyDescent="0.3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3" hidden="1" customHeight="1" outlineLevel="1" x14ac:dyDescent="0.3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3" hidden="1" customHeight="1" outlineLevel="1" x14ac:dyDescent="0.3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3" hidden="1" customHeight="1" outlineLevel="1" x14ac:dyDescent="0.3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3" hidden="1" customHeight="1" outlineLevel="1" x14ac:dyDescent="0.3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15" hidden="1" customHeight="1" outlineLevel="1" x14ac:dyDescent="0.3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35">
      <c r="A701" s="77"/>
      <c r="B701" s="130"/>
      <c r="C701" s="124"/>
      <c r="D701" s="124"/>
      <c r="E701" s="124"/>
      <c r="F701" s="124"/>
      <c r="G701" s="125" t="s">
        <v>244</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3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3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15" hidden="1" customHeight="1" outlineLevel="1" collapsed="1" thickBot="1" x14ac:dyDescent="0.4">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15" hidden="1" customHeight="1" outlineLevel="1" x14ac:dyDescent="0.3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3" hidden="1" customHeight="1" outlineLevel="1" collapsed="1" x14ac:dyDescent="0.35">
      <c r="A706" s="141"/>
      <c r="B706" s="78"/>
      <c r="C706" s="87"/>
      <c r="D706" s="87">
        <v>53658.706903201055</v>
      </c>
      <c r="E706" s="87" t="s">
        <v>1</v>
      </c>
      <c r="F706" s="145"/>
      <c r="G706" s="146" t="s">
        <v>248</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3" hidden="1" customHeight="1" outlineLevel="1" x14ac:dyDescent="0.35">
      <c r="A707" s="141"/>
      <c r="B707" s="78"/>
      <c r="C707" s="87"/>
      <c r="D707" s="94"/>
      <c r="E707" s="95"/>
      <c r="F707" s="145"/>
      <c r="G707" s="145" t="s">
        <v>249</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3" hidden="1" customHeight="1" outlineLevel="1" x14ac:dyDescent="0.3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3" hidden="1" customHeight="1" outlineLevel="1" x14ac:dyDescent="0.3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3" hidden="1" customHeight="1" outlineLevel="1" x14ac:dyDescent="0.3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3" hidden="1" customHeight="1" outlineLevel="1" x14ac:dyDescent="0.3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3" hidden="1" customHeight="1" outlineLevel="1" x14ac:dyDescent="0.35">
      <c r="A712" s="141"/>
      <c r="B712" s="78"/>
      <c r="C712" s="95"/>
      <c r="D712" s="95"/>
      <c r="E712" s="95"/>
      <c r="F712" s="95"/>
      <c r="G712" s="95"/>
      <c r="H712" s="95" t="s">
        <v>250</v>
      </c>
      <c r="I712" s="95"/>
      <c r="J712" s="110" t="s">
        <v>251</v>
      </c>
      <c r="K712" s="110"/>
      <c r="L712" s="110"/>
      <c r="M712" s="110" t="s">
        <v>252</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3" hidden="1" customHeight="1" outlineLevel="1" x14ac:dyDescent="0.35">
      <c r="A713" s="141"/>
      <c r="B713" s="78"/>
      <c r="C713" s="111"/>
      <c r="D713" s="111"/>
      <c r="E713" s="111"/>
      <c r="F713" s="95"/>
      <c r="G713" s="95"/>
      <c r="H713" s="95"/>
      <c r="I713" s="95"/>
      <c r="J713" s="110" t="s">
        <v>253</v>
      </c>
      <c r="K713" s="110"/>
      <c r="L713" s="110"/>
      <c r="M713" s="110" t="s">
        <v>254</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15" hidden="1" customHeight="1" outlineLevel="1" x14ac:dyDescent="0.3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15" hidden="1" customHeight="1" outlineLevel="1" x14ac:dyDescent="0.3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3" hidden="1" customHeight="1" outlineLevel="1" x14ac:dyDescent="0.35">
      <c r="A716" s="141"/>
      <c r="B716" s="78"/>
      <c r="C716" s="111"/>
      <c r="D716" s="111"/>
      <c r="E716" s="111"/>
      <c r="F716" s="154"/>
      <c r="G716" s="119"/>
      <c r="H716" s="216" t="s">
        <v>467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3" hidden="1" customHeight="1" outlineLevel="1" x14ac:dyDescent="0.35">
      <c r="A717" s="141"/>
      <c r="B717" s="78"/>
      <c r="C717" s="111"/>
      <c r="D717" s="111"/>
      <c r="E717" s="111"/>
      <c r="F717" s="154"/>
      <c r="G717" s="119"/>
      <c r="H717" s="216" t="s">
        <v>468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3" hidden="1" customHeight="1" outlineLevel="1" x14ac:dyDescent="0.35">
      <c r="A718" s="141"/>
      <c r="B718" s="78"/>
      <c r="C718" s="111"/>
      <c r="D718" s="111"/>
      <c r="E718" s="111"/>
      <c r="F718" s="162"/>
      <c r="G718" s="119"/>
      <c r="H718" s="216" t="s">
        <v>469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3" hidden="1" customHeight="1" outlineLevel="1" x14ac:dyDescent="0.35">
      <c r="A719" s="141"/>
      <c r="B719" s="78"/>
      <c r="C719" s="111"/>
      <c r="D719" s="111"/>
      <c r="E719" s="111"/>
      <c r="F719" s="162"/>
      <c r="G719" s="119"/>
      <c r="H719" s="216" t="s">
        <v>470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3" hidden="1" customHeight="1" outlineLevel="1" x14ac:dyDescent="0.35">
      <c r="A720" s="141"/>
      <c r="B720" s="78"/>
      <c r="C720" s="111"/>
      <c r="D720" s="111"/>
      <c r="E720" s="111"/>
      <c r="F720" s="162"/>
      <c r="G720" s="119"/>
      <c r="H720" s="216" t="s">
        <v>471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3" hidden="1" customHeight="1" outlineLevel="1" x14ac:dyDescent="0.35">
      <c r="A721" s="141"/>
      <c r="B721" s="78"/>
      <c r="C721" s="111"/>
      <c r="D721" s="111"/>
      <c r="E721" s="111"/>
      <c r="F721" s="162"/>
      <c r="G721" s="119"/>
      <c r="H721" s="216" t="s">
        <v>472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3" hidden="1" customHeight="1" outlineLevel="1" x14ac:dyDescent="0.35">
      <c r="A722" s="141"/>
      <c r="B722" s="78"/>
      <c r="C722" s="111"/>
      <c r="D722" s="111"/>
      <c r="E722" s="111"/>
      <c r="F722" s="162"/>
      <c r="G722" s="119"/>
      <c r="H722" s="216" t="s">
        <v>473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3" hidden="1" customHeight="1" outlineLevel="1" x14ac:dyDescent="0.35">
      <c r="A723" s="141"/>
      <c r="B723" s="78"/>
      <c r="C723" s="111"/>
      <c r="D723" s="111"/>
      <c r="E723" s="111"/>
      <c r="F723" s="162"/>
      <c r="G723" s="119"/>
      <c r="H723" s="216" t="s">
        <v>474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3" hidden="1" customHeight="1" outlineLevel="1" x14ac:dyDescent="0.35">
      <c r="A724" s="141"/>
      <c r="B724" s="78"/>
      <c r="C724" s="111"/>
      <c r="D724" s="111"/>
      <c r="E724" s="111"/>
      <c r="F724" s="162"/>
      <c r="G724" s="119"/>
      <c r="H724" s="216" t="s">
        <v>475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3" hidden="1" customHeight="1" outlineLevel="1" x14ac:dyDescent="0.35">
      <c r="A725" s="141"/>
      <c r="B725" s="78"/>
      <c r="C725" s="111"/>
      <c r="D725" s="111"/>
      <c r="E725" s="111"/>
      <c r="F725" s="154"/>
      <c r="G725" s="119"/>
      <c r="H725" s="216" t="s">
        <v>476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3" hidden="1" customHeight="1" outlineLevel="1" x14ac:dyDescent="0.3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3" hidden="1" customHeight="1" outlineLevel="1" x14ac:dyDescent="0.3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15" hidden="1" customHeight="1" outlineLevel="1" x14ac:dyDescent="0.3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35">
      <c r="A729" s="141"/>
      <c r="B729" s="78"/>
      <c r="C729" s="124"/>
      <c r="D729" s="124"/>
      <c r="E729" s="124"/>
      <c r="F729" s="124"/>
      <c r="G729" s="125" t="s">
        <v>248</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3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3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15" hidden="1" customHeight="1" outlineLevel="1" collapsed="1" thickBot="1" x14ac:dyDescent="0.4">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15" hidden="1" customHeight="1" outlineLevel="1" x14ac:dyDescent="0.3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35">
      <c r="A734" s="141"/>
      <c r="B734" s="142"/>
      <c r="C734" s="87"/>
      <c r="D734" s="87">
        <v>9535.2401303751758</v>
      </c>
      <c r="E734" s="87" t="s">
        <v>1</v>
      </c>
      <c r="F734" s="145"/>
      <c r="G734" s="146" t="s">
        <v>255</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35">
      <c r="A735" s="141"/>
      <c r="B735" s="142"/>
      <c r="C735" s="87"/>
      <c r="D735" s="94"/>
      <c r="E735" s="95"/>
      <c r="F735" s="145"/>
      <c r="G735" s="145" t="s">
        <v>256</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3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3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3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3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35">
      <c r="A740" s="141"/>
      <c r="B740" s="142"/>
      <c r="C740" s="95"/>
      <c r="D740" s="95"/>
      <c r="E740" s="95"/>
      <c r="F740" s="95"/>
      <c r="G740" s="95"/>
      <c r="H740" s="95"/>
      <c r="I740" s="95"/>
      <c r="J740" s="95" t="s">
        <v>250</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35">
      <c r="A741" s="141"/>
      <c r="B741" s="142"/>
      <c r="C741" s="111"/>
      <c r="D741" s="111"/>
      <c r="E741" s="111"/>
      <c r="F741" s="95"/>
      <c r="G741" s="95"/>
      <c r="H741" s="95"/>
      <c r="I741" s="95"/>
      <c r="J741" s="110" t="s">
        <v>257</v>
      </c>
      <c r="K741" s="110" t="s">
        <v>466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35">
      <c r="A742" s="141"/>
      <c r="B742" s="142"/>
      <c r="C742" s="111"/>
      <c r="D742" s="111"/>
      <c r="E742" s="111"/>
      <c r="F742" s="154"/>
      <c r="G742" s="119"/>
      <c r="H742" s="119"/>
      <c r="I742" s="119"/>
      <c r="J742" s="216" t="s">
        <v>467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35">
      <c r="A743" s="141"/>
      <c r="B743" s="142"/>
      <c r="C743" s="111"/>
      <c r="D743" s="111"/>
      <c r="E743" s="111"/>
      <c r="F743" s="154"/>
      <c r="G743" s="119"/>
      <c r="H743" s="119"/>
      <c r="I743" s="119"/>
      <c r="J743" s="216" t="s">
        <v>468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35">
      <c r="A744" s="141"/>
      <c r="B744" s="142"/>
      <c r="C744" s="111"/>
      <c r="D744" s="111"/>
      <c r="E744" s="111"/>
      <c r="F744" s="154"/>
      <c r="G744" s="119"/>
      <c r="H744" s="119"/>
      <c r="I744" s="119"/>
      <c r="J744" s="216" t="s">
        <v>469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35">
      <c r="A745" s="141"/>
      <c r="B745" s="142"/>
      <c r="C745" s="111"/>
      <c r="D745" s="111"/>
      <c r="E745" s="111"/>
      <c r="F745" s="154"/>
      <c r="G745" s="119"/>
      <c r="H745" s="119"/>
      <c r="I745" s="119"/>
      <c r="J745" s="216" t="s">
        <v>470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35">
      <c r="A746" s="141"/>
      <c r="B746" s="142"/>
      <c r="C746" s="111"/>
      <c r="D746" s="111"/>
      <c r="E746" s="111"/>
      <c r="F746" s="154"/>
      <c r="G746" s="119"/>
      <c r="H746" s="119"/>
      <c r="I746" s="119"/>
      <c r="J746" s="216" t="s">
        <v>471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35">
      <c r="A747" s="141"/>
      <c r="B747" s="142"/>
      <c r="C747" s="111"/>
      <c r="D747" s="111"/>
      <c r="E747" s="111"/>
      <c r="F747" s="154"/>
      <c r="G747" s="119"/>
      <c r="H747" s="119"/>
      <c r="I747" s="119"/>
      <c r="J747" s="216" t="s">
        <v>472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35">
      <c r="A748" s="141"/>
      <c r="B748" s="142"/>
      <c r="C748" s="111"/>
      <c r="D748" s="111"/>
      <c r="E748" s="111"/>
      <c r="F748" s="154"/>
      <c r="G748" s="119"/>
      <c r="H748" s="119"/>
      <c r="I748" s="119"/>
      <c r="J748" s="216" t="s">
        <v>473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35">
      <c r="A749" s="141"/>
      <c r="B749" s="142"/>
      <c r="C749" s="111"/>
      <c r="D749" s="111"/>
      <c r="E749" s="111"/>
      <c r="F749" s="154"/>
      <c r="G749" s="119"/>
      <c r="H749" s="119"/>
      <c r="I749" s="119"/>
      <c r="J749" s="216" t="s">
        <v>474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35">
      <c r="A750" s="141"/>
      <c r="B750" s="142"/>
      <c r="C750" s="111"/>
      <c r="D750" s="111"/>
      <c r="E750" s="111"/>
      <c r="F750" s="154"/>
      <c r="G750" s="119"/>
      <c r="H750" s="119"/>
      <c r="I750" s="119"/>
      <c r="J750" s="216" t="s">
        <v>475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35">
      <c r="A751" s="141"/>
      <c r="B751" s="142"/>
      <c r="C751" s="111"/>
      <c r="D751" s="111"/>
      <c r="E751" s="111"/>
      <c r="F751" s="154"/>
      <c r="G751" s="119"/>
      <c r="H751" s="119"/>
      <c r="I751" s="119"/>
      <c r="J751" s="216" t="s">
        <v>476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3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3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3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15" hidden="1" customHeight="1" outlineLevel="1" x14ac:dyDescent="0.3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35">
      <c r="A756" s="141"/>
      <c r="B756" s="142"/>
      <c r="C756" s="124"/>
      <c r="D756" s="124"/>
      <c r="E756" s="124"/>
      <c r="F756" s="124"/>
      <c r="G756" s="125" t="s">
        <v>255</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3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3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15" hidden="1" customHeight="1" outlineLevel="1" collapsed="1" thickBot="1" x14ac:dyDescent="0.4">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15" hidden="1" customHeight="1" outlineLevel="1" x14ac:dyDescent="0.3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3" hidden="1" customHeight="1" outlineLevel="1" collapsed="1" x14ac:dyDescent="0.35">
      <c r="A761" s="141"/>
      <c r="B761" s="130"/>
      <c r="C761" s="87"/>
      <c r="D761" s="87">
        <v>0</v>
      </c>
      <c r="E761" s="87" t="s">
        <v>1</v>
      </c>
      <c r="F761" s="88"/>
      <c r="G761" s="89" t="s">
        <v>899</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3" hidden="1" customHeight="1" outlineLevel="1" x14ac:dyDescent="0.35">
      <c r="A762" s="141"/>
      <c r="B762" s="130"/>
      <c r="C762" s="87"/>
      <c r="D762" s="94"/>
      <c r="E762" s="95"/>
      <c r="F762" s="96"/>
      <c r="G762" s="97" t="s">
        <v>903</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3" hidden="1" customHeight="1" outlineLevel="1" x14ac:dyDescent="0.3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3" hidden="1" customHeight="1" outlineLevel="1" x14ac:dyDescent="0.35">
      <c r="A764" s="141"/>
      <c r="B764" s="130"/>
      <c r="C764" s="95">
        <v>1</v>
      </c>
      <c r="D764" s="94"/>
      <c r="E764" s="95"/>
      <c r="F764" s="103"/>
      <c r="G764" s="104" t="s">
        <v>902</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3" hidden="1" customHeight="1" outlineLevel="1" x14ac:dyDescent="0.35">
      <c r="A765" s="141"/>
      <c r="B765" s="130"/>
      <c r="C765" s="95"/>
      <c r="D765" s="95"/>
      <c r="E765" s="95"/>
      <c r="F765" s="95"/>
      <c r="G765" s="109"/>
      <c r="H765" s="109"/>
      <c r="I765" s="109"/>
      <c r="J765" s="109"/>
      <c r="K765" s="109"/>
      <c r="L765" s="109"/>
      <c r="M765" s="702" t="s">
        <v>901</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3" hidden="1" customHeight="1" outlineLevel="1" x14ac:dyDescent="0.35">
      <c r="A766" s="141"/>
      <c r="B766" s="130"/>
      <c r="C766" s="268"/>
      <c r="D766" s="268"/>
      <c r="E766" s="268"/>
      <c r="F766" s="268"/>
      <c r="G766" s="268"/>
      <c r="H766" s="268"/>
      <c r="I766" s="268"/>
      <c r="J766" s="268"/>
      <c r="K766" s="268"/>
      <c r="L766" s="688"/>
      <c r="M766" s="702" t="s">
        <v>900</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3" hidden="1" customHeight="1" outlineLevel="1" x14ac:dyDescent="0.35">
      <c r="A767" s="141"/>
      <c r="B767" s="130"/>
      <c r="C767" s="95"/>
      <c r="D767" s="95"/>
      <c r="E767" s="95"/>
      <c r="F767" s="95"/>
      <c r="G767" s="95"/>
      <c r="H767" s="95"/>
      <c r="I767" s="95"/>
      <c r="J767" s="95"/>
      <c r="K767" s="95"/>
      <c r="L767" s="109"/>
      <c r="M767" s="135" t="s">
        <v>897</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3" hidden="1" customHeight="1" outlineLevel="1" x14ac:dyDescent="0.35">
      <c r="A768" s="141"/>
      <c r="B768" s="130"/>
      <c r="C768" s="95"/>
      <c r="D768" s="95"/>
      <c r="E768" s="95"/>
      <c r="F768" s="95"/>
      <c r="G768" s="110"/>
      <c r="H768" s="110"/>
      <c r="I768" s="110"/>
      <c r="J768" s="110"/>
      <c r="K768" s="110"/>
      <c r="L768" s="110" t="s">
        <v>259</v>
      </c>
      <c r="M768" s="135" t="s">
        <v>439</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3" hidden="1" customHeight="1" outlineLevel="1" x14ac:dyDescent="0.35">
      <c r="A769" s="141"/>
      <c r="B769" s="130"/>
      <c r="C769" s="111"/>
      <c r="D769" s="111"/>
      <c r="E769" s="111"/>
      <c r="F769" s="95"/>
      <c r="G769" s="110"/>
      <c r="H769" s="110"/>
      <c r="I769" s="110"/>
      <c r="J769" s="110"/>
      <c r="K769" s="167" t="s">
        <v>186</v>
      </c>
      <c r="L769" s="167" t="s">
        <v>260</v>
      </c>
      <c r="M769" s="697" t="s">
        <v>236</v>
      </c>
      <c r="N769" s="697" t="s">
        <v>454</v>
      </c>
      <c r="O769" s="697" t="s">
        <v>453</v>
      </c>
      <c r="P769" s="697" t="s">
        <v>235</v>
      </c>
      <c r="Q769" s="110" t="s">
        <v>898</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3" hidden="1" customHeight="1" outlineLevel="1" x14ac:dyDescent="0.35">
      <c r="A770" s="141"/>
      <c r="B770" s="130"/>
      <c r="C770" s="111"/>
      <c r="D770" s="111"/>
      <c r="E770" s="111"/>
      <c r="F770" s="113"/>
      <c r="G770" s="217"/>
      <c r="H770" s="218"/>
      <c r="I770" s="175"/>
      <c r="J770" s="175"/>
      <c r="K770" s="783" t="s">
        <v>467</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3" hidden="1" customHeight="1" outlineLevel="1" x14ac:dyDescent="0.35">
      <c r="A771" s="141"/>
      <c r="B771" s="130"/>
      <c r="C771" s="111"/>
      <c r="D771" s="111"/>
      <c r="E771" s="111"/>
      <c r="F771" s="113"/>
      <c r="G771" s="138"/>
      <c r="H771" s="138"/>
      <c r="I771" s="115"/>
      <c r="J771" s="115"/>
      <c r="K771" s="784" t="s">
        <v>468</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3" hidden="1" customHeight="1" outlineLevel="1" x14ac:dyDescent="0.35">
      <c r="A772" s="141"/>
      <c r="B772" s="130"/>
      <c r="C772" s="111"/>
      <c r="D772" s="111"/>
      <c r="E772" s="111"/>
      <c r="F772" s="113"/>
      <c r="G772" s="138"/>
      <c r="H772" s="138"/>
      <c r="I772" s="115"/>
      <c r="J772" s="115"/>
      <c r="K772" s="784" t="s">
        <v>469</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3" hidden="1" customHeight="1" outlineLevel="1" x14ac:dyDescent="0.35">
      <c r="A773" s="141"/>
      <c r="B773" s="130"/>
      <c r="C773" s="111"/>
      <c r="D773" s="111"/>
      <c r="E773" s="111"/>
      <c r="F773" s="113"/>
      <c r="G773" s="138"/>
      <c r="H773" s="138"/>
      <c r="I773" s="115"/>
      <c r="J773" s="115"/>
      <c r="K773" s="784" t="s">
        <v>470</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3" hidden="1" customHeight="1" outlineLevel="1" x14ac:dyDescent="0.35">
      <c r="A774" s="141"/>
      <c r="B774" s="130"/>
      <c r="C774" s="111"/>
      <c r="D774" s="111"/>
      <c r="E774" s="111"/>
      <c r="F774" s="113"/>
      <c r="G774" s="138"/>
      <c r="H774" s="138"/>
      <c r="I774" s="115"/>
      <c r="J774" s="115"/>
      <c r="K774" s="784" t="s">
        <v>471</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3" hidden="1" customHeight="1" outlineLevel="1" x14ac:dyDescent="0.35">
      <c r="A775" s="141"/>
      <c r="B775" s="130"/>
      <c r="C775" s="111"/>
      <c r="D775" s="111"/>
      <c r="E775" s="111"/>
      <c r="F775" s="113"/>
      <c r="G775" s="138"/>
      <c r="H775" s="138"/>
      <c r="I775" s="115"/>
      <c r="J775" s="115"/>
      <c r="K775" s="784" t="s">
        <v>472</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3" hidden="1" customHeight="1" outlineLevel="1" x14ac:dyDescent="0.35">
      <c r="A776" s="141"/>
      <c r="B776" s="130"/>
      <c r="C776" s="111"/>
      <c r="D776" s="111"/>
      <c r="E776" s="111"/>
      <c r="F776" s="113"/>
      <c r="G776" s="138"/>
      <c r="H776" s="138"/>
      <c r="I776" s="122"/>
      <c r="J776" s="122"/>
      <c r="K776" s="784" t="s">
        <v>473</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3" hidden="1" customHeight="1" outlineLevel="1" x14ac:dyDescent="0.35">
      <c r="A777" s="141"/>
      <c r="B777" s="130"/>
      <c r="C777" s="111"/>
      <c r="D777" s="111"/>
      <c r="E777" s="111"/>
      <c r="F777" s="113"/>
      <c r="G777" s="138"/>
      <c r="H777" s="138"/>
      <c r="I777" s="122"/>
      <c r="J777" s="122"/>
      <c r="K777" s="784" t="s">
        <v>474</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3" hidden="1" customHeight="1" outlineLevel="1" x14ac:dyDescent="0.35">
      <c r="A778" s="141"/>
      <c r="B778" s="130"/>
      <c r="C778" s="111"/>
      <c r="D778" s="111"/>
      <c r="E778" s="111"/>
      <c r="F778" s="113"/>
      <c r="G778" s="138"/>
      <c r="H778" s="138"/>
      <c r="I778" s="122"/>
      <c r="J778" s="122"/>
      <c r="K778" s="784" t="s">
        <v>475</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3" hidden="1" customHeight="1" outlineLevel="1" x14ac:dyDescent="0.35">
      <c r="A779" s="141"/>
      <c r="B779" s="130"/>
      <c r="C779" s="111"/>
      <c r="D779" s="111"/>
      <c r="E779" s="111"/>
      <c r="F779" s="113"/>
      <c r="G779" s="179"/>
      <c r="H779" s="179"/>
      <c r="I779" s="178"/>
      <c r="J779" s="178"/>
      <c r="K779" s="785" t="s">
        <v>476</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3" hidden="1" customHeight="1" outlineLevel="1" x14ac:dyDescent="0.3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3" hidden="1" customHeight="1" outlineLevel="1" x14ac:dyDescent="0.35">
      <c r="A781" s="141"/>
      <c r="B781" s="130"/>
      <c r="C781" s="111"/>
      <c r="D781" s="111"/>
      <c r="E781" s="111"/>
      <c r="F781" s="113"/>
      <c r="G781" s="122" t="s">
        <v>904</v>
      </c>
      <c r="H781" s="114"/>
      <c r="I781" s="114"/>
      <c r="J781" s="114"/>
      <c r="K781" s="114"/>
      <c r="L781" s="703">
        <v>6.5</v>
      </c>
      <c r="M781" s="114" t="s">
        <v>905</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3" hidden="1" customHeight="1" outlineLevel="1" x14ac:dyDescent="0.3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15" hidden="1" customHeight="1" outlineLevel="1" x14ac:dyDescent="0.3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35">
      <c r="A784" s="141"/>
      <c r="B784" s="130"/>
      <c r="C784" s="124"/>
      <c r="D784" s="124"/>
      <c r="E784" s="124"/>
      <c r="F784" s="124"/>
      <c r="G784" s="125" t="s">
        <v>258</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3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3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3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3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3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3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3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3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3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3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35">
      <c r="A795" s="220"/>
    </row>
  </sheetData>
  <autoFilter ref="G142:N152" xr:uid="{72A05B92-D5B8-40E0-9C71-8AFB3B39186C}"/>
  <mergeCells count="2">
    <mergeCell ref="L683:N683"/>
    <mergeCell ref="H46:T46"/>
  </mergeCells>
  <phoneticPr fontId="11" type="noConversion"/>
  <conditionalFormatting sqref="K397:K406 M397:M406">
    <cfRule type="expression" dxfId="49" priority="56" stopIfTrue="1">
      <formula>OR($M$428:$M428=1)</formula>
    </cfRule>
  </conditionalFormatting>
  <conditionalFormatting sqref="S452:S461 J452:N461 Q452:Q461 U452:U461 W452:W461">
    <cfRule type="expression" dxfId="48" priority="58" stopIfTrue="1">
      <formula>OR($M$428:$M428=1)</formula>
    </cfRule>
  </conditionalFormatting>
  <conditionalFormatting sqref="R568:S577">
    <cfRule type="expression" dxfId="47" priority="63" stopIfTrue="1">
      <formula>OR($M$428:$M428=1)</formula>
    </cfRule>
  </conditionalFormatting>
  <conditionalFormatting sqref="K429:K438">
    <cfRule type="expression" dxfId="46" priority="64" stopIfTrue="1">
      <formula>OR($M$428:$M429=1)</formula>
    </cfRule>
  </conditionalFormatting>
  <conditionalFormatting sqref="J462:N471 Q462:Q471">
    <cfRule type="expression" dxfId="45" priority="44" stopIfTrue="1">
      <formula>OR($N$428:$N428=1)</formula>
    </cfRule>
  </conditionalFormatting>
  <conditionalFormatting sqref="J472:N481 Q472:Q481">
    <cfRule type="expression" dxfId="44" priority="43" stopIfTrue="1">
      <formula>OR($N$428:$N428=1)</formula>
    </cfRule>
  </conditionalFormatting>
  <conditionalFormatting sqref="J482:N491 Q482:Q491">
    <cfRule type="expression" dxfId="43" priority="42" stopIfTrue="1">
      <formula>OR($N$428:$N428=1)</formula>
    </cfRule>
  </conditionalFormatting>
  <conditionalFormatting sqref="J492:N501 Q492:Q501">
    <cfRule type="expression" dxfId="42" priority="41" stopIfTrue="1">
      <formula>OR($N$428:$N428=1)</formula>
    </cfRule>
  </conditionalFormatting>
  <conditionalFormatting sqref="J502:N511 Q502:Q511">
    <cfRule type="expression" dxfId="41" priority="40" stopIfTrue="1">
      <formula>OR($N$428:$N428=1)</formula>
    </cfRule>
  </conditionalFormatting>
  <conditionalFormatting sqref="J512:N521 Q512:Q521">
    <cfRule type="expression" dxfId="40" priority="39" stopIfTrue="1">
      <formula>OR($N$428:$N428=1)</formula>
    </cfRule>
  </conditionalFormatting>
  <conditionalFormatting sqref="J522:N531 Q522:Q531">
    <cfRule type="expression" dxfId="39" priority="38" stopIfTrue="1">
      <formula>OR($N$428:$N428=1)</formula>
    </cfRule>
  </conditionalFormatting>
  <conditionalFormatting sqref="J532:N541 Q532:Q541">
    <cfRule type="expression" dxfId="38" priority="37" stopIfTrue="1">
      <formula>OR($N$428:$N428=1)</formula>
    </cfRule>
  </conditionalFormatting>
  <conditionalFormatting sqref="J542:N551 Q542:Q551">
    <cfRule type="expression" dxfId="37" priority="36" stopIfTrue="1">
      <formula>OR($N$428:$N428=1)</formula>
    </cfRule>
  </conditionalFormatting>
  <conditionalFormatting sqref="R578:S587">
    <cfRule type="expression" dxfId="36" priority="33" stopIfTrue="1">
      <formula>OR($M$428:$M438=1)</formula>
    </cfRule>
  </conditionalFormatting>
  <conditionalFormatting sqref="R588:S597">
    <cfRule type="expression" dxfId="35" priority="29" stopIfTrue="1">
      <formula>OR($M$428:$M448=1)</formula>
    </cfRule>
  </conditionalFormatting>
  <conditionalFormatting sqref="R598:S607">
    <cfRule type="expression" dxfId="34" priority="25" stopIfTrue="1">
      <formula>OR($M$428:$M458=1)</formula>
    </cfRule>
  </conditionalFormatting>
  <conditionalFormatting sqref="R608:S617">
    <cfRule type="expression" dxfId="33" priority="21" stopIfTrue="1">
      <formula>OR($M$428:$M468=1)</formula>
    </cfRule>
  </conditionalFormatting>
  <conditionalFormatting sqref="R618:S627">
    <cfRule type="expression" dxfId="32" priority="17" stopIfTrue="1">
      <formula>OR($M$428:$M478=1)</formula>
    </cfRule>
  </conditionalFormatting>
  <conditionalFormatting sqref="R628:S637">
    <cfRule type="expression" dxfId="31" priority="13" stopIfTrue="1">
      <formula>OR($M$428:$M488=1)</formula>
    </cfRule>
  </conditionalFormatting>
  <conditionalFormatting sqref="R638:S647">
    <cfRule type="expression" dxfId="30" priority="9" stopIfTrue="1">
      <formula>OR($M$428:$M498=1)</formula>
    </cfRule>
  </conditionalFormatting>
  <conditionalFormatting sqref="R648:S657">
    <cfRule type="expression" dxfId="29" priority="5" stopIfTrue="1">
      <formula>OR($M$428:$M508=1)</formula>
    </cfRule>
  </conditionalFormatting>
  <conditionalFormatting sqref="R658:S667">
    <cfRule type="expression" dxfId="28" priority="1" stopIfTrue="1">
      <formula>OR($M$428:$M518=1)</formula>
    </cfRule>
  </conditionalFormatting>
  <conditionalFormatting sqref="P569:P577 P579:P587 P589:P597 P599:P607 P609:P617 P619:P627 P629:P637 P639:P647 P649:P657 P659:P667">
    <cfRule type="expression" dxfId="27" priority="69" stopIfTrue="1">
      <formula>AND(P569&gt;$R569,NOT(OR($N$429:$N$61089=1)))</formula>
    </cfRule>
  </conditionalFormatting>
  <conditionalFormatting sqref="N568:N667 P568:P667">
    <cfRule type="expression" dxfId="26"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38"/>
  <sheetViews>
    <sheetView tabSelected="1" topLeftCell="A793" workbookViewId="0">
      <pane xSplit="10" topLeftCell="K1" activePane="topRight" state="frozen"/>
      <selection activeCell="C2" sqref="C2"/>
      <selection pane="topRight" activeCell="J803" sqref="J803"/>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41" width="8.7265625" style="79"/>
    <col min="42" max="42" width="1.7265625" style="79" customWidth="1"/>
    <col min="43" max="44" width="4.7265625" style="79" customWidth="1"/>
    <col min="45" max="45" width="8.7265625" style="79"/>
    <col min="46" max="46" width="46.1796875" style="79" customWidth="1"/>
    <col min="47" max="16384" width="8.7265625" style="79"/>
  </cols>
  <sheetData>
    <row r="1" spans="1:46" x14ac:dyDescent="0.3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outlineLevel="2" x14ac:dyDescent="0.3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15" customHeight="1" thickBot="1" x14ac:dyDescent="0.4">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15" customHeight="1" outlineLevel="1" collapsed="1" x14ac:dyDescent="0.3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3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49999999999999" customHeight="1" x14ac:dyDescent="0.35">
      <c r="A6" s="440"/>
      <c r="B6" s="449"/>
      <c r="C6" s="442">
        <v>1.02</v>
      </c>
      <c r="D6" s="453"/>
      <c r="E6" s="454" t="s">
        <v>493</v>
      </c>
      <c r="F6" s="455">
        <v>2</v>
      </c>
      <c r="G6" s="456"/>
      <c r="H6" s="457" t="s">
        <v>494</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49999999999999" customHeight="1" outlineLevel="1" x14ac:dyDescent="0.35">
      <c r="A7" s="440"/>
      <c r="B7" s="449"/>
      <c r="C7" s="442">
        <f>INT($C$6)+1.02</f>
        <v>2.02</v>
      </c>
      <c r="D7" s="453"/>
      <c r="E7" s="454" t="s">
        <v>495</v>
      </c>
      <c r="F7" s="461">
        <v>1</v>
      </c>
      <c r="G7" s="462"/>
      <c r="H7" s="463" t="s">
        <v>496</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15" customHeight="1" outlineLevel="2" x14ac:dyDescent="0.3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outlineLevel="3" x14ac:dyDescent="0.3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outlineLevel="3" x14ac:dyDescent="0.3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outlineLevel="3" x14ac:dyDescent="0.3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outlineLevel="3" x14ac:dyDescent="0.35">
      <c r="A12" s="440"/>
      <c r="B12" s="449"/>
      <c r="C12" s="442">
        <f>INT($C$6)+3</f>
        <v>4</v>
      </c>
      <c r="D12" s="450"/>
      <c r="E12" s="467"/>
      <c r="F12" s="467"/>
      <c r="G12" s="450"/>
      <c r="H12" s="469"/>
      <c r="I12" s="469" t="s">
        <v>497</v>
      </c>
      <c r="J12" s="470" t="s">
        <v>498</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5" customHeight="1" outlineLevel="3" collapsed="1" x14ac:dyDescent="0.35">
      <c r="A13" s="440"/>
      <c r="B13" s="449" t="s">
        <v>499</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3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35">
      <c r="A15" s="440"/>
      <c r="B15" s="449" t="s">
        <v>500</v>
      </c>
      <c r="C15" s="442">
        <f>INT(MAX($C$16:$C$31))+1</f>
        <v>5</v>
      </c>
      <c r="D15" s="471" t="s">
        <v>501</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15" customHeight="1" outlineLevel="1" x14ac:dyDescent="0.35">
      <c r="A16" s="440"/>
      <c r="B16" s="449"/>
      <c r="C16" s="442">
        <f>INT($C$6)+1.005</f>
        <v>2.0049999999999999</v>
      </c>
      <c r="D16" s="471" t="s">
        <v>502</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35">
      <c r="A17" s="440"/>
      <c r="B17" s="449"/>
      <c r="C17" s="442">
        <f>INT($C$6)+1</f>
        <v>2</v>
      </c>
      <c r="D17" s="471"/>
      <c r="E17" s="467"/>
      <c r="F17" s="467"/>
      <c r="G17" s="471"/>
      <c r="H17" s="474" t="s">
        <v>503</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x14ac:dyDescent="0.35">
      <c r="A18" s="440"/>
      <c r="B18" s="449"/>
      <c r="C18" s="442">
        <f>INT($C$6)+1.045</f>
        <v>2.0449999999999999</v>
      </c>
      <c r="D18" s="471"/>
      <c r="E18" s="467"/>
      <c r="F18" s="467"/>
      <c r="G18" s="471"/>
      <c r="H18" s="476" t="s">
        <v>504</v>
      </c>
      <c r="I18" s="708">
        <v>44277</v>
      </c>
      <c r="J18" s="824" t="s">
        <v>1011</v>
      </c>
      <c r="K18" s="825"/>
      <c r="L18" s="825"/>
      <c r="M18" s="825"/>
      <c r="N18" s="825"/>
      <c r="O18" s="825"/>
      <c r="P18" s="825"/>
      <c r="Q18" s="825"/>
      <c r="R18" s="825"/>
      <c r="S18" s="825"/>
      <c r="T18" s="825"/>
      <c r="U18" s="825"/>
      <c r="V18" s="825"/>
      <c r="W18" s="825"/>
      <c r="X18" s="826"/>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outlineLevel="3" x14ac:dyDescent="0.3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outlineLevel="3" x14ac:dyDescent="0.3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x14ac:dyDescent="0.35">
      <c r="A21" s="440"/>
      <c r="B21" s="449"/>
      <c r="C21" s="442">
        <f>INT($C$6)+1.045</f>
        <v>2.0449999999999999</v>
      </c>
      <c r="D21" s="471"/>
      <c r="E21" s="467"/>
      <c r="F21" s="467"/>
      <c r="G21" s="471"/>
      <c r="H21" s="476" t="s">
        <v>505</v>
      </c>
      <c r="I21" s="790">
        <v>44273</v>
      </c>
      <c r="J21" s="827" t="s">
        <v>992</v>
      </c>
      <c r="K21" s="828"/>
      <c r="L21" s="828"/>
      <c r="M21" s="828"/>
      <c r="N21" s="828"/>
      <c r="O21" s="828"/>
      <c r="P21" s="828"/>
      <c r="Q21" s="828"/>
      <c r="R21" s="828"/>
      <c r="S21" s="828"/>
      <c r="T21" s="828"/>
      <c r="U21" s="828"/>
      <c r="V21" s="828"/>
      <c r="W21" s="828"/>
      <c r="X21" s="828"/>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outlineLevel="3" x14ac:dyDescent="0.3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outlineLevel="3" x14ac:dyDescent="0.3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15" customHeight="1" outlineLevel="3" x14ac:dyDescent="0.3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506</v>
      </c>
      <c r="AQ24" s="452"/>
      <c r="AR24" s="440"/>
      <c r="AS24" s="440"/>
      <c r="AT24" s="440"/>
    </row>
    <row r="25" spans="1:46" ht="5.15" customHeight="1" outlineLevel="3" x14ac:dyDescent="0.35">
      <c r="A25" s="440"/>
      <c r="B25" s="449"/>
      <c r="C25" s="442">
        <f>INT($C$6)+3.005</f>
        <v>4.0049999999999999</v>
      </c>
      <c r="D25" s="471" t="s">
        <v>502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outlineLevel="3" x14ac:dyDescent="0.35">
      <c r="A26" s="440"/>
      <c r="B26" s="449"/>
      <c r="C26" s="442">
        <f>INT($C$6)+3</f>
        <v>4</v>
      </c>
      <c r="D26" s="471"/>
      <c r="E26" s="467"/>
      <c r="F26" s="467"/>
      <c r="G26" s="471"/>
      <c r="H26" s="477" t="s">
        <v>507</v>
      </c>
      <c r="I26" s="478" t="s">
        <v>508</v>
      </c>
      <c r="J26" s="479">
        <v>15</v>
      </c>
      <c r="K26" s="478" t="s">
        <v>509</v>
      </c>
      <c r="L26" s="479">
        <v>8.43</v>
      </c>
      <c r="M26" s="476" t="s">
        <v>510</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outlineLevel="3" x14ac:dyDescent="0.35">
      <c r="A27" s="440"/>
      <c r="B27" s="449"/>
      <c r="C27" s="442">
        <f>INT($C$6)+3</f>
        <v>4</v>
      </c>
      <c r="D27" s="471"/>
      <c r="E27" s="467"/>
      <c r="F27" s="467"/>
      <c r="G27" s="471"/>
      <c r="H27" s="476" t="s">
        <v>511</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outlineLevel="3" x14ac:dyDescent="0.35">
      <c r="A28" s="440"/>
      <c r="B28" s="449"/>
      <c r="C28" s="442">
        <f>INT($C$6)+3</f>
        <v>4</v>
      </c>
      <c r="D28" s="471"/>
      <c r="E28" s="467"/>
      <c r="F28" s="467"/>
      <c r="G28" s="471"/>
      <c r="H28" s="476" t="s">
        <v>512</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outlineLevel="3" x14ac:dyDescent="0.35">
      <c r="A29" s="440"/>
      <c r="B29" s="449"/>
      <c r="C29" s="442">
        <f>INT($C$6)+3</f>
        <v>4</v>
      </c>
      <c r="D29" s="471"/>
      <c r="E29" s="467"/>
      <c r="F29" s="467"/>
      <c r="G29" s="471"/>
      <c r="H29" s="476" t="s">
        <v>513</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outlineLevel="3" x14ac:dyDescent="0.35">
      <c r="A30" s="440"/>
      <c r="B30" s="449"/>
      <c r="C30" s="442">
        <f>INT($C$6)+3</f>
        <v>4</v>
      </c>
      <c r="D30" s="471"/>
      <c r="E30" s="467"/>
      <c r="F30" s="467"/>
      <c r="G30" s="471"/>
      <c r="H30" s="476" t="s">
        <v>514</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15" customHeight="1" outlineLevel="3" x14ac:dyDescent="0.3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506</v>
      </c>
      <c r="AQ31" s="452"/>
      <c r="AR31" s="440"/>
      <c r="AS31" s="440"/>
      <c r="AT31" s="440"/>
    </row>
    <row r="32" spans="1:46" ht="5.15" customHeight="1" outlineLevel="2" x14ac:dyDescent="0.3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15" customHeight="1" outlineLevel="1" x14ac:dyDescent="0.3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141</v>
      </c>
      <c r="AR33" s="440"/>
      <c r="AS33" s="440"/>
      <c r="AT33" s="440"/>
    </row>
    <row r="34" spans="1:46" ht="5.15" customHeight="1" x14ac:dyDescent="0.3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outlineLevel="2" x14ac:dyDescent="0.3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outlineLevel="2" x14ac:dyDescent="0.3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15" customHeight="1" thickBot="1" x14ac:dyDescent="0.4">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15" customHeight="1" outlineLevel="1" collapsed="1" x14ac:dyDescent="0.3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3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49999999999999" customHeight="1" x14ac:dyDescent="0.35">
      <c r="A40" s="440"/>
      <c r="B40" s="449"/>
      <c r="C40" s="442">
        <v>1.02</v>
      </c>
      <c r="D40" s="453"/>
      <c r="E40" s="454" t="s">
        <v>493</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49999999999999" customHeight="1" outlineLevel="1" x14ac:dyDescent="0.35">
      <c r="A41" s="440"/>
      <c r="B41" s="449"/>
      <c r="C41" s="442">
        <f>INT($C$40)+1.02</f>
        <v>2.02</v>
      </c>
      <c r="D41" s="453"/>
      <c r="E41" s="454" t="s">
        <v>495</v>
      </c>
      <c r="F41" s="461">
        <v>1</v>
      </c>
      <c r="G41" s="462"/>
      <c r="H41" s="463" t="s">
        <v>515</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15" customHeight="1" outlineLevel="2" x14ac:dyDescent="0.3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outlineLevel="2" x14ac:dyDescent="0.3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outlineLevel="2" x14ac:dyDescent="0.3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outlineLevel="2" x14ac:dyDescent="0.3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outlineLevel="2" x14ac:dyDescent="0.3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5" customHeight="1" outlineLevel="2" collapsed="1" x14ac:dyDescent="0.35">
      <c r="A47" s="440"/>
      <c r="B47" s="449" t="s">
        <v>499</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3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35">
      <c r="A49" s="440"/>
      <c r="B49" s="449" t="s">
        <v>500</v>
      </c>
      <c r="C49" s="442">
        <f>INT(MAX($C$51:$C$184))+1</f>
        <v>5</v>
      </c>
      <c r="D49" s="471" t="s">
        <v>501</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x14ac:dyDescent="0.35">
      <c r="A50" s="440"/>
      <c r="B50" s="449"/>
      <c r="C50" s="442">
        <f>INT($C$40)+1</f>
        <v>2</v>
      </c>
      <c r="D50" s="471"/>
      <c r="E50" s="467"/>
      <c r="F50" s="467"/>
      <c r="G50" s="471"/>
      <c r="H50" s="488" t="s">
        <v>516</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15" customHeight="1" outlineLevel="3" x14ac:dyDescent="0.35">
      <c r="A51" s="440"/>
      <c r="B51" s="449"/>
      <c r="C51" s="442">
        <f>INT($C$40)+3.005</f>
        <v>4.0049999999999999</v>
      </c>
      <c r="D51" s="471" t="s">
        <v>502</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outlineLevel="2" x14ac:dyDescent="0.35">
      <c r="A52" s="440"/>
      <c r="B52" s="449"/>
      <c r="C52" s="442">
        <f>INT($C$40)+2</f>
        <v>3</v>
      </c>
      <c r="D52" s="471"/>
      <c r="E52" s="467"/>
      <c r="F52" s="467"/>
      <c r="G52" s="471"/>
      <c r="H52" s="476" t="s">
        <v>517</v>
      </c>
      <c r="I52" s="492"/>
      <c r="J52" s="493">
        <v>0</v>
      </c>
      <c r="K52" s="476"/>
      <c r="L52" s="476" t="s">
        <v>518</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outlineLevel="2" x14ac:dyDescent="0.35">
      <c r="A53" s="440"/>
      <c r="B53" s="449"/>
      <c r="C53" s="442">
        <f>INT($C$40)+2</f>
        <v>3</v>
      </c>
      <c r="D53" s="471"/>
      <c r="E53" s="467"/>
      <c r="F53" s="467"/>
      <c r="G53" s="471"/>
      <c r="H53" s="476" t="s">
        <v>519</v>
      </c>
      <c r="I53" s="492"/>
      <c r="J53" s="493">
        <v>0</v>
      </c>
      <c r="K53" s="476"/>
      <c r="L53" s="476" t="s">
        <v>520</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outlineLevel="2" x14ac:dyDescent="0.35">
      <c r="A54" s="440"/>
      <c r="B54" s="449"/>
      <c r="C54" s="442">
        <f>INT($C$40)+2</f>
        <v>3</v>
      </c>
      <c r="D54" s="471"/>
      <c r="E54" s="467"/>
      <c r="F54" s="467"/>
      <c r="G54" s="471"/>
      <c r="H54" s="476" t="s">
        <v>521</v>
      </c>
      <c r="I54" s="492" t="s">
        <v>522</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outlineLevel="2" x14ac:dyDescent="0.35">
      <c r="A55" s="440"/>
      <c r="B55" s="449"/>
      <c r="C55" s="442">
        <f>INT($C$40)+2</f>
        <v>3</v>
      </c>
      <c r="D55" s="471"/>
      <c r="E55" s="467"/>
      <c r="F55" s="467"/>
      <c r="G55" s="471"/>
      <c r="H55" s="476" t="s">
        <v>523</v>
      </c>
      <c r="I55" s="492" t="s">
        <v>522</v>
      </c>
      <c r="J55" s="493">
        <v>15</v>
      </c>
      <c r="K55" s="476"/>
      <c r="L55" s="476" t="s">
        <v>524</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outlineLevel="2" x14ac:dyDescent="0.35">
      <c r="A56" s="440"/>
      <c r="B56" s="449"/>
      <c r="C56" s="442">
        <f>INT($C$40)+3</f>
        <v>4</v>
      </c>
      <c r="D56" s="471"/>
      <c r="E56" s="467"/>
      <c r="F56" s="467"/>
      <c r="G56" s="471"/>
      <c r="H56" s="476" t="s">
        <v>525</v>
      </c>
      <c r="I56" s="492"/>
      <c r="J56" s="493">
        <v>0</v>
      </c>
      <c r="K56" s="476"/>
      <c r="L56" s="476" t="s">
        <v>526</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outlineLevel="3" x14ac:dyDescent="0.35">
      <c r="A57" s="440"/>
      <c r="B57" s="449"/>
      <c r="C57" s="442">
        <f>INT($C$40)+3</f>
        <v>4</v>
      </c>
      <c r="D57" s="471"/>
      <c r="E57" s="467"/>
      <c r="F57" s="467"/>
      <c r="G57" s="471"/>
      <c r="H57" s="494" t="s">
        <v>527</v>
      </c>
      <c r="I57" s="495" t="s">
        <v>528</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outlineLevel="3" x14ac:dyDescent="0.35">
      <c r="A58" s="440"/>
      <c r="B58" s="449"/>
      <c r="C58" s="442">
        <f>INT($C$40)+3</f>
        <v>4</v>
      </c>
      <c r="D58" s="471"/>
      <c r="E58" s="467"/>
      <c r="F58" s="467"/>
      <c r="G58" s="471"/>
      <c r="H58" s="476" t="s">
        <v>529</v>
      </c>
      <c r="I58" s="492"/>
      <c r="J58" s="493">
        <v>1</v>
      </c>
      <c r="K58" s="476"/>
      <c r="L58" s="476" t="s">
        <v>530</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outlineLevel="3" x14ac:dyDescent="0.35">
      <c r="A59" s="440"/>
      <c r="B59" s="449"/>
      <c r="C59" s="442">
        <f>INT($C$40)+3</f>
        <v>4</v>
      </c>
      <c r="D59" s="471"/>
      <c r="E59" s="467"/>
      <c r="F59" s="467"/>
      <c r="G59" s="471"/>
      <c r="H59" s="476" t="s">
        <v>531</v>
      </c>
      <c r="I59" s="492" t="s">
        <v>532</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outlineLevel="3" x14ac:dyDescent="0.35">
      <c r="A60" s="440"/>
      <c r="B60" s="449"/>
      <c r="C60" s="442">
        <v>4</v>
      </c>
      <c r="D60" s="471"/>
      <c r="E60" s="467"/>
      <c r="F60" s="467"/>
      <c r="G60" s="471"/>
      <c r="H60" s="476" t="s">
        <v>533</v>
      </c>
      <c r="I60" s="476"/>
      <c r="J60" s="479">
        <v>100</v>
      </c>
      <c r="K60" s="476"/>
      <c r="L60" s="476" t="s">
        <v>534</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outlineLevel="3" x14ac:dyDescent="0.35">
      <c r="A61" s="440"/>
      <c r="B61" s="449"/>
      <c r="C61" s="442">
        <v>4</v>
      </c>
      <c r="D61" s="471"/>
      <c r="E61" s="467"/>
      <c r="F61" s="467"/>
      <c r="G61" s="471"/>
      <c r="H61" s="476" t="s">
        <v>535</v>
      </c>
      <c r="I61" s="492" t="s">
        <v>528</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outlineLevel="3" x14ac:dyDescent="0.3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outlineLevel="3" x14ac:dyDescent="0.35">
      <c r="A63" s="440"/>
      <c r="B63" s="449"/>
      <c r="C63" s="442">
        <f>INT($C$40)+3</f>
        <v>4</v>
      </c>
      <c r="D63" s="471"/>
      <c r="E63" s="467"/>
      <c r="F63" s="467"/>
      <c r="G63" s="471"/>
      <c r="H63" s="476" t="s">
        <v>536</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outlineLevel="3" x14ac:dyDescent="0.35">
      <c r="A64" s="440"/>
      <c r="B64" s="449"/>
      <c r="C64" s="442">
        <f>INT($C$40)+3</f>
        <v>4</v>
      </c>
      <c r="D64" s="471"/>
      <c r="E64" s="467"/>
      <c r="F64" s="467"/>
      <c r="G64" s="471"/>
      <c r="H64" s="476"/>
      <c r="I64" s="498" t="s">
        <v>537</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outlineLevel="3" x14ac:dyDescent="0.35">
      <c r="A65" s="440"/>
      <c r="B65" s="449"/>
      <c r="C65" s="442">
        <f>INT($C$40)+3</f>
        <v>4</v>
      </c>
      <c r="D65" s="471"/>
      <c r="E65" s="467"/>
      <c r="F65" s="467"/>
      <c r="G65" s="471"/>
      <c r="H65" s="476"/>
      <c r="I65" s="499" t="s">
        <v>538</v>
      </c>
      <c r="J65" s="499"/>
      <c r="K65" s="499" t="s">
        <v>539</v>
      </c>
      <c r="L65" s="499"/>
      <c r="M65" s="499" t="s">
        <v>540</v>
      </c>
      <c r="N65" s="499"/>
      <c r="O65" s="499" t="s">
        <v>541</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outlineLevel="3" x14ac:dyDescent="0.35">
      <c r="A66" s="440"/>
      <c r="B66" s="449"/>
      <c r="C66" s="442">
        <v>3</v>
      </c>
      <c r="D66" s="471"/>
      <c r="E66" s="467"/>
      <c r="F66" s="467"/>
      <c r="G66" s="471"/>
      <c r="H66" s="478" t="s">
        <v>542</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15" customHeight="1" outlineLevel="2" x14ac:dyDescent="0.3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506</v>
      </c>
      <c r="AQ67" s="452"/>
      <c r="AR67" s="440"/>
      <c r="AS67" s="440"/>
      <c r="AT67" s="440"/>
    </row>
    <row r="68" spans="1:46" outlineLevel="1" x14ac:dyDescent="0.35">
      <c r="A68" s="440"/>
      <c r="B68" s="449"/>
      <c r="C68" s="442">
        <f>INT($C$40)+1</f>
        <v>2</v>
      </c>
      <c r="D68" s="471"/>
      <c r="E68" s="467"/>
      <c r="F68" s="467"/>
      <c r="G68" s="471"/>
      <c r="H68" s="488" t="s">
        <v>543</v>
      </c>
      <c r="I68" s="489"/>
      <c r="J68" s="490"/>
      <c r="K68" s="502" t="s">
        <v>544</v>
      </c>
      <c r="L68" s="502" t="s">
        <v>545</v>
      </c>
      <c r="M68" s="503"/>
      <c r="N68" s="504" t="s">
        <v>22</v>
      </c>
      <c r="O68" s="458" t="s">
        <v>546</v>
      </c>
      <c r="P68" s="458"/>
      <c r="Q68" s="458"/>
      <c r="R68" s="458" t="s">
        <v>547</v>
      </c>
      <c r="S68" s="458"/>
      <c r="T68" s="458"/>
      <c r="U68" s="505" t="s">
        <v>22</v>
      </c>
      <c r="V68" s="490"/>
      <c r="W68" s="504" t="s">
        <v>548</v>
      </c>
      <c r="X68" s="490"/>
      <c r="Y68" s="504" t="s">
        <v>550</v>
      </c>
      <c r="Z68" s="506" t="s">
        <v>549</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x14ac:dyDescent="0.35">
      <c r="A69" s="440"/>
      <c r="B69" s="449"/>
      <c r="C69" s="442">
        <f>INT($C$40)+1</f>
        <v>2</v>
      </c>
      <c r="D69" s="471"/>
      <c r="E69" s="467"/>
      <c r="F69" s="467"/>
      <c r="G69" s="471"/>
      <c r="H69" s="505" t="s">
        <v>551</v>
      </c>
      <c r="I69" s="505" t="s">
        <v>552</v>
      </c>
      <c r="J69" s="504"/>
      <c r="K69" s="502"/>
      <c r="L69" s="502" t="s">
        <v>553</v>
      </c>
      <c r="M69" s="503"/>
      <c r="N69" s="504" t="s">
        <v>554</v>
      </c>
      <c r="O69" s="505" t="s">
        <v>555</v>
      </c>
      <c r="P69" s="505" t="s">
        <v>556</v>
      </c>
      <c r="Q69" s="505" t="s">
        <v>557</v>
      </c>
      <c r="R69" s="505" t="s">
        <v>555</v>
      </c>
      <c r="S69" s="505" t="s">
        <v>556</v>
      </c>
      <c r="T69" s="505" t="s">
        <v>557</v>
      </c>
      <c r="U69" s="505" t="s">
        <v>554</v>
      </c>
      <c r="V69" s="504" t="s">
        <v>558</v>
      </c>
      <c r="W69" s="504" t="s">
        <v>559</v>
      </c>
      <c r="X69" s="504"/>
      <c r="Y69" s="504" t="s">
        <v>560</v>
      </c>
      <c r="Z69" s="506" t="s">
        <v>538</v>
      </c>
      <c r="AA69" s="506"/>
      <c r="AB69" s="506" t="s">
        <v>539</v>
      </c>
      <c r="AC69" s="506"/>
      <c r="AD69" s="506" t="s">
        <v>541</v>
      </c>
      <c r="AE69" s="506"/>
      <c r="AF69" s="504"/>
      <c r="AG69" s="504"/>
      <c r="AH69" s="504"/>
      <c r="AI69" s="504"/>
      <c r="AJ69" s="504"/>
      <c r="AK69" s="504"/>
      <c r="AL69" s="504"/>
      <c r="AM69" s="504"/>
      <c r="AN69" s="504"/>
      <c r="AO69" s="504"/>
      <c r="AP69" s="471"/>
      <c r="AQ69" s="452"/>
      <c r="AR69" s="440"/>
      <c r="AS69" s="440"/>
      <c r="AT69" s="440"/>
    </row>
    <row r="70" spans="1:46" ht="5.15" customHeight="1" outlineLevel="3" x14ac:dyDescent="0.35">
      <c r="A70" s="440"/>
      <c r="B70" s="449"/>
      <c r="C70" s="442">
        <f>INT($C$40)+3.005</f>
        <v>4.0049999999999999</v>
      </c>
      <c r="D70" s="471" t="s">
        <v>502</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outlineLevel="3" x14ac:dyDescent="0.3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896</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outlineLevel="2" x14ac:dyDescent="0.3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895</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outlineLevel="2" x14ac:dyDescent="0.35">
      <c r="A73" s="440"/>
      <c r="B73" s="449"/>
      <c r="C73" s="442">
        <f>INT($C$40)+2</f>
        <v>3</v>
      </c>
      <c r="D73" s="471"/>
      <c r="E73" s="467"/>
      <c r="F73" s="467"/>
      <c r="G73" s="471"/>
      <c r="H73" s="476"/>
      <c r="I73" s="492" t="s">
        <v>552</v>
      </c>
      <c r="J73" s="492" t="s">
        <v>186</v>
      </c>
      <c r="K73" s="492" t="s">
        <v>185</v>
      </c>
      <c r="L73" s="492" t="s">
        <v>545</v>
      </c>
      <c r="M73" s="476"/>
      <c r="N73" s="476"/>
      <c r="O73" s="498" t="s">
        <v>561</v>
      </c>
      <c r="P73" s="498"/>
      <c r="Q73" s="498"/>
      <c r="R73" s="498"/>
      <c r="S73" s="498"/>
      <c r="T73" s="498"/>
      <c r="U73" s="476"/>
      <c r="V73" s="476"/>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outlineLevel="2" x14ac:dyDescent="0.35">
      <c r="A74" s="440"/>
      <c r="B74" s="449"/>
      <c r="C74" s="442">
        <f>INT($C$40)+2</f>
        <v>3</v>
      </c>
      <c r="D74" s="471"/>
      <c r="E74" s="467"/>
      <c r="F74" s="467"/>
      <c r="G74" s="471"/>
      <c r="H74" s="492"/>
      <c r="I74" s="492" t="s">
        <v>988</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outlineLevel="2" x14ac:dyDescent="0.3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outlineLevel="3" x14ac:dyDescent="0.3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outlineLevel="3" x14ac:dyDescent="0.3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outlineLevel="3" x14ac:dyDescent="0.3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outlineLevel="3" x14ac:dyDescent="0.3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outlineLevel="3" x14ac:dyDescent="0.3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outlineLevel="3" x14ac:dyDescent="0.3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outlineLevel="3" x14ac:dyDescent="0.3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outlineLevel="3" x14ac:dyDescent="0.3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outlineLevel="2" x14ac:dyDescent="0.35">
      <c r="A84" s="440"/>
      <c r="B84" s="449"/>
      <c r="C84" s="442">
        <f>INT($C$40)+2</f>
        <v>3</v>
      </c>
      <c r="D84" s="471"/>
      <c r="E84" s="467"/>
      <c r="F84" s="467"/>
      <c r="G84" s="471"/>
      <c r="H84" s="492"/>
      <c r="I84" s="769" t="s">
        <v>918</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outlineLevel="2" x14ac:dyDescent="0.3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outlineLevel="3" x14ac:dyDescent="0.3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outlineLevel="3" x14ac:dyDescent="0.3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outlineLevel="3" x14ac:dyDescent="0.3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outlineLevel="3" x14ac:dyDescent="0.3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outlineLevel="3" x14ac:dyDescent="0.3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outlineLevel="3" x14ac:dyDescent="0.3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outlineLevel="3" x14ac:dyDescent="0.3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outlineLevel="3" x14ac:dyDescent="0.3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outlineLevel="2" x14ac:dyDescent="0.35">
      <c r="A94" s="440"/>
      <c r="B94" s="449"/>
      <c r="C94" s="442">
        <f>INT($C$40)+2</f>
        <v>3</v>
      </c>
      <c r="D94" s="471"/>
      <c r="E94" s="467"/>
      <c r="F94" s="467"/>
      <c r="G94" s="471"/>
      <c r="H94" s="492"/>
      <c r="I94" s="769" t="s">
        <v>910</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outlineLevel="2" x14ac:dyDescent="0.3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outlineLevel="3" x14ac:dyDescent="0.3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outlineLevel="3" x14ac:dyDescent="0.3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outlineLevel="3" x14ac:dyDescent="0.3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outlineLevel="3" x14ac:dyDescent="0.3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outlineLevel="3" x14ac:dyDescent="0.3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outlineLevel="3" x14ac:dyDescent="0.3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outlineLevel="3" x14ac:dyDescent="0.3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outlineLevel="3" x14ac:dyDescent="0.3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outlineLevel="2" x14ac:dyDescent="0.35">
      <c r="A104" s="440"/>
      <c r="B104" s="449"/>
      <c r="C104" s="442">
        <f>INT($C$40)+2</f>
        <v>3</v>
      </c>
      <c r="D104" s="471"/>
      <c r="E104" s="467"/>
      <c r="F104" s="467"/>
      <c r="G104" s="471"/>
      <c r="H104" s="492"/>
      <c r="I104" s="769" t="s">
        <v>911</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outlineLevel="2" x14ac:dyDescent="0.3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outlineLevel="3" x14ac:dyDescent="0.3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outlineLevel="3" x14ac:dyDescent="0.3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outlineLevel="3" x14ac:dyDescent="0.3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outlineLevel="3" x14ac:dyDescent="0.3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outlineLevel="3" x14ac:dyDescent="0.3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outlineLevel="3" x14ac:dyDescent="0.3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outlineLevel="3" x14ac:dyDescent="0.3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outlineLevel="3" x14ac:dyDescent="0.3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outlineLevel="2" x14ac:dyDescent="0.35">
      <c r="A114" s="440"/>
      <c r="B114" s="449"/>
      <c r="C114" s="442">
        <f>INT($C$40)+2</f>
        <v>3</v>
      </c>
      <c r="D114" s="471"/>
      <c r="E114" s="467"/>
      <c r="F114" s="467"/>
      <c r="G114" s="471"/>
      <c r="H114" s="492"/>
      <c r="I114" s="769" t="s">
        <v>912</v>
      </c>
      <c r="J114" s="769">
        <v>0</v>
      </c>
      <c r="K114" s="770">
        <f>Periods!J10</f>
        <v>43579</v>
      </c>
      <c r="L114" s="788">
        <f t="shared" ca="1" si="2"/>
        <v>21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outlineLevel="2" x14ac:dyDescent="0.35">
      <c r="A115" s="440"/>
      <c r="B115" s="449"/>
      <c r="C115" s="442">
        <f>INT($C$40)+2</f>
        <v>3</v>
      </c>
      <c r="D115" s="471"/>
      <c r="E115" s="467"/>
      <c r="F115" s="467"/>
      <c r="G115" s="471"/>
      <c r="H115" s="492"/>
      <c r="I115" s="492"/>
      <c r="J115" s="492">
        <v>1</v>
      </c>
      <c r="K115" s="705">
        <f>Periods!J11</f>
        <v>43600</v>
      </c>
      <c r="L115" s="706">
        <f t="shared" ca="1" si="2"/>
        <v>28</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outlineLevel="3" x14ac:dyDescent="0.35">
      <c r="A116" s="440"/>
      <c r="B116" s="449"/>
      <c r="C116" s="442">
        <f t="shared" si="1"/>
        <v>4</v>
      </c>
      <c r="D116" s="471"/>
      <c r="E116" s="467"/>
      <c r="F116" s="467"/>
      <c r="G116" s="471"/>
      <c r="H116" s="492"/>
      <c r="I116" s="492"/>
      <c r="J116" s="492">
        <v>2</v>
      </c>
      <c r="K116" s="705">
        <f>Periods!J12</f>
        <v>43628</v>
      </c>
      <c r="L116" s="706">
        <f t="shared" ca="1" si="2"/>
        <v>56</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outlineLevel="3" x14ac:dyDescent="0.3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outlineLevel="3" x14ac:dyDescent="0.3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outlineLevel="3" x14ac:dyDescent="0.3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outlineLevel="3" x14ac:dyDescent="0.3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outlineLevel="3" x14ac:dyDescent="0.3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outlineLevel="3" x14ac:dyDescent="0.35">
      <c r="A122" s="440"/>
      <c r="B122" s="449"/>
      <c r="C122" s="442">
        <f t="shared" si="1"/>
        <v>4</v>
      </c>
      <c r="D122" s="471"/>
      <c r="E122" s="467"/>
      <c r="F122" s="467"/>
      <c r="G122" s="471"/>
      <c r="H122" s="492"/>
      <c r="I122" s="492"/>
      <c r="J122" s="492">
        <v>8</v>
      </c>
      <c r="K122" s="705">
        <f>Periods!J18</f>
        <v>43891</v>
      </c>
      <c r="L122" s="706">
        <f t="shared" ca="1" si="2"/>
        <v>39</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outlineLevel="3" x14ac:dyDescent="0.35">
      <c r="A123" s="440"/>
      <c r="B123" s="449"/>
      <c r="C123" s="442">
        <f t="shared" si="1"/>
        <v>4</v>
      </c>
      <c r="D123" s="471"/>
      <c r="E123" s="467"/>
      <c r="F123" s="467"/>
      <c r="G123" s="471"/>
      <c r="H123" s="492"/>
      <c r="I123" s="548"/>
      <c r="J123" s="548">
        <v>9</v>
      </c>
      <c r="K123" s="761">
        <f>Periods!J19</f>
        <v>43930</v>
      </c>
      <c r="L123" s="787">
        <f t="shared" ca="1" si="2"/>
        <v>14</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outlineLevel="2" x14ac:dyDescent="0.35">
      <c r="A124" s="440"/>
      <c r="B124" s="449"/>
      <c r="C124" s="442">
        <f>INT($C$40)+2</f>
        <v>3</v>
      </c>
      <c r="D124" s="471"/>
      <c r="E124" s="467"/>
      <c r="F124" s="467"/>
      <c r="G124" s="471"/>
      <c r="H124" s="492"/>
      <c r="I124" s="769" t="s">
        <v>913</v>
      </c>
      <c r="J124" s="769">
        <v>0</v>
      </c>
      <c r="K124" s="770">
        <f>Periods!K10</f>
        <v>43579</v>
      </c>
      <c r="L124" s="788">
        <f t="shared" ca="1" si="2"/>
        <v>21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outlineLevel="2" x14ac:dyDescent="0.35">
      <c r="A125" s="440"/>
      <c r="B125" s="449"/>
      <c r="C125" s="442">
        <f>INT($C$40)+2</f>
        <v>3</v>
      </c>
      <c r="D125" s="471"/>
      <c r="E125" s="467"/>
      <c r="F125" s="467"/>
      <c r="G125" s="471"/>
      <c r="H125" s="492"/>
      <c r="I125" s="492"/>
      <c r="J125" s="492">
        <v>1</v>
      </c>
      <c r="K125" s="705">
        <f>Periods!K11</f>
        <v>43600</v>
      </c>
      <c r="L125" s="706">
        <f t="shared" ca="1" si="2"/>
        <v>28</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outlineLevel="3" x14ac:dyDescent="0.35">
      <c r="A126" s="440"/>
      <c r="B126" s="449"/>
      <c r="C126" s="442">
        <f t="shared" si="1"/>
        <v>4</v>
      </c>
      <c r="D126" s="471"/>
      <c r="E126" s="467"/>
      <c r="F126" s="467"/>
      <c r="G126" s="471"/>
      <c r="H126" s="492"/>
      <c r="I126" s="492"/>
      <c r="J126" s="492">
        <v>2</v>
      </c>
      <c r="K126" s="705">
        <f>Periods!K12</f>
        <v>43628</v>
      </c>
      <c r="L126" s="706">
        <f t="shared" ca="1" si="2"/>
        <v>56</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outlineLevel="3" x14ac:dyDescent="0.3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outlineLevel="3" x14ac:dyDescent="0.3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outlineLevel="3" x14ac:dyDescent="0.3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outlineLevel="3" x14ac:dyDescent="0.3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outlineLevel="3" x14ac:dyDescent="0.3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outlineLevel="3" x14ac:dyDescent="0.35">
      <c r="A132" s="440"/>
      <c r="B132" s="449"/>
      <c r="C132" s="442">
        <f t="shared" si="1"/>
        <v>4</v>
      </c>
      <c r="D132" s="471"/>
      <c r="E132" s="467"/>
      <c r="F132" s="467"/>
      <c r="G132" s="471"/>
      <c r="H132" s="492"/>
      <c r="I132" s="492"/>
      <c r="J132" s="492">
        <v>8</v>
      </c>
      <c r="K132" s="705">
        <f>Periods!K18</f>
        <v>43891</v>
      </c>
      <c r="L132" s="706">
        <f t="shared" ca="1" si="2"/>
        <v>39</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outlineLevel="3" x14ac:dyDescent="0.35">
      <c r="A133" s="440"/>
      <c r="B133" s="449"/>
      <c r="C133" s="442">
        <f t="shared" si="1"/>
        <v>4</v>
      </c>
      <c r="D133" s="471"/>
      <c r="E133" s="467"/>
      <c r="F133" s="467"/>
      <c r="G133" s="471"/>
      <c r="H133" s="492"/>
      <c r="I133" s="548"/>
      <c r="J133" s="548">
        <v>9</v>
      </c>
      <c r="K133" s="761">
        <f>Periods!K19</f>
        <v>43930</v>
      </c>
      <c r="L133" s="787">
        <f t="shared" ca="1" si="2"/>
        <v>14</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outlineLevel="2" x14ac:dyDescent="0.35">
      <c r="A134" s="440"/>
      <c r="B134" s="449"/>
      <c r="C134" s="442">
        <f>INT($C$40)+2</f>
        <v>3</v>
      </c>
      <c r="D134" s="471"/>
      <c r="E134" s="467"/>
      <c r="F134" s="467"/>
      <c r="G134" s="471"/>
      <c r="H134" s="492"/>
      <c r="I134" s="769" t="s">
        <v>914</v>
      </c>
      <c r="J134" s="769">
        <v>0</v>
      </c>
      <c r="K134" s="770">
        <f>Periods!L10</f>
        <v>43579</v>
      </c>
      <c r="L134" s="788">
        <f t="shared" ca="1" si="2"/>
        <v>21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outlineLevel="2" x14ac:dyDescent="0.35">
      <c r="A135" s="440"/>
      <c r="B135" s="449"/>
      <c r="C135" s="442">
        <f>INT($C$40)+2</f>
        <v>3</v>
      </c>
      <c r="D135" s="471"/>
      <c r="E135" s="467"/>
      <c r="F135" s="467"/>
      <c r="G135" s="471"/>
      <c r="H135" s="492"/>
      <c r="I135" s="492"/>
      <c r="J135" s="492">
        <v>1</v>
      </c>
      <c r="K135" s="705">
        <f>Periods!L11</f>
        <v>43600</v>
      </c>
      <c r="L135" s="706">
        <f t="shared" ca="1" si="2"/>
        <v>28</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outlineLevel="3" x14ac:dyDescent="0.35">
      <c r="A136" s="440"/>
      <c r="B136" s="449"/>
      <c r="C136" s="442">
        <f t="shared" si="1"/>
        <v>4</v>
      </c>
      <c r="D136" s="471"/>
      <c r="E136" s="467"/>
      <c r="F136" s="467"/>
      <c r="G136" s="471"/>
      <c r="H136" s="492"/>
      <c r="I136" s="492"/>
      <c r="J136" s="492">
        <v>2</v>
      </c>
      <c r="K136" s="705">
        <f>Periods!L12</f>
        <v>43628</v>
      </c>
      <c r="L136" s="706">
        <f t="shared" ca="1" si="2"/>
        <v>56</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outlineLevel="3" x14ac:dyDescent="0.3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outlineLevel="3" x14ac:dyDescent="0.3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outlineLevel="3" x14ac:dyDescent="0.3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outlineLevel="3" x14ac:dyDescent="0.3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outlineLevel="3" x14ac:dyDescent="0.3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outlineLevel="3" x14ac:dyDescent="0.35">
      <c r="A142" s="440"/>
      <c r="B142" s="449"/>
      <c r="C142" s="442">
        <f t="shared" si="1"/>
        <v>4</v>
      </c>
      <c r="D142" s="471"/>
      <c r="E142" s="467"/>
      <c r="F142" s="467"/>
      <c r="G142" s="471"/>
      <c r="H142" s="492"/>
      <c r="I142" s="492"/>
      <c r="J142" s="492">
        <v>8</v>
      </c>
      <c r="K142" s="705">
        <f>Periods!L18</f>
        <v>43891</v>
      </c>
      <c r="L142" s="706">
        <f t="shared" ca="1" si="3"/>
        <v>39</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outlineLevel="3" x14ac:dyDescent="0.35">
      <c r="A143" s="440"/>
      <c r="B143" s="449"/>
      <c r="C143" s="442">
        <f t="shared" si="1"/>
        <v>4</v>
      </c>
      <c r="D143" s="471"/>
      <c r="E143" s="467"/>
      <c r="F143" s="467"/>
      <c r="G143" s="471"/>
      <c r="H143" s="492"/>
      <c r="I143" s="548"/>
      <c r="J143" s="548">
        <v>9</v>
      </c>
      <c r="K143" s="761">
        <f>Periods!L19</f>
        <v>43930</v>
      </c>
      <c r="L143" s="787">
        <f t="shared" ca="1" si="3"/>
        <v>14</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outlineLevel="2" x14ac:dyDescent="0.35">
      <c r="A144" s="440"/>
      <c r="B144" s="449"/>
      <c r="C144" s="442">
        <f>INT($C$40)+2</f>
        <v>3</v>
      </c>
      <c r="D144" s="471"/>
      <c r="E144" s="467"/>
      <c r="F144" s="467"/>
      <c r="G144" s="471"/>
      <c r="H144" s="492"/>
      <c r="I144" s="769" t="s">
        <v>915</v>
      </c>
      <c r="J144" s="769">
        <v>0</v>
      </c>
      <c r="K144" s="770">
        <f>Periods!M10</f>
        <v>43599</v>
      </c>
      <c r="L144" s="788">
        <f t="shared" ca="1" si="3"/>
        <v>1</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outlineLevel="2" x14ac:dyDescent="0.35">
      <c r="A145" s="440"/>
      <c r="B145" s="449"/>
      <c r="C145" s="442">
        <f>INT($C$40)+2</f>
        <v>3</v>
      </c>
      <c r="D145" s="471"/>
      <c r="E145" s="467"/>
      <c r="F145" s="467"/>
      <c r="G145" s="471"/>
      <c r="H145" s="492"/>
      <c r="I145" s="492"/>
      <c r="J145" s="492">
        <v>1</v>
      </c>
      <c r="K145" s="705">
        <f>Periods!M11</f>
        <v>43600</v>
      </c>
      <c r="L145" s="706">
        <f t="shared" ca="1" si="3"/>
        <v>28</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outlineLevel="3" x14ac:dyDescent="0.35">
      <c r="A146" s="440"/>
      <c r="B146" s="449"/>
      <c r="C146" s="442">
        <f t="shared" si="1"/>
        <v>4</v>
      </c>
      <c r="D146" s="471"/>
      <c r="E146" s="467"/>
      <c r="F146" s="467"/>
      <c r="G146" s="471"/>
      <c r="H146" s="492"/>
      <c r="I146" s="492"/>
      <c r="J146" s="492">
        <v>2</v>
      </c>
      <c r="K146" s="705">
        <f>Periods!M12</f>
        <v>43628</v>
      </c>
      <c r="L146" s="706">
        <f t="shared" ca="1" si="3"/>
        <v>56</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outlineLevel="3" x14ac:dyDescent="0.3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outlineLevel="3" x14ac:dyDescent="0.3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outlineLevel="3" x14ac:dyDescent="0.3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outlineLevel="3" x14ac:dyDescent="0.3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outlineLevel="3" x14ac:dyDescent="0.3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outlineLevel="3" x14ac:dyDescent="0.35">
      <c r="A152" s="440"/>
      <c r="B152" s="449"/>
      <c r="C152" s="442">
        <f t="shared" si="1"/>
        <v>4</v>
      </c>
      <c r="D152" s="471"/>
      <c r="E152" s="467"/>
      <c r="F152" s="467"/>
      <c r="G152" s="471"/>
      <c r="H152" s="492"/>
      <c r="I152" s="492"/>
      <c r="J152" s="492">
        <v>8</v>
      </c>
      <c r="K152" s="705">
        <f>Periods!M18</f>
        <v>43891</v>
      </c>
      <c r="L152" s="706">
        <f t="shared" ca="1" si="3"/>
        <v>39</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outlineLevel="3" x14ac:dyDescent="0.35">
      <c r="A153" s="440"/>
      <c r="B153" s="449"/>
      <c r="C153" s="442">
        <f t="shared" si="1"/>
        <v>4</v>
      </c>
      <c r="D153" s="471"/>
      <c r="E153" s="467"/>
      <c r="F153" s="467"/>
      <c r="G153" s="471"/>
      <c r="H153" s="492"/>
      <c r="I153" s="548"/>
      <c r="J153" s="548">
        <v>9</v>
      </c>
      <c r="K153" s="761">
        <f>Periods!M19</f>
        <v>43930</v>
      </c>
      <c r="L153" s="787">
        <f t="shared" ca="1" si="3"/>
        <v>34</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outlineLevel="2" x14ac:dyDescent="0.35">
      <c r="A154" s="440"/>
      <c r="B154" s="449"/>
      <c r="C154" s="442">
        <f>INT($C$40)+2</f>
        <v>3</v>
      </c>
      <c r="D154" s="471"/>
      <c r="E154" s="467"/>
      <c r="F154" s="467"/>
      <c r="G154" s="471"/>
      <c r="H154" s="492"/>
      <c r="I154" s="769" t="s">
        <v>916</v>
      </c>
      <c r="J154" s="769">
        <v>0</v>
      </c>
      <c r="K154" s="770">
        <f>Periods!N10</f>
        <v>43599</v>
      </c>
      <c r="L154" s="788">
        <f t="shared" ca="1" si="3"/>
        <v>1</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outlineLevel="2" x14ac:dyDescent="0.35">
      <c r="A155" s="440"/>
      <c r="B155" s="449"/>
      <c r="C155" s="442">
        <f>INT($C$40)+2</f>
        <v>3</v>
      </c>
      <c r="D155" s="471"/>
      <c r="E155" s="467"/>
      <c r="F155" s="467"/>
      <c r="G155" s="471"/>
      <c r="H155" s="492"/>
      <c r="I155" s="492"/>
      <c r="J155" s="492">
        <v>1</v>
      </c>
      <c r="K155" s="705">
        <f>Periods!N11</f>
        <v>43600</v>
      </c>
      <c r="L155" s="706">
        <f t="shared" ca="1" si="3"/>
        <v>28</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outlineLevel="3" x14ac:dyDescent="0.35">
      <c r="A156" s="440"/>
      <c r="B156" s="449"/>
      <c r="C156" s="442">
        <f t="shared" si="1"/>
        <v>4</v>
      </c>
      <c r="D156" s="471"/>
      <c r="E156" s="467"/>
      <c r="F156" s="467"/>
      <c r="G156" s="471"/>
      <c r="H156" s="492"/>
      <c r="I156" s="492"/>
      <c r="J156" s="492">
        <v>2</v>
      </c>
      <c r="K156" s="705">
        <f>Periods!N12</f>
        <v>43628</v>
      </c>
      <c r="L156" s="706">
        <f t="shared" ca="1" si="3"/>
        <v>56</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outlineLevel="3" x14ac:dyDescent="0.3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outlineLevel="3" x14ac:dyDescent="0.3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outlineLevel="3" x14ac:dyDescent="0.3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outlineLevel="3" x14ac:dyDescent="0.3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outlineLevel="3" x14ac:dyDescent="0.3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outlineLevel="3" x14ac:dyDescent="0.35">
      <c r="A162" s="440"/>
      <c r="B162" s="449"/>
      <c r="C162" s="442">
        <f t="shared" si="1"/>
        <v>4</v>
      </c>
      <c r="D162" s="471"/>
      <c r="E162" s="467"/>
      <c r="F162" s="467"/>
      <c r="G162" s="471"/>
      <c r="H162" s="492"/>
      <c r="I162" s="492"/>
      <c r="J162" s="492">
        <v>8</v>
      </c>
      <c r="K162" s="705">
        <f>Periods!N18</f>
        <v>43891</v>
      </c>
      <c r="L162" s="706">
        <f t="shared" ca="1" si="3"/>
        <v>39</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outlineLevel="3" x14ac:dyDescent="0.35">
      <c r="A163" s="440"/>
      <c r="B163" s="449"/>
      <c r="C163" s="442">
        <f t="shared" si="1"/>
        <v>4</v>
      </c>
      <c r="D163" s="471"/>
      <c r="E163" s="467"/>
      <c r="F163" s="467"/>
      <c r="G163" s="471"/>
      <c r="H163" s="492"/>
      <c r="I163" s="548"/>
      <c r="J163" s="548">
        <v>9</v>
      </c>
      <c r="K163" s="761">
        <f>Periods!N19</f>
        <v>43930</v>
      </c>
      <c r="L163" s="787">
        <f t="shared" ca="1" si="3"/>
        <v>34</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outlineLevel="2" x14ac:dyDescent="0.35">
      <c r="A164" s="440"/>
      <c r="B164" s="449"/>
      <c r="C164" s="442">
        <f>INT($C$40)+2</f>
        <v>3</v>
      </c>
      <c r="D164" s="471"/>
      <c r="E164" s="467"/>
      <c r="F164" s="467"/>
      <c r="G164" s="471"/>
      <c r="H164" s="492"/>
      <c r="I164" s="769" t="s">
        <v>917</v>
      </c>
      <c r="J164" s="769">
        <v>0</v>
      </c>
      <c r="K164" s="770">
        <f>Periods!O10</f>
        <v>43599</v>
      </c>
      <c r="L164" s="788">
        <f t="shared" ca="1" si="3"/>
        <v>1</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outlineLevel="2" x14ac:dyDescent="0.35">
      <c r="A165" s="440"/>
      <c r="B165" s="449"/>
      <c r="C165" s="442">
        <f>INT($C$40)+2</f>
        <v>3</v>
      </c>
      <c r="D165" s="471"/>
      <c r="E165" s="467"/>
      <c r="F165" s="467"/>
      <c r="G165" s="471"/>
      <c r="H165" s="492"/>
      <c r="I165" s="492"/>
      <c r="J165" s="492">
        <v>1</v>
      </c>
      <c r="K165" s="705">
        <f>Periods!O11</f>
        <v>43600</v>
      </c>
      <c r="L165" s="706">
        <f t="shared" ca="1" si="3"/>
        <v>28</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outlineLevel="3" x14ac:dyDescent="0.35">
      <c r="A166" s="440"/>
      <c r="B166" s="449"/>
      <c r="C166" s="442">
        <f t="shared" si="1"/>
        <v>4</v>
      </c>
      <c r="D166" s="471"/>
      <c r="E166" s="467"/>
      <c r="F166" s="467"/>
      <c r="G166" s="471"/>
      <c r="H166" s="492"/>
      <c r="I166" s="492"/>
      <c r="J166" s="492">
        <v>2</v>
      </c>
      <c r="K166" s="705">
        <f>Periods!O12</f>
        <v>43628</v>
      </c>
      <c r="L166" s="706">
        <f t="shared" ca="1" si="3"/>
        <v>56</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outlineLevel="3" x14ac:dyDescent="0.3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outlineLevel="3" x14ac:dyDescent="0.3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outlineLevel="3" x14ac:dyDescent="0.3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outlineLevel="3" x14ac:dyDescent="0.3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outlineLevel="3" x14ac:dyDescent="0.3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outlineLevel="3" x14ac:dyDescent="0.35">
      <c r="A172" s="440"/>
      <c r="B172" s="449"/>
      <c r="C172" s="442">
        <f t="shared" si="1"/>
        <v>4</v>
      </c>
      <c r="D172" s="471"/>
      <c r="E172" s="467"/>
      <c r="F172" s="467"/>
      <c r="G172" s="471"/>
      <c r="H172" s="492"/>
      <c r="I172" s="492"/>
      <c r="J172" s="492">
        <v>8</v>
      </c>
      <c r="K172" s="705">
        <f>Periods!O18</f>
        <v>43891</v>
      </c>
      <c r="L172" s="706">
        <f t="shared" ca="1" si="4"/>
        <v>39</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outlineLevel="3" x14ac:dyDescent="0.35">
      <c r="A173" s="440"/>
      <c r="B173" s="449"/>
      <c r="C173" s="442">
        <f t="shared" si="1"/>
        <v>4</v>
      </c>
      <c r="D173" s="471"/>
      <c r="E173" s="467"/>
      <c r="F173" s="467"/>
      <c r="G173" s="471"/>
      <c r="H173" s="492"/>
      <c r="I173" s="492"/>
      <c r="J173" s="492">
        <v>9</v>
      </c>
      <c r="K173" s="705">
        <f>Periods!O19</f>
        <v>43930</v>
      </c>
      <c r="L173" s="706">
        <f t="shared" ca="1" si="4"/>
        <v>34</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outlineLevel="3" x14ac:dyDescent="0.3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15" customHeight="1" outlineLevel="2" x14ac:dyDescent="0.3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506</v>
      </c>
      <c r="AQ175" s="452"/>
      <c r="AR175" s="440"/>
      <c r="AS175" s="440"/>
      <c r="AT175" s="440"/>
    </row>
    <row r="176" spans="1:46" ht="5.15" customHeight="1" outlineLevel="3" x14ac:dyDescent="0.35">
      <c r="A176" s="440"/>
      <c r="B176" s="449"/>
      <c r="C176" s="442">
        <f>INT($C$40)+3.005</f>
        <v>4.0049999999999999</v>
      </c>
      <c r="D176" s="471" t="s">
        <v>502</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outlineLevel="2" x14ac:dyDescent="0.35">
      <c r="A177" s="440"/>
      <c r="B177" s="449"/>
      <c r="C177" s="442">
        <f>INT($C$40)+2</f>
        <v>3</v>
      </c>
      <c r="D177" s="471"/>
      <c r="E177" s="467"/>
      <c r="F177" s="467"/>
      <c r="G177" s="471"/>
      <c r="H177" s="492" t="s">
        <v>562</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15" customHeight="1" outlineLevel="2" x14ac:dyDescent="0.3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506</v>
      </c>
      <c r="AQ178" s="452"/>
      <c r="AR178" s="440"/>
      <c r="AS178" s="440"/>
      <c r="AT178" s="440"/>
    </row>
    <row r="179" spans="1:46" outlineLevel="1" x14ac:dyDescent="0.35">
      <c r="A179" s="440"/>
      <c r="B179" s="449"/>
      <c r="C179" s="442">
        <f>INT($C$40)+1</f>
        <v>2</v>
      </c>
      <c r="D179" s="471"/>
      <c r="E179" s="467"/>
      <c r="F179" s="467"/>
      <c r="G179" s="471"/>
      <c r="H179" s="488" t="s">
        <v>563</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15" customHeight="1" outlineLevel="3" x14ac:dyDescent="0.35">
      <c r="A180" s="440"/>
      <c r="B180" s="449"/>
      <c r="C180" s="442">
        <f>INT($C$40)+3.005</f>
        <v>4.0049999999999999</v>
      </c>
      <c r="D180" s="471" t="s">
        <v>502</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outlineLevel="2" x14ac:dyDescent="0.35">
      <c r="A181" s="440"/>
      <c r="B181" s="449"/>
      <c r="C181" s="442">
        <f>INT($C$40)+2</f>
        <v>3</v>
      </c>
      <c r="D181" s="471"/>
      <c r="E181" s="467"/>
      <c r="F181" s="467"/>
      <c r="G181" s="471"/>
      <c r="H181" s="476" t="s">
        <v>541</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outlineLevel="2" x14ac:dyDescent="0.35">
      <c r="A182" s="440"/>
      <c r="B182" s="449"/>
      <c r="C182" s="442">
        <f>INT($C$40)+2</f>
        <v>3</v>
      </c>
      <c r="D182" s="471"/>
      <c r="E182" s="467"/>
      <c r="F182" s="467"/>
      <c r="G182" s="471"/>
      <c r="H182" s="478" t="s">
        <v>564</v>
      </c>
      <c r="I182" s="498"/>
      <c r="J182" s="478" t="s">
        <v>565</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outlineLevel="3" x14ac:dyDescent="0.35">
      <c r="A183" s="440"/>
      <c r="B183" s="449"/>
      <c r="C183" s="442">
        <f>INT($C$40)+3</f>
        <v>4</v>
      </c>
      <c r="D183" s="471"/>
      <c r="E183" s="467"/>
      <c r="F183" s="467"/>
      <c r="G183" s="471"/>
      <c r="H183" s="478" t="s">
        <v>566</v>
      </c>
      <c r="I183" s="498"/>
      <c r="J183" s="478" t="s">
        <v>567</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15" customHeight="1" outlineLevel="2" x14ac:dyDescent="0.3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506</v>
      </c>
      <c r="AQ184" s="452"/>
      <c r="AR184" s="440"/>
      <c r="AS184" s="440"/>
      <c r="AT184" s="440"/>
    </row>
    <row r="185" spans="1:46" outlineLevel="1" x14ac:dyDescent="0.35">
      <c r="A185" s="440"/>
      <c r="B185" s="449"/>
      <c r="C185" s="442">
        <f>INT($C$40)+1</f>
        <v>2</v>
      </c>
      <c r="D185" s="471"/>
      <c r="E185" s="467"/>
      <c r="F185" s="467"/>
      <c r="G185" s="471"/>
      <c r="H185" s="488" t="s">
        <v>568</v>
      </c>
      <c r="I185" s="513"/>
      <c r="J185" s="505" t="s">
        <v>569</v>
      </c>
      <c r="K185" s="458" t="s">
        <v>570</v>
      </c>
      <c r="L185" s="458"/>
      <c r="M185" s="458"/>
      <c r="N185" s="505"/>
      <c r="O185" s="458" t="s">
        <v>571</v>
      </c>
      <c r="P185" s="458"/>
      <c r="Q185" s="458"/>
      <c r="R185" s="458"/>
      <c r="S185" s="458"/>
      <c r="T185" s="458"/>
      <c r="U185" s="458" t="s">
        <v>572</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x14ac:dyDescent="0.35">
      <c r="A186" s="440"/>
      <c r="B186" s="449"/>
      <c r="C186" s="442">
        <f>INT($C$40)+1</f>
        <v>2</v>
      </c>
      <c r="D186" s="471"/>
      <c r="E186" s="467"/>
      <c r="F186" s="467"/>
      <c r="G186" s="471"/>
      <c r="H186" s="488"/>
      <c r="I186" s="513"/>
      <c r="J186" s="505"/>
      <c r="K186" s="505">
        <v>6</v>
      </c>
      <c r="L186" s="505">
        <v>8</v>
      </c>
      <c r="M186" s="505">
        <v>12</v>
      </c>
      <c r="N186" s="505"/>
      <c r="O186" s="505" t="s">
        <v>573</v>
      </c>
      <c r="P186" s="505" t="s">
        <v>574</v>
      </c>
      <c r="Q186" s="505" t="s">
        <v>575</v>
      </c>
      <c r="R186" s="505" t="s">
        <v>576</v>
      </c>
      <c r="S186" s="505" t="s">
        <v>577</v>
      </c>
      <c r="T186" s="505" t="s">
        <v>578</v>
      </c>
      <c r="U186" s="458" t="s">
        <v>579</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15" customHeight="1" outlineLevel="3" x14ac:dyDescent="0.35">
      <c r="A187" s="440"/>
      <c r="B187" s="449"/>
      <c r="C187" s="442">
        <f>INT($C$40)+3.005</f>
        <v>4.0049999999999999</v>
      </c>
      <c r="D187" s="471" t="s">
        <v>502</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outlineLevel="2" x14ac:dyDescent="0.35">
      <c r="A188" s="440"/>
      <c r="B188" s="449"/>
      <c r="C188" s="442">
        <f>INT($C$40)+2</f>
        <v>3</v>
      </c>
      <c r="D188" s="471"/>
      <c r="E188" s="467"/>
      <c r="F188" s="467"/>
      <c r="G188" s="471"/>
      <c r="H188" s="492" t="s">
        <v>580</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outlineLevel="2" x14ac:dyDescent="0.35">
      <c r="A189" s="440"/>
      <c r="B189" s="449"/>
      <c r="C189" s="442">
        <f>INT($C$40)+2</f>
        <v>3</v>
      </c>
      <c r="D189" s="471"/>
      <c r="E189" s="467"/>
      <c r="F189" s="467"/>
      <c r="G189" s="471"/>
      <c r="H189" s="492" t="s">
        <v>581</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outlineLevel="3" x14ac:dyDescent="0.35">
      <c r="A190" s="440"/>
      <c r="B190" s="449"/>
      <c r="C190" s="442">
        <f t="shared" ref="C190:C199" si="6">INT($C$40)+3</f>
        <v>4</v>
      </c>
      <c r="D190" s="471"/>
      <c r="E190" s="467"/>
      <c r="F190" s="467"/>
      <c r="G190" s="471"/>
      <c r="H190" s="492" t="s">
        <v>582</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outlineLevel="3" x14ac:dyDescent="0.35">
      <c r="A191" s="440"/>
      <c r="B191" s="449"/>
      <c r="C191" s="442">
        <f t="shared" si="6"/>
        <v>4</v>
      </c>
      <c r="D191" s="471"/>
      <c r="E191" s="467"/>
      <c r="F191" s="467"/>
      <c r="G191" s="471"/>
      <c r="H191" s="492" t="s">
        <v>583</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outlineLevel="3" x14ac:dyDescent="0.35">
      <c r="A192" s="440"/>
      <c r="B192" s="449"/>
      <c r="C192" s="442">
        <f t="shared" si="6"/>
        <v>4</v>
      </c>
      <c r="D192" s="471"/>
      <c r="E192" s="467"/>
      <c r="F192" s="467"/>
      <c r="G192" s="471"/>
      <c r="H192" s="492" t="s">
        <v>584</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outlineLevel="3" x14ac:dyDescent="0.35">
      <c r="A193" s="440"/>
      <c r="B193" s="449"/>
      <c r="C193" s="442">
        <f t="shared" si="6"/>
        <v>4</v>
      </c>
      <c r="D193" s="471"/>
      <c r="E193" s="467"/>
      <c r="F193" s="467"/>
      <c r="G193" s="471"/>
      <c r="H193" s="492" t="s">
        <v>585</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outlineLevel="3" x14ac:dyDescent="0.35">
      <c r="A194" s="440"/>
      <c r="B194" s="449"/>
      <c r="C194" s="442">
        <f t="shared" si="6"/>
        <v>4</v>
      </c>
      <c r="D194" s="471"/>
      <c r="E194" s="467"/>
      <c r="F194" s="467"/>
      <c r="G194" s="471"/>
      <c r="H194" s="492" t="s">
        <v>586</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outlineLevel="3" x14ac:dyDescent="0.35">
      <c r="A195" s="440"/>
      <c r="B195" s="449"/>
      <c r="C195" s="442">
        <f t="shared" si="6"/>
        <v>4</v>
      </c>
      <c r="D195" s="471"/>
      <c r="E195" s="467"/>
      <c r="F195" s="467"/>
      <c r="G195" s="471"/>
      <c r="H195" s="492" t="s">
        <v>587</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outlineLevel="3" x14ac:dyDescent="0.35">
      <c r="A196" s="440"/>
      <c r="B196" s="449"/>
      <c r="C196" s="442">
        <f t="shared" si="6"/>
        <v>4</v>
      </c>
      <c r="D196" s="471"/>
      <c r="E196" s="467"/>
      <c r="F196" s="467"/>
      <c r="G196" s="471"/>
      <c r="H196" s="492" t="s">
        <v>588</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outlineLevel="3" x14ac:dyDescent="0.35">
      <c r="A197" s="440"/>
      <c r="B197" s="449"/>
      <c r="C197" s="442">
        <f t="shared" si="6"/>
        <v>4</v>
      </c>
      <c r="D197" s="471"/>
      <c r="E197" s="467"/>
      <c r="F197" s="467"/>
      <c r="G197" s="471"/>
      <c r="H197" s="492" t="s">
        <v>589</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outlineLevel="3" x14ac:dyDescent="0.35">
      <c r="A198" s="440"/>
      <c r="B198" s="449"/>
      <c r="C198" s="442">
        <f t="shared" si="6"/>
        <v>4</v>
      </c>
      <c r="D198" s="471"/>
      <c r="E198" s="467"/>
      <c r="F198" s="467"/>
      <c r="G198" s="471"/>
      <c r="H198" s="492" t="s">
        <v>590</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outlineLevel="3" x14ac:dyDescent="0.35">
      <c r="A199" s="440"/>
      <c r="B199" s="449"/>
      <c r="C199" s="442">
        <f t="shared" si="6"/>
        <v>4</v>
      </c>
      <c r="D199" s="471"/>
      <c r="E199" s="467"/>
      <c r="F199" s="467"/>
      <c r="G199" s="471"/>
      <c r="H199" s="492" t="s">
        <v>591</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15" customHeight="1" outlineLevel="2" x14ac:dyDescent="0.3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506</v>
      </c>
      <c r="AQ200" s="452"/>
      <c r="AR200" s="440"/>
      <c r="AS200" s="440"/>
      <c r="AT200" s="440"/>
    </row>
    <row r="201" spans="1:46" ht="5.15" customHeight="1" outlineLevel="3" x14ac:dyDescent="0.35">
      <c r="A201" s="440"/>
      <c r="B201" s="449"/>
      <c r="C201" s="442">
        <f>INT($C$40)+3.005</f>
        <v>4.0049999999999999</v>
      </c>
      <c r="D201" s="471" t="s">
        <v>502</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outlineLevel="2" x14ac:dyDescent="0.35">
      <c r="A202" s="440"/>
      <c r="B202" s="449"/>
      <c r="C202" s="442">
        <f>INT($C$40)+2</f>
        <v>3</v>
      </c>
      <c r="D202" s="471"/>
      <c r="E202" s="467"/>
      <c r="F202" s="467"/>
      <c r="G202" s="471"/>
      <c r="H202" s="492" t="s">
        <v>336</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15" customHeight="1" outlineLevel="2" x14ac:dyDescent="0.3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506</v>
      </c>
      <c r="AQ203" s="452"/>
      <c r="AR203" s="440"/>
      <c r="AS203" s="440"/>
      <c r="AT203" s="440"/>
    </row>
    <row r="204" spans="1:46" outlineLevel="1" x14ac:dyDescent="0.35">
      <c r="A204" s="440"/>
      <c r="B204" s="449"/>
      <c r="C204" s="442">
        <f>INT($C$40)+1</f>
        <v>2</v>
      </c>
      <c r="D204" s="471"/>
      <c r="E204" s="467"/>
      <c r="F204" s="467"/>
      <c r="G204" s="471"/>
      <c r="H204" s="488" t="s">
        <v>592</v>
      </c>
      <c r="I204" s="489"/>
      <c r="J204" s="517" t="s">
        <v>158</v>
      </c>
      <c r="K204" s="517" t="s">
        <v>159</v>
      </c>
      <c r="L204" s="517" t="s">
        <v>160</v>
      </c>
      <c r="M204" s="517" t="s">
        <v>161</v>
      </c>
      <c r="N204" s="517" t="s">
        <v>162</v>
      </c>
      <c r="O204" s="517" t="s">
        <v>163</v>
      </c>
      <c r="P204" s="517" t="s">
        <v>164</v>
      </c>
      <c r="Q204" s="517" t="s">
        <v>165</v>
      </c>
      <c r="R204" s="517" t="s">
        <v>166</v>
      </c>
      <c r="S204" s="517" t="s">
        <v>593</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15" customHeight="1" outlineLevel="3" x14ac:dyDescent="0.35">
      <c r="A205" s="440"/>
      <c r="B205" s="449"/>
      <c r="C205" s="442">
        <f>INT($C$40)+3.005</f>
        <v>4.0049999999999999</v>
      </c>
      <c r="D205" s="471" t="s">
        <v>502</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6" outlineLevel="2" x14ac:dyDescent="0.35">
      <c r="A206" s="440"/>
      <c r="B206" s="449"/>
      <c r="C206" s="442">
        <f>INT($C$40)+2</f>
        <v>3</v>
      </c>
      <c r="D206" s="471"/>
      <c r="E206" s="467"/>
      <c r="F206" s="467"/>
      <c r="G206" s="471"/>
      <c r="H206" s="476" t="s">
        <v>594</v>
      </c>
      <c r="I206" s="492"/>
      <c r="J206" s="518">
        <v>50</v>
      </c>
      <c r="K206" s="476"/>
      <c r="L206" s="476"/>
      <c r="M206" s="476" t="s">
        <v>595</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outlineLevel="2" x14ac:dyDescent="0.35">
      <c r="A207" s="440"/>
      <c r="B207" s="449"/>
      <c r="C207" s="442">
        <f>INT($C$40)+2</f>
        <v>3</v>
      </c>
      <c r="D207" s="471"/>
      <c r="E207" s="467"/>
      <c r="F207" s="467"/>
      <c r="G207" s="471"/>
      <c r="H207" s="476" t="s">
        <v>596</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outlineLevel="2" x14ac:dyDescent="0.35">
      <c r="A208" s="440"/>
      <c r="B208" s="449"/>
      <c r="C208" s="442">
        <f>INT($C$40)+2</f>
        <v>3</v>
      </c>
      <c r="D208" s="471"/>
      <c r="E208" s="467"/>
      <c r="F208" s="467"/>
      <c r="G208" s="471"/>
      <c r="H208" s="476"/>
      <c r="I208" s="492"/>
      <c r="J208" s="476" t="s">
        <v>597</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outlineLevel="3" x14ac:dyDescent="0.35">
      <c r="A209" s="440"/>
      <c r="B209" s="449"/>
      <c r="C209" s="442">
        <f t="shared" ref="C209:C217" si="7">INT($C$40)+3</f>
        <v>4</v>
      </c>
      <c r="D209" s="471"/>
      <c r="E209" s="467"/>
      <c r="F209" s="467"/>
      <c r="G209" s="471"/>
      <c r="H209" s="478" t="s">
        <v>598</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outlineLevel="3" x14ac:dyDescent="0.35">
      <c r="A210" s="440"/>
      <c r="B210" s="449"/>
      <c r="C210" s="442">
        <f t="shared" si="7"/>
        <v>4</v>
      </c>
      <c r="D210" s="471"/>
      <c r="E210" s="467"/>
      <c r="F210" s="467"/>
      <c r="G210" s="471"/>
      <c r="H210" s="478" t="s">
        <v>599</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outlineLevel="3" x14ac:dyDescent="0.35">
      <c r="A211" s="440"/>
      <c r="B211" s="449"/>
      <c r="C211" s="442">
        <f t="shared" si="7"/>
        <v>4</v>
      </c>
      <c r="D211" s="471"/>
      <c r="E211" s="467"/>
      <c r="F211" s="467"/>
      <c r="G211" s="471"/>
      <c r="H211" s="478" t="s">
        <v>600</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outlineLevel="3" x14ac:dyDescent="0.35">
      <c r="A212" s="440"/>
      <c r="B212" s="449"/>
      <c r="C212" s="442">
        <f t="shared" si="7"/>
        <v>4</v>
      </c>
      <c r="D212" s="471"/>
      <c r="E212" s="467"/>
      <c r="F212" s="467"/>
      <c r="G212" s="471"/>
      <c r="H212" s="478" t="s">
        <v>601</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outlineLevel="3" x14ac:dyDescent="0.35">
      <c r="A213" s="440"/>
      <c r="B213" s="449"/>
      <c r="C213" s="442">
        <f t="shared" si="7"/>
        <v>4</v>
      </c>
      <c r="D213" s="471"/>
      <c r="E213" s="467"/>
      <c r="F213" s="467"/>
      <c r="G213" s="471"/>
      <c r="H213" s="478" t="s">
        <v>602</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outlineLevel="3" x14ac:dyDescent="0.35">
      <c r="A214" s="440"/>
      <c r="B214" s="449"/>
      <c r="C214" s="442">
        <f t="shared" si="7"/>
        <v>4</v>
      </c>
      <c r="D214" s="471"/>
      <c r="E214" s="467"/>
      <c r="F214" s="467"/>
      <c r="G214" s="471"/>
      <c r="H214" s="478" t="s">
        <v>603</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outlineLevel="3" x14ac:dyDescent="0.35">
      <c r="A215" s="440"/>
      <c r="B215" s="449"/>
      <c r="C215" s="442">
        <f t="shared" si="7"/>
        <v>4</v>
      </c>
      <c r="D215" s="471"/>
      <c r="E215" s="467"/>
      <c r="F215" s="467"/>
      <c r="G215" s="471"/>
      <c r="H215" s="478" t="s">
        <v>604</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outlineLevel="3" x14ac:dyDescent="0.3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outlineLevel="3" x14ac:dyDescent="0.35">
      <c r="A217" s="440"/>
      <c r="B217" s="449"/>
      <c r="C217" s="442">
        <f t="shared" si="7"/>
        <v>4</v>
      </c>
      <c r="D217" s="471"/>
      <c r="E217" s="467"/>
      <c r="F217" s="467"/>
      <c r="G217" s="471"/>
      <c r="H217" s="478" t="s">
        <v>605</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15" customHeight="1" outlineLevel="2" x14ac:dyDescent="0.3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506</v>
      </c>
      <c r="AQ218" s="452"/>
      <c r="AR218" s="440"/>
      <c r="AS218" s="440"/>
      <c r="AT218" s="440"/>
    </row>
    <row r="219" spans="1:46" outlineLevel="1" x14ac:dyDescent="0.35">
      <c r="A219" s="440"/>
      <c r="B219" s="449"/>
      <c r="C219" s="442">
        <f>INT($C$40)+1</f>
        <v>2</v>
      </c>
      <c r="D219" s="471"/>
      <c r="E219" s="467"/>
      <c r="F219" s="467"/>
      <c r="G219" s="471"/>
      <c r="H219" s="488" t="s">
        <v>606</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15" customHeight="1" outlineLevel="3" x14ac:dyDescent="0.35">
      <c r="A220" s="440"/>
      <c r="B220" s="449"/>
      <c r="C220" s="442">
        <f>INT($C$40)+3.005</f>
        <v>4.0049999999999999</v>
      </c>
      <c r="D220" s="471" t="s">
        <v>502</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outlineLevel="2" x14ac:dyDescent="0.35">
      <c r="A221" s="440"/>
      <c r="B221" s="449"/>
      <c r="C221" s="442">
        <f>INT($C$40)+2</f>
        <v>3</v>
      </c>
      <c r="D221" s="471"/>
      <c r="E221" s="467"/>
      <c r="F221" s="467"/>
      <c r="G221" s="471"/>
      <c r="H221" s="476" t="s">
        <v>607</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15" customHeight="1" outlineLevel="2" x14ac:dyDescent="0.3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506</v>
      </c>
      <c r="AQ222" s="452"/>
      <c r="AR222" s="440"/>
      <c r="AS222" s="440"/>
      <c r="AT222" s="440"/>
    </row>
    <row r="223" spans="1:46" outlineLevel="1" x14ac:dyDescent="0.35">
      <c r="A223" s="440"/>
      <c r="B223" s="449"/>
      <c r="C223" s="442">
        <f>INT($C$40)+1</f>
        <v>2</v>
      </c>
      <c r="D223" s="471"/>
      <c r="E223" s="467"/>
      <c r="F223" s="467"/>
      <c r="G223" s="471"/>
      <c r="H223" s="488" t="s">
        <v>608</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15" customHeight="1" outlineLevel="3" x14ac:dyDescent="0.35">
      <c r="A224" s="440"/>
      <c r="B224" s="449"/>
      <c r="C224" s="442">
        <f>INT($C$40)+3.005</f>
        <v>4.0049999999999999</v>
      </c>
      <c r="D224" s="471" t="s">
        <v>502</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outlineLevel="2" x14ac:dyDescent="0.35">
      <c r="A225" s="440"/>
      <c r="B225" s="449"/>
      <c r="C225" s="442">
        <f>INT($C$40)+2</f>
        <v>3</v>
      </c>
      <c r="D225" s="471"/>
      <c r="E225" s="467"/>
      <c r="F225" s="467"/>
      <c r="G225" s="471"/>
      <c r="H225" s="476" t="s">
        <v>609</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outlineLevel="3" x14ac:dyDescent="0.3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outlineLevel="3" x14ac:dyDescent="0.35">
      <c r="A227" s="440"/>
      <c r="B227" s="449"/>
      <c r="C227" s="442">
        <f>INT($C$40)+3</f>
        <v>4</v>
      </c>
      <c r="D227" s="471"/>
      <c r="E227" s="467"/>
      <c r="F227" s="467"/>
      <c r="G227" s="471"/>
      <c r="H227" s="476" t="s">
        <v>610</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outlineLevel="3" x14ac:dyDescent="0.35">
      <c r="A228" s="440"/>
      <c r="B228" s="449"/>
      <c r="C228" s="442">
        <f>INT($C$40)+3</f>
        <v>4</v>
      </c>
      <c r="D228" s="471"/>
      <c r="E228" s="467"/>
      <c r="F228" s="467"/>
      <c r="G228" s="471"/>
      <c r="H228" s="476"/>
      <c r="I228" s="492" t="s">
        <v>611</v>
      </c>
      <c r="J228" s="492" t="s">
        <v>612</v>
      </c>
      <c r="K228" s="492" t="s">
        <v>908</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outlineLevel="3" x14ac:dyDescent="0.3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15" customHeight="1" outlineLevel="2" x14ac:dyDescent="0.3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506</v>
      </c>
      <c r="AQ230" s="452"/>
      <c r="AR230" s="440"/>
      <c r="AS230" s="440"/>
      <c r="AT230" s="440"/>
    </row>
    <row r="231" spans="1:46" ht="5.15" customHeight="1" outlineLevel="2" x14ac:dyDescent="0.3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15" customHeight="1" outlineLevel="1" x14ac:dyDescent="0.3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141</v>
      </c>
      <c r="AR232" s="440"/>
      <c r="AS232" s="440"/>
      <c r="AT232" s="440"/>
    </row>
    <row r="233" spans="1:46" ht="5.15" customHeight="1" x14ac:dyDescent="0.3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outlineLevel="2" x14ac:dyDescent="0.3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outlineLevel="2" x14ac:dyDescent="0.3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15" customHeight="1" thickBot="1" x14ac:dyDescent="0.4">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15" customHeight="1" outlineLevel="1" collapsed="1" x14ac:dyDescent="0.3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3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49999999999999" customHeight="1" x14ac:dyDescent="0.35">
      <c r="A239" s="440"/>
      <c r="B239" s="449"/>
      <c r="C239" s="442">
        <v>1.02</v>
      </c>
      <c r="D239" s="453"/>
      <c r="E239" s="522" t="s">
        <v>493</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49999999999999" customHeight="1" outlineLevel="1" x14ac:dyDescent="0.35">
      <c r="A240" s="440"/>
      <c r="B240" s="449"/>
      <c r="C240" s="442">
        <f>INT($C$239)+1.02</f>
        <v>2.02</v>
      </c>
      <c r="D240" s="453"/>
      <c r="E240" s="522" t="s">
        <v>495</v>
      </c>
      <c r="F240" s="526">
        <v>1</v>
      </c>
      <c r="G240" s="462"/>
      <c r="H240" s="463" t="s">
        <v>614</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15" customHeight="1" outlineLevel="2" x14ac:dyDescent="0.3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outlineLevel="2" x14ac:dyDescent="0.3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outlineLevel="2" x14ac:dyDescent="0.3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outlineLevel="2" x14ac:dyDescent="0.35">
      <c r="A244" s="440"/>
      <c r="B244" s="449"/>
      <c r="C244" s="442">
        <f>INT($C$239)+2</f>
        <v>3</v>
      </c>
      <c r="D244" s="450"/>
      <c r="E244" s="529"/>
      <c r="F244" s="529"/>
      <c r="G244" s="450"/>
      <c r="H244" s="469"/>
      <c r="I244" s="469"/>
      <c r="J244" s="469"/>
      <c r="K244" s="530" t="s">
        <v>538</v>
      </c>
      <c r="L244" s="530"/>
      <c r="M244" s="530"/>
      <c r="N244" s="530" t="s">
        <v>539</v>
      </c>
      <c r="O244" s="530"/>
      <c r="P244" s="530"/>
      <c r="Q244" s="530"/>
      <c r="R244" s="530" t="s">
        <v>541</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outlineLevel="2" x14ac:dyDescent="0.35">
      <c r="A245" s="440"/>
      <c r="B245" s="449"/>
      <c r="C245" s="442">
        <f>INT($C$239)+2</f>
        <v>3</v>
      </c>
      <c r="D245" s="450"/>
      <c r="E245" s="529"/>
      <c r="F245" s="529"/>
      <c r="G245" s="450"/>
      <c r="H245" s="469"/>
      <c r="I245" s="469"/>
      <c r="J245" s="469"/>
      <c r="K245" s="519" t="s">
        <v>14</v>
      </c>
      <c r="L245" s="519" t="s">
        <v>615</v>
      </c>
      <c r="M245" s="519" t="s">
        <v>4</v>
      </c>
      <c r="N245" s="519" t="s">
        <v>616</v>
      </c>
      <c r="O245" s="519" t="s">
        <v>617</v>
      </c>
      <c r="P245" s="519" t="s">
        <v>618</v>
      </c>
      <c r="Q245" s="519" t="s">
        <v>619</v>
      </c>
      <c r="R245" s="519" t="s">
        <v>616</v>
      </c>
      <c r="S245" s="519" t="s">
        <v>617</v>
      </c>
      <c r="T245" s="519" t="s">
        <v>618</v>
      </c>
      <c r="U245" s="519" t="s">
        <v>619</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5" customHeight="1" outlineLevel="2" x14ac:dyDescent="0.35">
      <c r="A246" s="440"/>
      <c r="B246" s="449" t="s">
        <v>499</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outlineLevel="3" collapsed="1" x14ac:dyDescent="0.35">
      <c r="A247" s="440"/>
      <c r="B247" s="449"/>
      <c r="C247" s="442">
        <f>INT(MAX($C$251:$C$311))</f>
        <v>4</v>
      </c>
      <c r="D247" s="471"/>
      <c r="E247" s="529"/>
      <c r="F247" s="529"/>
      <c r="G247" s="471"/>
      <c r="H247" s="529" t="s">
        <v>620</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35">
      <c r="A248" s="440"/>
      <c r="B248" s="449" t="s">
        <v>500</v>
      </c>
      <c r="C248" s="442">
        <f>INT(MAX($C$251:$C$311))+1</f>
        <v>5</v>
      </c>
      <c r="D248" s="471" t="s">
        <v>501</v>
      </c>
      <c r="E248" s="529"/>
      <c r="F248" s="529"/>
      <c r="G248" s="471"/>
      <c r="H248" s="529" t="s">
        <v>621</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35">
      <c r="A249" s="440"/>
      <c r="B249" s="449" t="s">
        <v>500</v>
      </c>
      <c r="C249" s="442">
        <f>INT(MAX($C$251:$C$311))+1</f>
        <v>5</v>
      </c>
      <c r="D249" s="471" t="s">
        <v>501</v>
      </c>
      <c r="E249" s="529"/>
      <c r="F249" s="529"/>
      <c r="G249" s="471"/>
      <c r="H249" s="529" t="s">
        <v>621</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x14ac:dyDescent="0.35">
      <c r="A250" s="440"/>
      <c r="B250" s="449"/>
      <c r="C250" s="442">
        <f>INT($C$239)+1</f>
        <v>2</v>
      </c>
      <c r="D250" s="471"/>
      <c r="E250" s="529"/>
      <c r="F250" s="529"/>
      <c r="G250" s="471"/>
      <c r="H250" s="532" t="s">
        <v>622</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15" customHeight="1" outlineLevel="3" x14ac:dyDescent="0.35">
      <c r="A251" s="440"/>
      <c r="B251" s="449"/>
      <c r="C251" s="442">
        <f>INT($C$239)+3.005</f>
        <v>4.0049999999999999</v>
      </c>
      <c r="D251" s="471" t="s">
        <v>502</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outlineLevel="2" x14ac:dyDescent="0.35">
      <c r="A252" s="440"/>
      <c r="B252" s="449"/>
      <c r="C252" s="442">
        <f>INT($C$239)+2</f>
        <v>3</v>
      </c>
      <c r="D252" s="471"/>
      <c r="E252" s="529"/>
      <c r="F252" s="529"/>
      <c r="G252" s="471"/>
      <c r="H252" s="475" t="s">
        <v>623</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outlineLevel="2" x14ac:dyDescent="0.35">
      <c r="A253" s="440"/>
      <c r="B253" s="449"/>
      <c r="C253" s="442">
        <f>INT($C$239)+2</f>
        <v>3</v>
      </c>
      <c r="D253" s="471"/>
      <c r="E253" s="529"/>
      <c r="F253" s="529"/>
      <c r="G253" s="471"/>
      <c r="H253" s="476" t="s">
        <v>624</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outlineLevel="3" x14ac:dyDescent="0.3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15" customHeight="1" outlineLevel="2" x14ac:dyDescent="0.3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506</v>
      </c>
      <c r="AQ255" s="452"/>
      <c r="AR255" s="440"/>
      <c r="AS255" s="440"/>
      <c r="AT255" s="440"/>
    </row>
    <row r="256" spans="1:46" outlineLevel="1" x14ac:dyDescent="0.35">
      <c r="A256" s="440"/>
      <c r="B256" s="449"/>
      <c r="C256" s="442">
        <f>INT($C$239)+1</f>
        <v>2</v>
      </c>
      <c r="D256" s="471"/>
      <c r="E256" s="529"/>
      <c r="F256" s="529"/>
      <c r="G256" s="471"/>
      <c r="H256" s="532" t="s">
        <v>625</v>
      </c>
      <c r="I256" s="458" t="s">
        <v>626</v>
      </c>
      <c r="J256" s="535"/>
      <c r="K256" s="458" t="s">
        <v>627</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15" customHeight="1" outlineLevel="3" x14ac:dyDescent="0.35">
      <c r="A257" s="440"/>
      <c r="B257" s="449"/>
      <c r="C257" s="442">
        <f>INT($C$239)+3.005</f>
        <v>4.0049999999999999</v>
      </c>
      <c r="D257" s="471" t="s">
        <v>502</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35">
      <c r="A258" s="440"/>
      <c r="B258" s="449"/>
      <c r="C258" s="442">
        <f>INT($C$239)+2</f>
        <v>3</v>
      </c>
      <c r="D258" s="471"/>
      <c r="E258" s="529"/>
      <c r="F258" s="529"/>
      <c r="G258" s="471"/>
      <c r="H258" s="536" t="s">
        <v>584</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628</v>
      </c>
      <c r="X258" s="498"/>
      <c r="Y258" s="498"/>
      <c r="Z258" s="498"/>
      <c r="AA258" s="498"/>
      <c r="AB258" s="476"/>
      <c r="AC258" s="829" t="s">
        <v>629</v>
      </c>
      <c r="AD258" s="830"/>
      <c r="AE258" s="830"/>
      <c r="AF258" s="831"/>
      <c r="AG258" s="476"/>
      <c r="AH258" s="539" t="s">
        <v>630</v>
      </c>
      <c r="AI258" s="539"/>
      <c r="AJ258" s="539"/>
      <c r="AK258" s="539"/>
      <c r="AL258" s="476"/>
      <c r="AM258" s="476"/>
      <c r="AN258" s="476"/>
      <c r="AO258" s="476"/>
      <c r="AP258" s="471"/>
      <c r="AQ258" s="452"/>
      <c r="AR258" s="440"/>
      <c r="AS258" s="440"/>
      <c r="AT258" s="440"/>
    </row>
    <row r="259" spans="1:46" outlineLevel="2" x14ac:dyDescent="0.35">
      <c r="A259" s="440"/>
      <c r="B259" s="449"/>
      <c r="C259" s="442">
        <f>INT($C$239)+2</f>
        <v>3</v>
      </c>
      <c r="D259" s="471"/>
      <c r="E259" s="529"/>
      <c r="F259" s="529"/>
      <c r="G259" s="471"/>
      <c r="H259" s="540" t="s">
        <v>631</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32"/>
      <c r="AD259" s="833"/>
      <c r="AE259" s="833"/>
      <c r="AF259" s="834"/>
      <c r="AG259" s="492"/>
      <c r="AH259" s="543"/>
      <c r="AI259" s="543"/>
      <c r="AJ259" s="543"/>
      <c r="AK259" s="543"/>
      <c r="AL259" s="492"/>
      <c r="AM259" s="492"/>
      <c r="AN259" s="492"/>
      <c r="AO259" s="492"/>
      <c r="AP259" s="471"/>
      <c r="AQ259" s="452"/>
      <c r="AR259" s="440"/>
      <c r="AS259" s="440"/>
      <c r="AT259" s="440"/>
    </row>
    <row r="260" spans="1:46" outlineLevel="2" x14ac:dyDescent="0.35">
      <c r="A260" s="440"/>
      <c r="B260" s="449"/>
      <c r="C260" s="442">
        <f>INT($C$239)+3</f>
        <v>4</v>
      </c>
      <c r="D260" s="471"/>
      <c r="E260" s="529"/>
      <c r="F260" s="529"/>
      <c r="G260" s="471"/>
      <c r="H260" s="475" t="s">
        <v>632</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9" t="s">
        <v>633</v>
      </c>
      <c r="AD260" s="830"/>
      <c r="AE260" s="830"/>
      <c r="AF260" s="831"/>
      <c r="AG260" s="476"/>
      <c r="AH260" s="544" t="s">
        <v>634</v>
      </c>
      <c r="AI260" s="539"/>
      <c r="AJ260" s="539"/>
      <c r="AK260" s="539"/>
      <c r="AL260" s="476"/>
      <c r="AM260" s="476"/>
      <c r="AN260" s="476"/>
      <c r="AO260" s="476"/>
      <c r="AP260" s="471"/>
      <c r="AQ260" s="452"/>
      <c r="AR260" s="440"/>
      <c r="AS260" s="440"/>
      <c r="AT260" s="440"/>
    </row>
    <row r="261" spans="1:46" outlineLevel="2" x14ac:dyDescent="0.35">
      <c r="A261" s="440"/>
      <c r="B261" s="449"/>
      <c r="C261" s="442">
        <f>INT($C$239)+3</f>
        <v>4</v>
      </c>
      <c r="D261" s="471"/>
      <c r="E261" s="529"/>
      <c r="F261" s="529"/>
      <c r="G261" s="471"/>
      <c r="H261" s="476" t="s">
        <v>635</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2"/>
      <c r="AD261" s="833"/>
      <c r="AE261" s="833"/>
      <c r="AF261" s="834"/>
      <c r="AG261" s="476"/>
      <c r="AH261" s="539"/>
      <c r="AI261" s="539"/>
      <c r="AJ261" s="539"/>
      <c r="AK261" s="539"/>
      <c r="AL261" s="476"/>
      <c r="AM261" s="476"/>
      <c r="AN261" s="476"/>
      <c r="AO261" s="476"/>
      <c r="AP261" s="471"/>
      <c r="AQ261" s="452"/>
      <c r="AR261" s="440"/>
      <c r="AS261" s="440"/>
      <c r="AT261" s="440"/>
    </row>
    <row r="262" spans="1:46" outlineLevel="2" x14ac:dyDescent="0.35">
      <c r="A262" s="440"/>
      <c r="B262" s="449"/>
      <c r="C262" s="442">
        <f>INT($C$239)+2</f>
        <v>3</v>
      </c>
      <c r="D262" s="471"/>
      <c r="E262" s="529" t="s">
        <v>636</v>
      </c>
      <c r="F262" s="529"/>
      <c r="G262" s="471"/>
      <c r="H262" s="545" t="s">
        <v>637</v>
      </c>
      <c r="I262" s="499" t="s">
        <v>638</v>
      </c>
      <c r="J262" s="546"/>
      <c r="K262" s="479">
        <f>COUNTA($H$263:$H$279)</f>
        <v>2</v>
      </c>
      <c r="L262" s="479">
        <f>COUNTA($I$263:$I$279)/K262</f>
        <v>8</v>
      </c>
      <c r="M262" s="547">
        <v>-8</v>
      </c>
      <c r="N262" s="499" t="s">
        <v>975</v>
      </c>
      <c r="O262" s="499"/>
      <c r="P262" s="499"/>
      <c r="Q262" s="499"/>
      <c r="R262" s="499" t="s">
        <v>639</v>
      </c>
      <c r="S262" s="499"/>
      <c r="T262" s="499"/>
      <c r="U262" s="499"/>
      <c r="V262" s="476"/>
      <c r="W262" s="548" t="s">
        <v>640</v>
      </c>
      <c r="X262" s="548" t="s">
        <v>641</v>
      </c>
      <c r="Y262" s="548" t="s">
        <v>642</v>
      </c>
      <c r="Z262" s="548" t="s">
        <v>643</v>
      </c>
      <c r="AA262" s="549"/>
      <c r="AB262" s="476"/>
      <c r="AC262" s="548" t="s">
        <v>640</v>
      </c>
      <c r="AD262" s="548" t="s">
        <v>641</v>
      </c>
      <c r="AE262" s="548" t="s">
        <v>642</v>
      </c>
      <c r="AF262" s="548" t="s">
        <v>643</v>
      </c>
      <c r="AG262" s="476"/>
      <c r="AH262" s="550" t="s">
        <v>640</v>
      </c>
      <c r="AI262" s="550" t="s">
        <v>641</v>
      </c>
      <c r="AJ262" s="550" t="s">
        <v>642</v>
      </c>
      <c r="AK262" s="550" t="s">
        <v>643</v>
      </c>
      <c r="AL262" s="476"/>
      <c r="AM262" s="476"/>
      <c r="AN262" s="476"/>
      <c r="AO262" s="476"/>
      <c r="AP262" s="471"/>
      <c r="AQ262" s="452"/>
      <c r="AR262" s="440"/>
      <c r="AS262" s="440"/>
      <c r="AT262" s="440"/>
    </row>
    <row r="263" spans="1:46" outlineLevel="2" x14ac:dyDescent="0.35">
      <c r="A263" s="440"/>
      <c r="B263" s="449"/>
      <c r="C263" s="442">
        <f>INT($C$239)+2</f>
        <v>3</v>
      </c>
      <c r="D263" s="471"/>
      <c r="E263" s="529">
        <v>1</v>
      </c>
      <c r="F263" s="529"/>
      <c r="G263" s="471"/>
      <c r="H263" s="492" t="str">
        <f>H$258</f>
        <v>May</v>
      </c>
      <c r="I263" s="551">
        <v>0</v>
      </c>
      <c r="J263" s="552" t="s">
        <v>644</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outlineLevel="3" x14ac:dyDescent="0.35">
      <c r="A264" s="440"/>
      <c r="B264" s="449"/>
      <c r="C264" s="442">
        <f>INT($C$239)+3</f>
        <v>4</v>
      </c>
      <c r="D264" s="471"/>
      <c r="E264" s="529">
        <v>1</v>
      </c>
      <c r="F264" s="529"/>
      <c r="G264" s="471"/>
      <c r="H264" s="476"/>
      <c r="I264" s="551">
        <v>1</v>
      </c>
      <c r="J264" s="564" t="s">
        <v>645</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outlineLevel="3" x14ac:dyDescent="0.35">
      <c r="A265" s="440"/>
      <c r="B265" s="449"/>
      <c r="C265" s="442">
        <f t="shared" ref="C265:C270" si="12">INT($C$239+3)</f>
        <v>4</v>
      </c>
      <c r="D265" s="471"/>
      <c r="E265" s="529">
        <v>1</v>
      </c>
      <c r="F265" s="529"/>
      <c r="G265" s="471"/>
      <c r="H265" s="476"/>
      <c r="I265" s="551">
        <v>2</v>
      </c>
      <c r="J265" s="573" t="s">
        <v>646</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outlineLevel="3" x14ac:dyDescent="0.35">
      <c r="A266" s="440"/>
      <c r="B266" s="449"/>
      <c r="C266" s="442">
        <f t="shared" si="12"/>
        <v>4</v>
      </c>
      <c r="D266" s="471"/>
      <c r="E266" s="529">
        <v>1</v>
      </c>
      <c r="F266" s="529"/>
      <c r="G266" s="471"/>
      <c r="H266" s="476"/>
      <c r="I266" s="476">
        <v>3</v>
      </c>
      <c r="J266" s="475" t="s">
        <v>647</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outlineLevel="3" x14ac:dyDescent="0.35">
      <c r="A267" s="440"/>
      <c r="B267" s="449"/>
      <c r="C267" s="442">
        <f t="shared" si="12"/>
        <v>4</v>
      </c>
      <c r="D267" s="471"/>
      <c r="E267" s="529">
        <v>1</v>
      </c>
      <c r="F267" s="529"/>
      <c r="G267" s="471"/>
      <c r="H267" s="476"/>
      <c r="I267" s="476">
        <v>4</v>
      </c>
      <c r="J267" s="476" t="s">
        <v>648</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outlineLevel="3" x14ac:dyDescent="0.35">
      <c r="A268" s="440"/>
      <c r="B268" s="449"/>
      <c r="C268" s="442">
        <f t="shared" si="12"/>
        <v>4</v>
      </c>
      <c r="D268" s="471"/>
      <c r="E268" s="529">
        <v>1</v>
      </c>
      <c r="F268" s="529"/>
      <c r="G268" s="471"/>
      <c r="H268" s="476"/>
      <c r="I268" s="476">
        <v>5</v>
      </c>
      <c r="J268" s="476" t="s">
        <v>649</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outlineLevel="3" x14ac:dyDescent="0.35">
      <c r="A269" s="440"/>
      <c r="B269" s="449"/>
      <c r="C269" s="442">
        <f t="shared" si="12"/>
        <v>4</v>
      </c>
      <c r="D269" s="471"/>
      <c r="E269" s="529">
        <v>1</v>
      </c>
      <c r="F269" s="529"/>
      <c r="G269" s="471"/>
      <c r="H269" s="476"/>
      <c r="I269" s="476">
        <v>6</v>
      </c>
      <c r="J269" s="476" t="s">
        <v>650</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outlineLevel="3" x14ac:dyDescent="0.35">
      <c r="A270" s="440"/>
      <c r="B270" s="449"/>
      <c r="C270" s="442">
        <f t="shared" si="12"/>
        <v>4</v>
      </c>
      <c r="D270" s="471"/>
      <c r="E270" s="529">
        <v>1</v>
      </c>
      <c r="F270" s="529"/>
      <c r="G270" s="471"/>
      <c r="H270" s="476"/>
      <c r="I270" s="476">
        <v>7</v>
      </c>
      <c r="J270" s="476" t="s">
        <v>651</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x14ac:dyDescent="0.35">
      <c r="A271" s="440"/>
      <c r="B271" s="449"/>
      <c r="C271" s="442">
        <f>INT($C$239)+2</f>
        <v>3</v>
      </c>
      <c r="D271" s="471"/>
      <c r="E271" s="529">
        <v>2</v>
      </c>
      <c r="F271" s="529"/>
      <c r="G271" s="471"/>
      <c r="H271" s="492" t="str">
        <f>H$259</f>
        <v>July</v>
      </c>
      <c r="I271" s="476">
        <v>0</v>
      </c>
      <c r="J271" s="552" t="s">
        <v>644</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outlineLevel="3" x14ac:dyDescent="0.35">
      <c r="A272" s="440"/>
      <c r="B272" s="449"/>
      <c r="C272" s="442">
        <f>INT($C$239)+3</f>
        <v>4</v>
      </c>
      <c r="D272" s="471"/>
      <c r="E272" s="529">
        <v>2</v>
      </c>
      <c r="F272" s="529"/>
      <c r="G272" s="471"/>
      <c r="H272" s="476"/>
      <c r="I272" s="476">
        <v>1</v>
      </c>
      <c r="J272" s="564" t="s">
        <v>645</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outlineLevel="3" x14ac:dyDescent="0.35">
      <c r="A273" s="440"/>
      <c r="B273" s="449"/>
      <c r="C273" s="442">
        <f t="shared" ref="C273:C278" si="14">INT($C$239+3)</f>
        <v>4</v>
      </c>
      <c r="D273" s="471"/>
      <c r="E273" s="529">
        <v>2</v>
      </c>
      <c r="F273" s="529"/>
      <c r="G273" s="471"/>
      <c r="H273" s="476"/>
      <c r="I273" s="476">
        <v>2</v>
      </c>
      <c r="J273" s="564" t="s">
        <v>652</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outlineLevel="3" x14ac:dyDescent="0.35">
      <c r="A274" s="440"/>
      <c r="B274" s="449"/>
      <c r="C274" s="442">
        <f t="shared" si="14"/>
        <v>4</v>
      </c>
      <c r="D274" s="471"/>
      <c r="E274" s="529">
        <v>2</v>
      </c>
      <c r="F274" s="529"/>
      <c r="G274" s="471"/>
      <c r="H274" s="476"/>
      <c r="I274" s="476">
        <v>3</v>
      </c>
      <c r="J274" s="564" t="s">
        <v>653</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outlineLevel="3" x14ac:dyDescent="0.35">
      <c r="A275" s="440"/>
      <c r="B275" s="449"/>
      <c r="C275" s="442">
        <f t="shared" si="14"/>
        <v>4</v>
      </c>
      <c r="D275" s="471"/>
      <c r="E275" s="529">
        <v>2</v>
      </c>
      <c r="F275" s="529"/>
      <c r="G275" s="471"/>
      <c r="H275" s="476"/>
      <c r="I275" s="476">
        <v>4</v>
      </c>
      <c r="J275" s="564" t="s">
        <v>654</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outlineLevel="3" x14ac:dyDescent="0.35">
      <c r="A276" s="440"/>
      <c r="B276" s="449"/>
      <c r="C276" s="442">
        <f t="shared" si="14"/>
        <v>4</v>
      </c>
      <c r="D276" s="471"/>
      <c r="E276" s="529">
        <v>2</v>
      </c>
      <c r="F276" s="529"/>
      <c r="G276" s="471"/>
      <c r="H276" s="476"/>
      <c r="I276" s="476">
        <v>5</v>
      </c>
      <c r="J276" s="564" t="s">
        <v>655</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outlineLevel="3" x14ac:dyDescent="0.35">
      <c r="A277" s="440"/>
      <c r="B277" s="449"/>
      <c r="C277" s="442">
        <f t="shared" si="14"/>
        <v>4</v>
      </c>
      <c r="D277" s="471"/>
      <c r="E277" s="529">
        <v>2</v>
      </c>
      <c r="F277" s="529"/>
      <c r="G277" s="471"/>
      <c r="H277" s="476"/>
      <c r="I277" s="476">
        <v>6</v>
      </c>
      <c r="J277" s="564" t="s">
        <v>656</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outlineLevel="3" x14ac:dyDescent="0.35">
      <c r="A278" s="440"/>
      <c r="B278" s="449"/>
      <c r="C278" s="442">
        <f t="shared" si="14"/>
        <v>4</v>
      </c>
      <c r="D278" s="471"/>
      <c r="E278" s="529">
        <v>2</v>
      </c>
      <c r="F278" s="529"/>
      <c r="G278" s="471"/>
      <c r="H278" s="476"/>
      <c r="I278" s="476">
        <v>7</v>
      </c>
      <c r="J278" s="573" t="s">
        <v>657</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15" customHeight="1" outlineLevel="2" x14ac:dyDescent="0.3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506</v>
      </c>
      <c r="AQ279" s="452"/>
      <c r="AR279" s="440"/>
      <c r="AS279" s="440"/>
      <c r="AT279" s="440"/>
    </row>
    <row r="280" spans="1:46" outlineLevel="2" x14ac:dyDescent="0.35">
      <c r="A280" s="440"/>
      <c r="B280" s="449"/>
      <c r="C280" s="442">
        <f>INT($C$239)+2</f>
        <v>3</v>
      </c>
      <c r="D280" s="471"/>
      <c r="E280" s="529" t="s">
        <v>636</v>
      </c>
      <c r="F280" s="529"/>
      <c r="G280" s="471"/>
      <c r="H280" s="545" t="s">
        <v>637</v>
      </c>
      <c r="I280" s="499" t="s">
        <v>638</v>
      </c>
      <c r="J280" s="499"/>
      <c r="K280" s="476"/>
      <c r="L280" s="476"/>
      <c r="M280" s="476"/>
      <c r="N280" s="499" t="s">
        <v>658</v>
      </c>
      <c r="O280" s="499"/>
      <c r="P280" s="499"/>
      <c r="Q280" s="499"/>
      <c r="R280" s="476" t="s">
        <v>659</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x14ac:dyDescent="0.35">
      <c r="A281" s="440"/>
      <c r="B281" s="449"/>
      <c r="C281" s="442">
        <f>INT($C$239)+2</f>
        <v>3</v>
      </c>
      <c r="D281" s="471"/>
      <c r="E281" s="529">
        <v>1</v>
      </c>
      <c r="F281" s="529"/>
      <c r="G281" s="471"/>
      <c r="H281" s="492" t="str">
        <f>H$258</f>
        <v>May</v>
      </c>
      <c r="I281" s="476">
        <v>0</v>
      </c>
      <c r="J281" s="476" t="s">
        <v>660</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outlineLevel="3" x14ac:dyDescent="0.35">
      <c r="A282" s="440"/>
      <c r="B282" s="449"/>
      <c r="C282" s="442">
        <f>INT($C$239)+3</f>
        <v>4</v>
      </c>
      <c r="D282" s="471"/>
      <c r="E282" s="529">
        <v>1</v>
      </c>
      <c r="F282" s="529"/>
      <c r="G282" s="471"/>
      <c r="H282" s="476"/>
      <c r="I282" s="476">
        <v>1</v>
      </c>
      <c r="J282" s="476" t="s">
        <v>661</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outlineLevel="3" x14ac:dyDescent="0.35">
      <c r="A283" s="440"/>
      <c r="B283" s="449"/>
      <c r="C283" s="442">
        <f t="shared" ref="C283:C288" si="17">INT($C$239+3)</f>
        <v>4</v>
      </c>
      <c r="D283" s="471"/>
      <c r="E283" s="529">
        <v>1</v>
      </c>
      <c r="F283" s="529"/>
      <c r="G283" s="471"/>
      <c r="H283" s="476"/>
      <c r="I283" s="476">
        <v>2</v>
      </c>
      <c r="J283" s="476" t="s">
        <v>662</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outlineLevel="3" x14ac:dyDescent="0.35">
      <c r="A284" s="440"/>
      <c r="B284" s="449"/>
      <c r="C284" s="442">
        <f t="shared" si="17"/>
        <v>4</v>
      </c>
      <c r="D284" s="471"/>
      <c r="E284" s="529">
        <v>1</v>
      </c>
      <c r="F284" s="529"/>
      <c r="G284" s="471"/>
      <c r="H284" s="476"/>
      <c r="I284" s="476">
        <v>3</v>
      </c>
      <c r="J284" s="476" t="s">
        <v>647</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outlineLevel="3" x14ac:dyDescent="0.35">
      <c r="A285" s="440"/>
      <c r="B285" s="449"/>
      <c r="C285" s="442">
        <f t="shared" si="17"/>
        <v>4</v>
      </c>
      <c r="D285" s="471"/>
      <c r="E285" s="529">
        <v>1</v>
      </c>
      <c r="F285" s="529"/>
      <c r="G285" s="471"/>
      <c r="H285" s="476"/>
      <c r="I285" s="476">
        <v>4</v>
      </c>
      <c r="J285" s="476" t="s">
        <v>648</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outlineLevel="3" x14ac:dyDescent="0.35">
      <c r="A286" s="440"/>
      <c r="B286" s="449"/>
      <c r="C286" s="442">
        <f t="shared" si="17"/>
        <v>4</v>
      </c>
      <c r="D286" s="471"/>
      <c r="E286" s="529">
        <v>1</v>
      </c>
      <c r="F286" s="529"/>
      <c r="G286" s="471"/>
      <c r="H286" s="476"/>
      <c r="I286" s="476">
        <v>5</v>
      </c>
      <c r="J286" s="476" t="s">
        <v>649</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outlineLevel="3" x14ac:dyDescent="0.35">
      <c r="A287" s="440"/>
      <c r="B287" s="449"/>
      <c r="C287" s="442">
        <f t="shared" si="17"/>
        <v>4</v>
      </c>
      <c r="D287" s="471"/>
      <c r="E287" s="529">
        <v>1</v>
      </c>
      <c r="F287" s="529"/>
      <c r="G287" s="471"/>
      <c r="H287" s="476"/>
      <c r="I287" s="476">
        <v>6</v>
      </c>
      <c r="J287" s="476" t="s">
        <v>650</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outlineLevel="3" x14ac:dyDescent="0.35">
      <c r="A288" s="440"/>
      <c r="B288" s="449"/>
      <c r="C288" s="442">
        <f t="shared" si="17"/>
        <v>4</v>
      </c>
      <c r="D288" s="471"/>
      <c r="E288" s="529">
        <v>1</v>
      </c>
      <c r="F288" s="529"/>
      <c r="G288" s="471"/>
      <c r="H288" s="476"/>
      <c r="I288" s="476">
        <v>7</v>
      </c>
      <c r="J288" s="476" t="s">
        <v>651</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x14ac:dyDescent="0.35">
      <c r="A289" s="440"/>
      <c r="B289" s="449"/>
      <c r="C289" s="442">
        <f>INT($C$239)+2</f>
        <v>3</v>
      </c>
      <c r="D289" s="471"/>
      <c r="E289" s="529">
        <v>2</v>
      </c>
      <c r="F289" s="529"/>
      <c r="G289" s="471"/>
      <c r="H289" s="492" t="str">
        <f>H$259</f>
        <v>July</v>
      </c>
      <c r="I289" s="476">
        <v>0</v>
      </c>
      <c r="J289" s="476" t="s">
        <v>660</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outlineLevel="3" x14ac:dyDescent="0.35">
      <c r="A290" s="440"/>
      <c r="B290" s="449"/>
      <c r="C290" s="442">
        <f>INT($C$239)+3</f>
        <v>4</v>
      </c>
      <c r="D290" s="471"/>
      <c r="E290" s="529">
        <v>2</v>
      </c>
      <c r="F290" s="529"/>
      <c r="G290" s="471"/>
      <c r="H290" s="476"/>
      <c r="I290" s="476">
        <v>1</v>
      </c>
      <c r="J290" s="476" t="s">
        <v>661</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outlineLevel="3" x14ac:dyDescent="0.35">
      <c r="A291" s="440"/>
      <c r="B291" s="449"/>
      <c r="C291" s="442">
        <f t="shared" ref="C291:C296" si="18">INT($C$239+3)</f>
        <v>4</v>
      </c>
      <c r="D291" s="471"/>
      <c r="E291" s="529">
        <v>2</v>
      </c>
      <c r="F291" s="529"/>
      <c r="G291" s="471"/>
      <c r="H291" s="476"/>
      <c r="I291" s="476">
        <v>2</v>
      </c>
      <c r="J291" s="476" t="s">
        <v>662</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outlineLevel="3" x14ac:dyDescent="0.35">
      <c r="A292" s="440"/>
      <c r="B292" s="449"/>
      <c r="C292" s="442">
        <f t="shared" si="18"/>
        <v>4</v>
      </c>
      <c r="D292" s="471"/>
      <c r="E292" s="529">
        <v>2</v>
      </c>
      <c r="F292" s="529"/>
      <c r="G292" s="471"/>
      <c r="H292" s="476"/>
      <c r="I292" s="476">
        <v>3</v>
      </c>
      <c r="J292" s="476" t="s">
        <v>647</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outlineLevel="3" x14ac:dyDescent="0.35">
      <c r="A293" s="440"/>
      <c r="B293" s="449"/>
      <c r="C293" s="442">
        <f t="shared" si="18"/>
        <v>4</v>
      </c>
      <c r="D293" s="471"/>
      <c r="E293" s="529">
        <v>2</v>
      </c>
      <c r="F293" s="529"/>
      <c r="G293" s="471"/>
      <c r="H293" s="476"/>
      <c r="I293" s="476">
        <v>4</v>
      </c>
      <c r="J293" s="476" t="s">
        <v>648</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outlineLevel="3" x14ac:dyDescent="0.35">
      <c r="A294" s="440"/>
      <c r="B294" s="449"/>
      <c r="C294" s="442">
        <f t="shared" si="18"/>
        <v>4</v>
      </c>
      <c r="D294" s="471"/>
      <c r="E294" s="529">
        <v>2</v>
      </c>
      <c r="F294" s="529"/>
      <c r="G294" s="471"/>
      <c r="H294" s="476"/>
      <c r="I294" s="476">
        <v>5</v>
      </c>
      <c r="J294" s="476" t="s">
        <v>649</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outlineLevel="3" x14ac:dyDescent="0.35">
      <c r="A295" s="440"/>
      <c r="B295" s="449"/>
      <c r="C295" s="442">
        <f t="shared" si="18"/>
        <v>4</v>
      </c>
      <c r="D295" s="471"/>
      <c r="E295" s="529">
        <v>2</v>
      </c>
      <c r="F295" s="529"/>
      <c r="G295" s="471"/>
      <c r="H295" s="476"/>
      <c r="I295" s="476">
        <v>6</v>
      </c>
      <c r="J295" s="476" t="s">
        <v>650</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outlineLevel="3" x14ac:dyDescent="0.35">
      <c r="A296" s="440"/>
      <c r="B296" s="449"/>
      <c r="C296" s="442">
        <f t="shared" si="18"/>
        <v>4</v>
      </c>
      <c r="D296" s="471"/>
      <c r="E296" s="529">
        <v>2</v>
      </c>
      <c r="F296" s="529"/>
      <c r="G296" s="471"/>
      <c r="H296" s="476"/>
      <c r="I296" s="476">
        <v>7</v>
      </c>
      <c r="J296" s="476" t="s">
        <v>651</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15" customHeight="1" outlineLevel="2" x14ac:dyDescent="0.3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506</v>
      </c>
      <c r="AQ297" s="452"/>
      <c r="AR297" s="440"/>
      <c r="AS297" s="440"/>
      <c r="AT297" s="440"/>
    </row>
    <row r="298" spans="1:46" outlineLevel="2" x14ac:dyDescent="0.35">
      <c r="A298" s="440"/>
      <c r="B298" s="449"/>
      <c r="C298" s="442">
        <f>INT($C$239+3)</f>
        <v>4</v>
      </c>
      <c r="D298" s="471"/>
      <c r="E298" s="529"/>
      <c r="F298" s="529"/>
      <c r="G298" s="471"/>
      <c r="H298" s="545" t="s">
        <v>663</v>
      </c>
      <c r="I298" s="499" t="s">
        <v>664</v>
      </c>
      <c r="J298" s="498"/>
      <c r="K298" s="476"/>
      <c r="L298" s="476"/>
      <c r="M298" s="476"/>
      <c r="N298" s="476"/>
      <c r="O298" s="835" t="s">
        <v>665</v>
      </c>
      <c r="P298" s="836"/>
      <c r="Q298" s="836"/>
      <c r="R298" s="836"/>
      <c r="S298" s="836"/>
      <c r="T298" s="836"/>
      <c r="U298" s="836"/>
      <c r="V298" s="836"/>
      <c r="W298" s="836"/>
      <c r="X298" s="837"/>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outlineLevel="3" x14ac:dyDescent="0.3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8"/>
      <c r="P299" s="839"/>
      <c r="Q299" s="839"/>
      <c r="R299" s="839"/>
      <c r="S299" s="839"/>
      <c r="T299" s="839"/>
      <c r="U299" s="839"/>
      <c r="V299" s="839"/>
      <c r="W299" s="839"/>
      <c r="X299" s="840"/>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outlineLevel="3" x14ac:dyDescent="0.35">
      <c r="A300" s="440"/>
      <c r="B300" s="449"/>
      <c r="C300" s="442">
        <f>INT($C$239+3)</f>
        <v>4</v>
      </c>
      <c r="D300" s="471"/>
      <c r="E300" s="529"/>
      <c r="F300" s="529"/>
      <c r="G300" s="471"/>
      <c r="H300" s="587" t="s">
        <v>666</v>
      </c>
      <c r="I300" s="476">
        <v>1</v>
      </c>
      <c r="J300" s="476" t="b">
        <f>COUNTA(K300:M300)&gt;0</f>
        <v>0</v>
      </c>
      <c r="K300" s="493"/>
      <c r="L300" s="493"/>
      <c r="M300" s="493"/>
      <c r="N300" s="476"/>
      <c r="O300" s="838"/>
      <c r="P300" s="839"/>
      <c r="Q300" s="839"/>
      <c r="R300" s="839"/>
      <c r="S300" s="839"/>
      <c r="T300" s="839"/>
      <c r="U300" s="839"/>
      <c r="V300" s="839"/>
      <c r="W300" s="839"/>
      <c r="X300" s="840"/>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outlineLevel="3" x14ac:dyDescent="0.35">
      <c r="A301" s="440"/>
      <c r="B301" s="449"/>
      <c r="C301" s="442">
        <f>INT($C$239+3)</f>
        <v>4</v>
      </c>
      <c r="D301" s="471"/>
      <c r="E301" s="529"/>
      <c r="F301" s="529"/>
      <c r="G301" s="471"/>
      <c r="H301" s="492"/>
      <c r="I301" s="476">
        <v>2</v>
      </c>
      <c r="J301" s="476" t="b">
        <f>COUNTA(K301:M301)&gt;0</f>
        <v>0</v>
      </c>
      <c r="K301" s="493"/>
      <c r="L301" s="493"/>
      <c r="M301" s="493"/>
      <c r="N301" s="476"/>
      <c r="O301" s="841"/>
      <c r="P301" s="842"/>
      <c r="Q301" s="842"/>
      <c r="R301" s="842"/>
      <c r="S301" s="842"/>
      <c r="T301" s="842"/>
      <c r="U301" s="842"/>
      <c r="V301" s="842"/>
      <c r="W301" s="842"/>
      <c r="X301" s="843"/>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15" customHeight="1" outlineLevel="2" x14ac:dyDescent="0.3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506</v>
      </c>
      <c r="AQ302" s="452"/>
      <c r="AR302" s="440"/>
      <c r="AS302" s="440"/>
      <c r="AT302" s="440"/>
    </row>
    <row r="303" spans="1:46" outlineLevel="2" x14ac:dyDescent="0.35">
      <c r="A303" s="440"/>
      <c r="B303" s="449"/>
      <c r="C303" s="442">
        <f>INT($C$239+3)</f>
        <v>4</v>
      </c>
      <c r="D303" s="471"/>
      <c r="E303" s="529"/>
      <c r="F303" s="529"/>
      <c r="G303" s="471"/>
      <c r="H303" s="545" t="s">
        <v>637</v>
      </c>
      <c r="I303" s="476" t="s">
        <v>667</v>
      </c>
      <c r="J303" s="476"/>
      <c r="K303" s="476"/>
      <c r="L303" s="476"/>
      <c r="M303" s="476"/>
      <c r="N303" s="499" t="s">
        <v>668</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outlineLevel="3" x14ac:dyDescent="0.35">
      <c r="A304" s="440"/>
      <c r="B304" s="449"/>
      <c r="C304" s="442">
        <f>INT($C$239+3)</f>
        <v>4</v>
      </c>
      <c r="D304" s="471"/>
      <c r="E304" s="529"/>
      <c r="F304" s="529"/>
      <c r="G304" s="471"/>
      <c r="H304" s="492" t="str">
        <f>H$258</f>
        <v>May</v>
      </c>
      <c r="I304" s="510">
        <v>0.7</v>
      </c>
      <c r="J304" s="476"/>
      <c r="K304" s="476"/>
      <c r="L304" s="478" t="s">
        <v>669</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outlineLevel="3" x14ac:dyDescent="0.3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15" customHeight="1" outlineLevel="2" x14ac:dyDescent="0.3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506</v>
      </c>
      <c r="AQ306" s="452"/>
      <c r="AR306" s="440"/>
      <c r="AS306" s="440"/>
      <c r="AT306" s="440"/>
    </row>
    <row r="307" spans="1:46" outlineLevel="2" x14ac:dyDescent="0.35">
      <c r="A307" s="440"/>
      <c r="B307" s="449"/>
      <c r="C307" s="442">
        <f>INT($C$239+3)</f>
        <v>4</v>
      </c>
      <c r="D307" s="471"/>
      <c r="E307" s="529"/>
      <c r="F307" s="529"/>
      <c r="G307" s="471"/>
      <c r="H307" s="588" t="s">
        <v>670</v>
      </c>
      <c r="I307" s="492" t="s">
        <v>613</v>
      </c>
      <c r="J307" s="476"/>
      <c r="K307" s="478" t="s">
        <v>671</v>
      </c>
      <c r="L307" s="492">
        <f>COUNTA($H$308:$H$311)</f>
        <v>3</v>
      </c>
      <c r="M307" s="479">
        <v>-6</v>
      </c>
      <c r="N307" s="476"/>
      <c r="O307" s="476"/>
      <c r="P307" s="476"/>
      <c r="Q307" s="476"/>
      <c r="R307" s="499" t="s">
        <v>672</v>
      </c>
      <c r="S307" s="498"/>
      <c r="T307" s="498"/>
      <c r="U307" s="498"/>
      <c r="V307" s="476"/>
      <c r="W307" s="476" t="s">
        <v>673</v>
      </c>
      <c r="X307" s="476" t="s">
        <v>674</v>
      </c>
      <c r="Y307" s="476" t="s">
        <v>675</v>
      </c>
      <c r="Z307" s="476" t="s">
        <v>676</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outlineLevel="3" x14ac:dyDescent="0.35">
      <c r="A308" s="440"/>
      <c r="B308" s="449"/>
      <c r="C308" s="442">
        <f>INT($C$239+3)</f>
        <v>4</v>
      </c>
      <c r="D308" s="471"/>
      <c r="E308" s="529"/>
      <c r="F308" s="529"/>
      <c r="G308" s="471"/>
      <c r="H308" s="589" t="s">
        <v>677</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outlineLevel="3" x14ac:dyDescent="0.35">
      <c r="A309" s="440"/>
      <c r="B309" s="449"/>
      <c r="C309" s="442">
        <f>INT($C$239)+3</f>
        <v>4</v>
      </c>
      <c r="D309" s="471"/>
      <c r="E309" s="529"/>
      <c r="F309" s="529"/>
      <c r="G309" s="471"/>
      <c r="H309" s="590" t="s">
        <v>989</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outlineLevel="3" x14ac:dyDescent="0.35">
      <c r="A310" s="440"/>
      <c r="B310" s="449"/>
      <c r="C310" s="442">
        <f>INT($C$239)+3</f>
        <v>4</v>
      </c>
      <c r="D310" s="471"/>
      <c r="E310" s="529"/>
      <c r="F310" s="529"/>
      <c r="G310" s="471"/>
      <c r="H310" s="591" t="s">
        <v>990</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15" customHeight="1" outlineLevel="2" x14ac:dyDescent="0.3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506</v>
      </c>
      <c r="AQ311" s="452"/>
      <c r="AR311" s="440"/>
      <c r="AS311" s="440"/>
      <c r="AT311" s="440"/>
    </row>
    <row r="312" spans="1:46" outlineLevel="1" x14ac:dyDescent="0.35">
      <c r="A312" s="440"/>
      <c r="B312" s="449"/>
      <c r="C312" s="442">
        <f>INT($C$239)+1</f>
        <v>2</v>
      </c>
      <c r="D312" s="471"/>
      <c r="E312" s="529"/>
      <c r="F312" s="529"/>
      <c r="G312" s="471"/>
      <c r="H312" s="532" t="s">
        <v>678</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15" customHeight="1" outlineLevel="3" x14ac:dyDescent="0.35">
      <c r="A313" s="440"/>
      <c r="B313" s="449"/>
      <c r="C313" s="442">
        <f>INT($C$239)+3.005</f>
        <v>4.0049999999999999</v>
      </c>
      <c r="D313" s="471" t="s">
        <v>502</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35">
      <c r="A314" s="440"/>
      <c r="B314" s="449"/>
      <c r="C314" s="442">
        <f>INT($C$239+3)</f>
        <v>4</v>
      </c>
      <c r="D314" s="471"/>
      <c r="E314" s="529"/>
      <c r="F314" s="529"/>
      <c r="G314" s="471"/>
      <c r="H314" s="545"/>
      <c r="I314" s="499" t="s">
        <v>638</v>
      </c>
      <c r="J314" s="499"/>
      <c r="K314" s="476"/>
      <c r="L314" s="476"/>
      <c r="M314" s="476"/>
      <c r="N314" s="499" t="s">
        <v>679</v>
      </c>
      <c r="O314" s="499"/>
      <c r="P314" s="499"/>
      <c r="Q314" s="499"/>
      <c r="R314" s="476"/>
      <c r="S314" s="476"/>
      <c r="T314" s="476"/>
      <c r="U314" s="476"/>
      <c r="V314" s="476" t="s">
        <v>680</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35">
      <c r="A315" s="440"/>
      <c r="B315" s="449"/>
      <c r="C315" s="442">
        <f t="shared" ref="C315:C322" si="20">INT($C$239)+3</f>
        <v>4</v>
      </c>
      <c r="D315" s="471"/>
      <c r="E315" s="529"/>
      <c r="F315" s="529"/>
      <c r="G315" s="471"/>
      <c r="H315" s="476"/>
      <c r="I315" s="476">
        <v>0</v>
      </c>
      <c r="J315" s="476" t="s">
        <v>660</v>
      </c>
      <c r="K315" s="476"/>
      <c r="L315" s="476"/>
      <c r="M315" s="476"/>
      <c r="N315" s="493">
        <v>1</v>
      </c>
      <c r="O315" s="493">
        <v>1</v>
      </c>
      <c r="P315" s="493">
        <v>1</v>
      </c>
      <c r="Q315" s="493">
        <v>1</v>
      </c>
      <c r="R315" s="476"/>
      <c r="S315" s="476"/>
      <c r="T315" s="476"/>
      <c r="U315" s="476"/>
      <c r="V315" s="476">
        <f t="shared" ref="V315:Y322" si="21">INDEX(i_scan_day,N315+1,0)+17*N$304</f>
        <v>69</v>
      </c>
      <c r="W315" s="476">
        <f t="shared" si="21"/>
        <v>69</v>
      </c>
      <c r="X315" s="476">
        <f t="shared" si="21"/>
        <v>69</v>
      </c>
      <c r="Y315" s="476">
        <f t="shared" si="21"/>
        <v>69</v>
      </c>
      <c r="Z315" s="553">
        <f>R281+V315</f>
        <v>43932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35">
      <c r="A316" s="440"/>
      <c r="B316" s="449"/>
      <c r="C316" s="442">
        <f t="shared" si="20"/>
        <v>4</v>
      </c>
      <c r="D316" s="471"/>
      <c r="E316" s="529"/>
      <c r="F316" s="529"/>
      <c r="G316" s="471"/>
      <c r="H316" s="476"/>
      <c r="I316" s="476">
        <v>1</v>
      </c>
      <c r="J316" s="476" t="s">
        <v>661</v>
      </c>
      <c r="K316" s="476"/>
      <c r="L316" s="476"/>
      <c r="M316" s="476"/>
      <c r="N316" s="493">
        <v>1</v>
      </c>
      <c r="O316" s="493">
        <v>1</v>
      </c>
      <c r="P316" s="493">
        <v>1</v>
      </c>
      <c r="Q316" s="493">
        <v>1</v>
      </c>
      <c r="R316" s="476"/>
      <c r="S316" s="476"/>
      <c r="T316" s="476"/>
      <c r="U316" s="476"/>
      <c r="V316" s="476">
        <f t="shared" si="21"/>
        <v>69</v>
      </c>
      <c r="W316" s="476">
        <f t="shared" si="21"/>
        <v>69</v>
      </c>
      <c r="X316" s="476">
        <f t="shared" si="21"/>
        <v>69</v>
      </c>
      <c r="Y316" s="476">
        <f t="shared" si="21"/>
        <v>69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35">
      <c r="A317" s="440"/>
      <c r="B317" s="449"/>
      <c r="C317" s="442">
        <f t="shared" si="20"/>
        <v>4</v>
      </c>
      <c r="D317" s="471"/>
      <c r="E317" s="529"/>
      <c r="F317" s="529"/>
      <c r="G317" s="471"/>
      <c r="H317" s="476"/>
      <c r="I317" s="476">
        <v>2</v>
      </c>
      <c r="J317" s="476" t="s">
        <v>662</v>
      </c>
      <c r="K317" s="476"/>
      <c r="L317" s="476"/>
      <c r="M317" s="476"/>
      <c r="N317" s="493">
        <v>2</v>
      </c>
      <c r="O317" s="493">
        <v>2</v>
      </c>
      <c r="P317" s="493">
        <v>2</v>
      </c>
      <c r="Q317" s="493">
        <v>2</v>
      </c>
      <c r="R317" s="476"/>
      <c r="S317" s="476"/>
      <c r="T317" s="476"/>
      <c r="U317" s="476"/>
      <c r="V317" s="476">
        <f t="shared" si="21"/>
        <v>84</v>
      </c>
      <c r="W317" s="476">
        <f t="shared" si="21"/>
        <v>84</v>
      </c>
      <c r="X317" s="476">
        <f t="shared" si="21"/>
        <v>84</v>
      </c>
      <c r="Y317" s="476">
        <f t="shared" si="21"/>
        <v>84</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35">
      <c r="A318" s="440"/>
      <c r="B318" s="449"/>
      <c r="C318" s="442">
        <f t="shared" si="20"/>
        <v>4</v>
      </c>
      <c r="D318" s="471"/>
      <c r="E318" s="529"/>
      <c r="F318" s="529"/>
      <c r="G318" s="471"/>
      <c r="H318" s="476"/>
      <c r="I318" s="476">
        <v>3</v>
      </c>
      <c r="J318" s="476" t="s">
        <v>647</v>
      </c>
      <c r="K318" s="476"/>
      <c r="L318" s="476"/>
      <c r="M318" s="476"/>
      <c r="N318" s="493">
        <v>2</v>
      </c>
      <c r="O318" s="493">
        <v>2</v>
      </c>
      <c r="P318" s="493">
        <v>2</v>
      </c>
      <c r="Q318" s="493">
        <v>2</v>
      </c>
      <c r="R318" s="476"/>
      <c r="S318" s="476"/>
      <c r="T318" s="476"/>
      <c r="U318" s="476"/>
      <c r="V318" s="476">
        <f t="shared" si="21"/>
        <v>84</v>
      </c>
      <c r="W318" s="476">
        <f t="shared" si="21"/>
        <v>84</v>
      </c>
      <c r="X318" s="476">
        <f t="shared" si="21"/>
        <v>84</v>
      </c>
      <c r="Y318" s="476">
        <f t="shared" si="21"/>
        <v>84</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35">
      <c r="A319" s="440"/>
      <c r="B319" s="449"/>
      <c r="C319" s="442">
        <f t="shared" si="20"/>
        <v>4</v>
      </c>
      <c r="D319" s="471"/>
      <c r="E319" s="529"/>
      <c r="F319" s="529"/>
      <c r="G319" s="471"/>
      <c r="H319" s="476"/>
      <c r="I319" s="476">
        <v>4</v>
      </c>
      <c r="J319" s="476" t="s">
        <v>648</v>
      </c>
      <c r="K319" s="476"/>
      <c r="L319" s="476"/>
      <c r="M319" s="476"/>
      <c r="N319" s="493">
        <v>2</v>
      </c>
      <c r="O319" s="493">
        <v>2</v>
      </c>
      <c r="P319" s="493">
        <v>2</v>
      </c>
      <c r="Q319" s="493">
        <v>2</v>
      </c>
      <c r="R319" s="476"/>
      <c r="S319" s="476"/>
      <c r="T319" s="476"/>
      <c r="U319" s="476"/>
      <c r="V319" s="476">
        <f t="shared" si="21"/>
        <v>84</v>
      </c>
      <c r="W319" s="476">
        <f t="shared" si="21"/>
        <v>84</v>
      </c>
      <c r="X319" s="476">
        <f t="shared" si="21"/>
        <v>84</v>
      </c>
      <c r="Y319" s="476">
        <f t="shared" si="21"/>
        <v>84</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35">
      <c r="A320" s="440"/>
      <c r="B320" s="449"/>
      <c r="C320" s="442">
        <f t="shared" si="20"/>
        <v>4</v>
      </c>
      <c r="D320" s="471"/>
      <c r="E320" s="529"/>
      <c r="F320" s="529"/>
      <c r="G320" s="471"/>
      <c r="H320" s="476"/>
      <c r="I320" s="476">
        <v>5</v>
      </c>
      <c r="J320" s="476" t="s">
        <v>649</v>
      </c>
      <c r="K320" s="476"/>
      <c r="L320" s="476"/>
      <c r="M320" s="476"/>
      <c r="N320" s="493">
        <v>2</v>
      </c>
      <c r="O320" s="493">
        <v>2</v>
      </c>
      <c r="P320" s="493">
        <v>2</v>
      </c>
      <c r="Q320" s="493">
        <v>2</v>
      </c>
      <c r="R320" s="476"/>
      <c r="S320" s="476"/>
      <c r="T320" s="476"/>
      <c r="U320" s="476"/>
      <c r="V320" s="476">
        <f t="shared" si="21"/>
        <v>84</v>
      </c>
      <c r="W320" s="476">
        <f t="shared" si="21"/>
        <v>84</v>
      </c>
      <c r="X320" s="476">
        <f t="shared" si="21"/>
        <v>84</v>
      </c>
      <c r="Y320" s="476">
        <f t="shared" si="21"/>
        <v>84</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35">
      <c r="A321" s="440"/>
      <c r="B321" s="449"/>
      <c r="C321" s="442">
        <f t="shared" si="20"/>
        <v>4</v>
      </c>
      <c r="D321" s="471"/>
      <c r="E321" s="529"/>
      <c r="F321" s="529"/>
      <c r="G321" s="471"/>
      <c r="H321" s="476"/>
      <c r="I321" s="476">
        <v>6</v>
      </c>
      <c r="J321" s="476" t="s">
        <v>650</v>
      </c>
      <c r="K321" s="476"/>
      <c r="L321" s="476"/>
      <c r="M321" s="476"/>
      <c r="N321" s="493">
        <v>2</v>
      </c>
      <c r="O321" s="493">
        <v>2</v>
      </c>
      <c r="P321" s="493">
        <v>2</v>
      </c>
      <c r="Q321" s="493">
        <v>2</v>
      </c>
      <c r="R321" s="476"/>
      <c r="S321" s="476"/>
      <c r="T321" s="476"/>
      <c r="U321" s="476"/>
      <c r="V321" s="476">
        <f t="shared" si="21"/>
        <v>84</v>
      </c>
      <c r="W321" s="476">
        <f t="shared" si="21"/>
        <v>84</v>
      </c>
      <c r="X321" s="476">
        <f t="shared" si="21"/>
        <v>84</v>
      </c>
      <c r="Y321" s="476">
        <f t="shared" si="21"/>
        <v>84</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35">
      <c r="A322" s="440"/>
      <c r="B322" s="449"/>
      <c r="C322" s="442">
        <f t="shared" si="20"/>
        <v>4</v>
      </c>
      <c r="D322" s="471"/>
      <c r="E322" s="529"/>
      <c r="F322" s="529"/>
      <c r="G322" s="471"/>
      <c r="H322" s="476"/>
      <c r="I322" s="476">
        <v>7</v>
      </c>
      <c r="J322" s="476" t="s">
        <v>651</v>
      </c>
      <c r="K322" s="476"/>
      <c r="L322" s="476"/>
      <c r="M322" s="476"/>
      <c r="N322" s="493">
        <v>2</v>
      </c>
      <c r="O322" s="493">
        <v>2</v>
      </c>
      <c r="P322" s="493">
        <v>2</v>
      </c>
      <c r="Q322" s="493">
        <v>2</v>
      </c>
      <c r="R322" s="476"/>
      <c r="S322" s="476"/>
      <c r="T322" s="476"/>
      <c r="U322" s="476"/>
      <c r="V322" s="476">
        <f t="shared" si="21"/>
        <v>84</v>
      </c>
      <c r="W322" s="476">
        <f t="shared" si="21"/>
        <v>84</v>
      </c>
      <c r="X322" s="476">
        <f t="shared" si="21"/>
        <v>84</v>
      </c>
      <c r="Y322" s="476">
        <f t="shared" si="21"/>
        <v>84</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15" customHeight="1" outlineLevel="2" x14ac:dyDescent="0.3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506</v>
      </c>
      <c r="AQ323" s="452"/>
      <c r="AR323" s="440"/>
      <c r="AS323" s="440"/>
      <c r="AT323" s="440"/>
    </row>
    <row r="324" spans="1:46" outlineLevel="2" x14ac:dyDescent="0.35">
      <c r="A324" s="440"/>
      <c r="B324" s="449"/>
      <c r="C324" s="442">
        <f>INT($C$239+3)</f>
        <v>4</v>
      </c>
      <c r="D324" s="471"/>
      <c r="E324" s="529"/>
      <c r="F324" s="529"/>
      <c r="G324" s="471"/>
      <c r="H324" s="545"/>
      <c r="I324" s="499" t="s">
        <v>638</v>
      </c>
      <c r="J324" s="499"/>
      <c r="K324" s="476"/>
      <c r="L324" s="476"/>
      <c r="M324" s="476"/>
      <c r="N324" s="499" t="s">
        <v>681</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35">
      <c r="A325" s="440"/>
      <c r="B325" s="449"/>
      <c r="C325" s="442">
        <f t="shared" ref="C325:C332" si="22">INT($C$239)+3</f>
        <v>4</v>
      </c>
      <c r="D325" s="471"/>
      <c r="E325" s="529"/>
      <c r="F325" s="529"/>
      <c r="G325" s="471"/>
      <c r="H325" s="476"/>
      <c r="I325" s="476">
        <v>0</v>
      </c>
      <c r="J325" s="476" t="s">
        <v>660</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35">
      <c r="A326" s="440"/>
      <c r="B326" s="449"/>
      <c r="C326" s="442">
        <f t="shared" si="22"/>
        <v>4</v>
      </c>
      <c r="D326" s="471"/>
      <c r="E326" s="529"/>
      <c r="F326" s="529"/>
      <c r="G326" s="471"/>
      <c r="H326" s="476"/>
      <c r="I326" s="476">
        <v>1</v>
      </c>
      <c r="J326" s="476" t="s">
        <v>661</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35">
      <c r="A327" s="440"/>
      <c r="B327" s="449"/>
      <c r="C327" s="442">
        <f t="shared" si="22"/>
        <v>4</v>
      </c>
      <c r="D327" s="471"/>
      <c r="E327" s="529"/>
      <c r="F327" s="529"/>
      <c r="G327" s="471"/>
      <c r="H327" s="476"/>
      <c r="I327" s="476">
        <v>2</v>
      </c>
      <c r="J327" s="476" t="s">
        <v>662</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35">
      <c r="A328" s="440"/>
      <c r="B328" s="449"/>
      <c r="C328" s="442">
        <f t="shared" si="22"/>
        <v>4</v>
      </c>
      <c r="D328" s="471"/>
      <c r="E328" s="529"/>
      <c r="F328" s="529"/>
      <c r="G328" s="471"/>
      <c r="H328" s="476"/>
      <c r="I328" s="476">
        <v>3</v>
      </c>
      <c r="J328" s="476" t="s">
        <v>647</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35">
      <c r="A329" s="440"/>
      <c r="B329" s="449"/>
      <c r="C329" s="442">
        <f t="shared" si="22"/>
        <v>4</v>
      </c>
      <c r="D329" s="471"/>
      <c r="E329" s="529"/>
      <c r="F329" s="529"/>
      <c r="G329" s="471"/>
      <c r="H329" s="476"/>
      <c r="I329" s="476">
        <v>4</v>
      </c>
      <c r="J329" s="476" t="s">
        <v>648</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35">
      <c r="A330" s="440"/>
      <c r="B330" s="449"/>
      <c r="C330" s="442">
        <f t="shared" si="22"/>
        <v>4</v>
      </c>
      <c r="D330" s="471"/>
      <c r="E330" s="529"/>
      <c r="F330" s="529"/>
      <c r="G330" s="471"/>
      <c r="H330" s="476"/>
      <c r="I330" s="476">
        <v>5</v>
      </c>
      <c r="J330" s="476" t="s">
        <v>649</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35">
      <c r="A331" s="440"/>
      <c r="B331" s="449"/>
      <c r="C331" s="442">
        <f t="shared" si="22"/>
        <v>4</v>
      </c>
      <c r="D331" s="471"/>
      <c r="E331" s="529"/>
      <c r="F331" s="529"/>
      <c r="G331" s="471"/>
      <c r="H331" s="476"/>
      <c r="I331" s="476">
        <v>6</v>
      </c>
      <c r="J331" s="476" t="s">
        <v>650</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35">
      <c r="A332" s="440"/>
      <c r="B332" s="449"/>
      <c r="C332" s="442">
        <f t="shared" si="22"/>
        <v>4</v>
      </c>
      <c r="D332" s="471"/>
      <c r="E332" s="529"/>
      <c r="F332" s="529"/>
      <c r="G332" s="471"/>
      <c r="H332" s="476"/>
      <c r="I332" s="476">
        <v>7</v>
      </c>
      <c r="J332" s="476" t="s">
        <v>651</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15" customHeight="1" outlineLevel="2" x14ac:dyDescent="0.3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506</v>
      </c>
      <c r="AQ333" s="452"/>
      <c r="AR333" s="440"/>
      <c r="AS333" s="440"/>
      <c r="AT333" s="440"/>
    </row>
    <row r="334" spans="1:46" outlineLevel="2" x14ac:dyDescent="0.35">
      <c r="A334" s="440"/>
      <c r="B334" s="449"/>
      <c r="C334" s="442">
        <f>INT($C$239+3)</f>
        <v>4</v>
      </c>
      <c r="D334" s="471"/>
      <c r="E334" s="529"/>
      <c r="F334" s="529"/>
      <c r="G334" s="471"/>
      <c r="H334" s="545"/>
      <c r="I334" s="499" t="s">
        <v>638</v>
      </c>
      <c r="J334" s="499"/>
      <c r="K334" s="476"/>
      <c r="L334" s="476"/>
      <c r="M334" s="476"/>
      <c r="N334" s="499" t="s">
        <v>682</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35">
      <c r="A335" s="440"/>
      <c r="B335" s="449"/>
      <c r="C335" s="442">
        <f t="shared" ref="C335:C342" si="23">INT($C$239)+3</f>
        <v>4</v>
      </c>
      <c r="D335" s="471"/>
      <c r="E335" s="529"/>
      <c r="F335" s="529"/>
      <c r="G335" s="471"/>
      <c r="H335" s="476"/>
      <c r="I335" s="476">
        <v>0</v>
      </c>
      <c r="J335" s="476" t="s">
        <v>660</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35">
      <c r="A336" s="440"/>
      <c r="B336" s="449"/>
      <c r="C336" s="442">
        <f t="shared" si="23"/>
        <v>4</v>
      </c>
      <c r="D336" s="471"/>
      <c r="E336" s="529"/>
      <c r="F336" s="529"/>
      <c r="G336" s="471"/>
      <c r="H336" s="476"/>
      <c r="I336" s="476">
        <v>1</v>
      </c>
      <c r="J336" s="476" t="s">
        <v>661</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35">
      <c r="A337" s="440"/>
      <c r="B337" s="449"/>
      <c r="C337" s="442">
        <f t="shared" si="23"/>
        <v>4</v>
      </c>
      <c r="D337" s="471"/>
      <c r="E337" s="529"/>
      <c r="F337" s="529"/>
      <c r="G337" s="471"/>
      <c r="H337" s="476"/>
      <c r="I337" s="476">
        <v>2</v>
      </c>
      <c r="J337" s="476" t="s">
        <v>662</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35">
      <c r="A338" s="440"/>
      <c r="B338" s="449"/>
      <c r="C338" s="442">
        <f t="shared" si="23"/>
        <v>4</v>
      </c>
      <c r="D338" s="471"/>
      <c r="E338" s="529"/>
      <c r="F338" s="529"/>
      <c r="G338" s="471"/>
      <c r="H338" s="476"/>
      <c r="I338" s="476">
        <v>3</v>
      </c>
      <c r="J338" s="476" t="s">
        <v>647</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35">
      <c r="A339" s="440"/>
      <c r="B339" s="449"/>
      <c r="C339" s="442">
        <f t="shared" si="23"/>
        <v>4</v>
      </c>
      <c r="D339" s="471"/>
      <c r="E339" s="529"/>
      <c r="F339" s="529"/>
      <c r="G339" s="471"/>
      <c r="H339" s="476"/>
      <c r="I339" s="476">
        <v>4</v>
      </c>
      <c r="J339" s="476" t="s">
        <v>648</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35">
      <c r="A340" s="440"/>
      <c r="B340" s="449"/>
      <c r="C340" s="442">
        <f t="shared" si="23"/>
        <v>4</v>
      </c>
      <c r="D340" s="471"/>
      <c r="E340" s="529"/>
      <c r="F340" s="529"/>
      <c r="G340" s="471"/>
      <c r="H340" s="476"/>
      <c r="I340" s="476">
        <v>5</v>
      </c>
      <c r="J340" s="476" t="s">
        <v>649</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35">
      <c r="A341" s="440"/>
      <c r="B341" s="449"/>
      <c r="C341" s="442">
        <f t="shared" si="23"/>
        <v>4</v>
      </c>
      <c r="D341" s="471"/>
      <c r="E341" s="529"/>
      <c r="F341" s="529"/>
      <c r="G341" s="471"/>
      <c r="H341" s="476"/>
      <c r="I341" s="476">
        <v>6</v>
      </c>
      <c r="J341" s="476" t="s">
        <v>650</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35">
      <c r="A342" s="440"/>
      <c r="B342" s="449"/>
      <c r="C342" s="442">
        <f t="shared" si="23"/>
        <v>4</v>
      </c>
      <c r="D342" s="471"/>
      <c r="E342" s="529"/>
      <c r="F342" s="529"/>
      <c r="G342" s="471"/>
      <c r="H342" s="476"/>
      <c r="I342" s="476">
        <v>7</v>
      </c>
      <c r="J342" s="476" t="s">
        <v>651</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15" customHeight="1" outlineLevel="2" x14ac:dyDescent="0.3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506</v>
      </c>
      <c r="AQ343" s="452"/>
      <c r="AR343" s="440"/>
      <c r="AS343" s="440"/>
      <c r="AT343" s="440"/>
    </row>
    <row r="344" spans="1:46" outlineLevel="2" x14ac:dyDescent="0.35">
      <c r="A344" s="440"/>
      <c r="B344" s="449"/>
      <c r="C344" s="442">
        <f t="shared" ref="C344:C349" si="24">INT($C$239)+3</f>
        <v>4</v>
      </c>
      <c r="D344" s="471"/>
      <c r="E344" s="529"/>
      <c r="F344" s="529"/>
      <c r="G344" s="471"/>
      <c r="H344" s="476" t="s">
        <v>683</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35">
      <c r="A345" s="440"/>
      <c r="B345" s="449"/>
      <c r="C345" s="442">
        <f t="shared" si="24"/>
        <v>4</v>
      </c>
      <c r="D345" s="471"/>
      <c r="E345" s="529"/>
      <c r="F345" s="529"/>
      <c r="G345" s="471"/>
      <c r="H345" s="476" t="s">
        <v>684</v>
      </c>
      <c r="I345" s="476">
        <v>55</v>
      </c>
      <c r="J345" s="476" t="s">
        <v>685</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35">
      <c r="A346" s="440"/>
      <c r="B346" s="449"/>
      <c r="C346" s="442">
        <f t="shared" si="24"/>
        <v>4</v>
      </c>
      <c r="D346" s="471"/>
      <c r="E346" s="529"/>
      <c r="F346" s="529"/>
      <c r="G346" s="471"/>
      <c r="H346" s="476" t="s">
        <v>686</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35">
      <c r="A347" s="440"/>
      <c r="B347" s="449"/>
      <c r="C347" s="442">
        <f t="shared" si="24"/>
        <v>4</v>
      </c>
      <c r="D347" s="471"/>
      <c r="E347" s="529"/>
      <c r="F347" s="529"/>
      <c r="G347" s="471"/>
      <c r="H347" s="476" t="s">
        <v>687</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35">
      <c r="A348" s="440"/>
      <c r="B348" s="449"/>
      <c r="C348" s="442">
        <f t="shared" si="24"/>
        <v>4</v>
      </c>
      <c r="D348" s="471"/>
      <c r="E348" s="529"/>
      <c r="F348" s="529"/>
      <c r="G348" s="471"/>
      <c r="H348" s="476" t="s">
        <v>688</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35">
      <c r="A349" s="440"/>
      <c r="B349" s="449"/>
      <c r="C349" s="442">
        <f t="shared" si="24"/>
        <v>4</v>
      </c>
      <c r="D349" s="471"/>
      <c r="E349" s="529"/>
      <c r="F349" s="529"/>
      <c r="G349" s="471"/>
      <c r="H349" s="476" t="s">
        <v>689</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3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35">
      <c r="A351" s="440"/>
      <c r="B351" s="449"/>
      <c r="C351" s="442">
        <v>4</v>
      </c>
      <c r="D351" s="471"/>
      <c r="E351" s="529"/>
      <c r="F351" s="529"/>
      <c r="G351" s="471"/>
      <c r="H351" s="476" t="s">
        <v>690</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35">
      <c r="A352" s="440"/>
      <c r="B352" s="449"/>
      <c r="C352" s="442">
        <v>4</v>
      </c>
      <c r="D352" s="471"/>
      <c r="E352" s="529"/>
      <c r="F352" s="529"/>
      <c r="G352" s="471"/>
      <c r="H352" s="592" t="s">
        <v>691</v>
      </c>
      <c r="I352" s="510">
        <v>1</v>
      </c>
      <c r="J352" s="476"/>
      <c r="K352" s="844" t="s">
        <v>692</v>
      </c>
      <c r="L352" s="845"/>
      <c r="M352" s="846"/>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35">
      <c r="A353" s="440"/>
      <c r="B353" s="449"/>
      <c r="C353" s="442">
        <f>INT($C$239)+3</f>
        <v>4</v>
      </c>
      <c r="D353" s="471"/>
      <c r="E353" s="529"/>
      <c r="F353" s="529"/>
      <c r="G353" s="471"/>
      <c r="H353" s="592" t="s">
        <v>693</v>
      </c>
      <c r="I353" s="510">
        <v>1</v>
      </c>
      <c r="J353" s="476"/>
      <c r="K353" s="847"/>
      <c r="L353" s="848"/>
      <c r="M353" s="849"/>
      <c r="N353" s="476"/>
      <c r="O353" s="476"/>
      <c r="P353" s="844" t="s">
        <v>694</v>
      </c>
      <c r="Q353" s="845"/>
      <c r="R353" s="845"/>
      <c r="S353" s="845"/>
      <c r="T353" s="845"/>
      <c r="U353" s="845"/>
      <c r="V353" s="845"/>
      <c r="W353" s="845"/>
      <c r="X353" s="845"/>
      <c r="Y353" s="845"/>
      <c r="Z353" s="846"/>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35">
      <c r="A354" s="440"/>
      <c r="B354" s="449"/>
      <c r="C354" s="442">
        <f>INT($C$239)+3</f>
        <v>4</v>
      </c>
      <c r="D354" s="471"/>
      <c r="E354" s="529"/>
      <c r="F354" s="529"/>
      <c r="G354" s="471"/>
      <c r="H354" s="476" t="s">
        <v>695</v>
      </c>
      <c r="I354" s="476"/>
      <c r="J354" s="476"/>
      <c r="K354" s="476"/>
      <c r="L354" s="476"/>
      <c r="M354" s="476"/>
      <c r="N354" s="476"/>
      <c r="O354" s="476"/>
      <c r="P354" s="850"/>
      <c r="Q354" s="851"/>
      <c r="R354" s="851"/>
      <c r="S354" s="851"/>
      <c r="T354" s="851"/>
      <c r="U354" s="851"/>
      <c r="V354" s="851"/>
      <c r="W354" s="851"/>
      <c r="X354" s="851"/>
      <c r="Y354" s="851"/>
      <c r="Z354" s="852"/>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35">
      <c r="A355" s="440"/>
      <c r="B355" s="449"/>
      <c r="C355" s="442">
        <f t="shared" ref="C355:C356" si="25">INT($C$239)+3</f>
        <v>4</v>
      </c>
      <c r="D355" s="471"/>
      <c r="E355" s="529"/>
      <c r="F355" s="529"/>
      <c r="G355" s="471"/>
      <c r="H355" s="476" t="s">
        <v>696</v>
      </c>
      <c r="I355" s="593" t="b">
        <v>0</v>
      </c>
      <c r="J355" s="476" t="s">
        <v>697</v>
      </c>
      <c r="K355" s="476"/>
      <c r="L355" s="476"/>
      <c r="M355" s="476"/>
      <c r="N355" s="476"/>
      <c r="O355" s="476"/>
      <c r="P355" s="850"/>
      <c r="Q355" s="851"/>
      <c r="R355" s="851"/>
      <c r="S355" s="851"/>
      <c r="T355" s="851"/>
      <c r="U355" s="851"/>
      <c r="V355" s="851"/>
      <c r="W355" s="851"/>
      <c r="X355" s="851"/>
      <c r="Y355" s="851"/>
      <c r="Z355" s="852"/>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35">
      <c r="A356" s="440"/>
      <c r="B356" s="449"/>
      <c r="C356" s="442">
        <f t="shared" si="25"/>
        <v>4</v>
      </c>
      <c r="D356" s="471"/>
      <c r="E356" s="529"/>
      <c r="F356" s="529"/>
      <c r="G356" s="471"/>
      <c r="H356" s="476" t="s">
        <v>698</v>
      </c>
      <c r="I356" s="593" t="b">
        <v>0</v>
      </c>
      <c r="J356" s="476" t="s">
        <v>699</v>
      </c>
      <c r="K356" s="476"/>
      <c r="L356" s="476"/>
      <c r="M356" s="476"/>
      <c r="N356" s="476"/>
      <c r="O356" s="476"/>
      <c r="P356" s="850"/>
      <c r="Q356" s="851"/>
      <c r="R356" s="851"/>
      <c r="S356" s="851"/>
      <c r="T356" s="851"/>
      <c r="U356" s="851"/>
      <c r="V356" s="851"/>
      <c r="W356" s="851"/>
      <c r="X356" s="851"/>
      <c r="Y356" s="851"/>
      <c r="Z356" s="852"/>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35">
      <c r="A357" s="440"/>
      <c r="B357" s="449"/>
      <c r="C357" s="442">
        <f>INT($C$239)+3</f>
        <v>4</v>
      </c>
      <c r="D357" s="471"/>
      <c r="E357" s="529"/>
      <c r="F357" s="529"/>
      <c r="G357" s="471"/>
      <c r="H357" s="551"/>
      <c r="I357" s="594"/>
      <c r="J357" s="594"/>
      <c r="K357" s="595" t="s">
        <v>700</v>
      </c>
      <c r="L357" s="498"/>
      <c r="M357" s="498"/>
      <c r="N357" s="596"/>
      <c r="O357" s="574"/>
      <c r="P357" s="850"/>
      <c r="Q357" s="851"/>
      <c r="R357" s="851"/>
      <c r="S357" s="851"/>
      <c r="T357" s="851"/>
      <c r="U357" s="851"/>
      <c r="V357" s="851"/>
      <c r="W357" s="851"/>
      <c r="X357" s="851"/>
      <c r="Y357" s="851"/>
      <c r="Z357" s="852"/>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35">
      <c r="A358" s="440"/>
      <c r="B358" s="449"/>
      <c r="C358" s="442">
        <f>INT($C$239)+3</f>
        <v>4</v>
      </c>
      <c r="D358" s="471"/>
      <c r="E358" s="529"/>
      <c r="F358" s="529"/>
      <c r="G358" s="471"/>
      <c r="H358" s="551"/>
      <c r="I358" s="597" t="s">
        <v>670</v>
      </c>
      <c r="J358" s="597" t="s">
        <v>701</v>
      </c>
      <c r="K358" s="598" t="s">
        <v>702</v>
      </c>
      <c r="L358" s="492" t="s">
        <v>703</v>
      </c>
      <c r="M358" s="492" t="s">
        <v>704</v>
      </c>
      <c r="N358" s="599" t="s">
        <v>670</v>
      </c>
      <c r="O358" s="574"/>
      <c r="P358" s="850"/>
      <c r="Q358" s="851"/>
      <c r="R358" s="851"/>
      <c r="S358" s="851"/>
      <c r="T358" s="851"/>
      <c r="U358" s="851"/>
      <c r="V358" s="851"/>
      <c r="W358" s="851"/>
      <c r="X358" s="851"/>
      <c r="Y358" s="851"/>
      <c r="Z358" s="852"/>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35">
      <c r="A359" s="440"/>
      <c r="B359" s="449"/>
      <c r="C359" s="442">
        <f>INT($C$239)+3</f>
        <v>4</v>
      </c>
      <c r="D359" s="471"/>
      <c r="E359" s="529"/>
      <c r="F359" s="529"/>
      <c r="G359" s="471"/>
      <c r="H359" s="600" t="s">
        <v>539</v>
      </c>
      <c r="I359" s="593" t="b">
        <v>1</v>
      </c>
      <c r="J359" s="593" t="b">
        <v>1</v>
      </c>
      <c r="K359" s="598" t="b">
        <v>0</v>
      </c>
      <c r="L359" s="493" t="b">
        <v>1</v>
      </c>
      <c r="M359" s="493" t="b">
        <v>1</v>
      </c>
      <c r="N359" s="601" t="b">
        <v>1</v>
      </c>
      <c r="O359" s="574"/>
      <c r="P359" s="850"/>
      <c r="Q359" s="851"/>
      <c r="R359" s="851"/>
      <c r="S359" s="851"/>
      <c r="T359" s="851"/>
      <c r="U359" s="851"/>
      <c r="V359" s="851"/>
      <c r="W359" s="851"/>
      <c r="X359" s="851"/>
      <c r="Y359" s="851"/>
      <c r="Z359" s="852"/>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35">
      <c r="A360" s="440"/>
      <c r="B360" s="449"/>
      <c r="C360" s="442">
        <f>INT($C$239)+3</f>
        <v>4</v>
      </c>
      <c r="D360" s="471"/>
      <c r="E360" s="529"/>
      <c r="F360" s="529"/>
      <c r="G360" s="471"/>
      <c r="H360" s="600" t="s">
        <v>541</v>
      </c>
      <c r="I360" s="593" t="b">
        <v>1</v>
      </c>
      <c r="J360" s="593" t="b">
        <v>1</v>
      </c>
      <c r="K360" s="598" t="b">
        <v>0</v>
      </c>
      <c r="L360" s="493" t="b">
        <v>1</v>
      </c>
      <c r="M360" s="493" t="b">
        <v>1</v>
      </c>
      <c r="N360" s="601" t="b">
        <v>1</v>
      </c>
      <c r="O360" s="574"/>
      <c r="P360" s="847"/>
      <c r="Q360" s="848"/>
      <c r="R360" s="848"/>
      <c r="S360" s="848"/>
      <c r="T360" s="848"/>
      <c r="U360" s="848"/>
      <c r="V360" s="848"/>
      <c r="W360" s="848"/>
      <c r="X360" s="848"/>
      <c r="Y360" s="848"/>
      <c r="Z360" s="849"/>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15" customHeight="1" outlineLevel="2" x14ac:dyDescent="0.3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506</v>
      </c>
      <c r="AQ361" s="452"/>
      <c r="AR361" s="440"/>
      <c r="AS361" s="440"/>
      <c r="AT361" s="440"/>
    </row>
    <row r="362" spans="1:46" outlineLevel="1" x14ac:dyDescent="0.35">
      <c r="A362" s="440"/>
      <c r="B362" s="449"/>
      <c r="C362" s="442">
        <f>INT($C$239)+1</f>
        <v>2</v>
      </c>
      <c r="D362" s="471"/>
      <c r="E362" s="529"/>
      <c r="F362" s="529"/>
      <c r="G362" s="471"/>
      <c r="H362" s="532" t="s">
        <v>705</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15" customHeight="1" outlineLevel="3" x14ac:dyDescent="0.35">
      <c r="A363" s="440"/>
      <c r="B363" s="449"/>
      <c r="C363" s="442">
        <f>INT($C$239)+3.005</f>
        <v>4.0049999999999999</v>
      </c>
      <c r="D363" s="471" t="s">
        <v>502</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x14ac:dyDescent="0.35">
      <c r="A364" s="440"/>
      <c r="B364" s="449"/>
      <c r="C364" s="442">
        <f>INT($C$239)+2</f>
        <v>3</v>
      </c>
      <c r="D364" s="471"/>
      <c r="E364" s="529"/>
      <c r="F364" s="529"/>
      <c r="G364" s="471"/>
      <c r="H364" s="545" t="s">
        <v>706</v>
      </c>
      <c r="I364" s="499" t="s">
        <v>707</v>
      </c>
      <c r="J364" s="602"/>
      <c r="K364" s="499" t="s">
        <v>976</v>
      </c>
      <c r="L364" s="499"/>
      <c r="M364" s="499"/>
      <c r="N364" s="499" t="s">
        <v>977</v>
      </c>
      <c r="O364" s="499"/>
      <c r="P364" s="499"/>
      <c r="Q364" s="499"/>
      <c r="R364" s="499" t="s">
        <v>978</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outlineLevel="3" x14ac:dyDescent="0.3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979</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outlineLevel="3" x14ac:dyDescent="0.3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outlineLevel="3" x14ac:dyDescent="0.3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outlineLevel="3" x14ac:dyDescent="0.3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outlineLevel="3" x14ac:dyDescent="0.3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outlineLevel="3" x14ac:dyDescent="0.3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outlineLevel="3" x14ac:dyDescent="0.3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outlineLevel="3" x14ac:dyDescent="0.3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15" customHeight="1" outlineLevel="2" x14ac:dyDescent="0.3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506</v>
      </c>
      <c r="AQ373" s="452"/>
      <c r="AR373" s="440"/>
      <c r="AS373" s="440"/>
      <c r="AT373" s="440"/>
    </row>
    <row r="374" spans="1:46" outlineLevel="2" x14ac:dyDescent="0.35">
      <c r="A374" s="440"/>
      <c r="B374" s="449"/>
      <c r="C374" s="442">
        <f>INT($C$239)+2</f>
        <v>3</v>
      </c>
      <c r="D374" s="471"/>
      <c r="E374" s="529"/>
      <c r="F374" s="529"/>
      <c r="G374" s="471"/>
      <c r="H374" s="545" t="s">
        <v>706</v>
      </c>
      <c r="I374" s="499" t="s">
        <v>708</v>
      </c>
      <c r="J374" s="602"/>
      <c r="K374" s="603">
        <f>COUNTA($H375:$H$395)</f>
        <v>20</v>
      </c>
      <c r="L374" s="603">
        <f>COUNTA($I$375:$I$395)/K374</f>
        <v>1</v>
      </c>
      <c r="M374" s="479">
        <v>-9</v>
      </c>
      <c r="N374" s="499" t="s">
        <v>709</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35">
      <c r="A375" s="440"/>
      <c r="B375" s="449"/>
      <c r="C375" s="442">
        <f>INT($C$239)+3</f>
        <v>4</v>
      </c>
      <c r="D375" s="471"/>
      <c r="E375" s="529"/>
      <c r="F375" s="529"/>
      <c r="G375" s="471"/>
      <c r="H375" s="492" t="str">
        <f>H$258</f>
        <v>May</v>
      </c>
      <c r="I375" s="498" t="s">
        <v>988</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3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3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3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3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3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3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3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3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3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35">
      <c r="A385" s="440"/>
      <c r="B385" s="449"/>
      <c r="C385" s="442">
        <f>INT($C$239)+3</f>
        <v>4</v>
      </c>
      <c r="D385" s="471"/>
      <c r="E385" s="529"/>
      <c r="F385" s="529"/>
      <c r="G385" s="471"/>
      <c r="H385" s="492" t="str">
        <f>H$259</f>
        <v>July</v>
      </c>
      <c r="I385" s="498" t="s">
        <v>988</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3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3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3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3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3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3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3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3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3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15" customHeight="1" outlineLevel="2" x14ac:dyDescent="0.3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506</v>
      </c>
      <c r="AQ395" s="452"/>
      <c r="AR395" s="440"/>
      <c r="AS395" s="440"/>
      <c r="AT395" s="440"/>
    </row>
    <row r="396" spans="1:46" outlineLevel="2" x14ac:dyDescent="0.35">
      <c r="A396" s="440"/>
      <c r="B396" s="449"/>
      <c r="C396" s="442">
        <f>INT($C$239)+2</f>
        <v>3</v>
      </c>
      <c r="D396" s="471"/>
      <c r="E396" s="529"/>
      <c r="F396" s="529"/>
      <c r="G396" s="471"/>
      <c r="H396" s="545" t="s">
        <v>706</v>
      </c>
      <c r="I396" s="499" t="s">
        <v>710</v>
      </c>
      <c r="J396" s="499"/>
      <c r="K396" s="606">
        <f>COUNTA($H397:$H$405)</f>
        <v>2</v>
      </c>
      <c r="L396" s="603">
        <f>COUNTA($I$397:$I$405)/K396</f>
        <v>4</v>
      </c>
      <c r="M396" s="574"/>
      <c r="N396" s="479">
        <v>-14</v>
      </c>
      <c r="O396" s="499" t="s">
        <v>711</v>
      </c>
      <c r="P396" s="499"/>
      <c r="Q396" s="499"/>
      <c r="R396" s="479" t="e">
        <f>i_a0_pos</f>
        <v>#NAME?</v>
      </c>
      <c r="S396" s="499" t="s">
        <v>712</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outlineLevel="3" x14ac:dyDescent="0.35">
      <c r="A397" s="440"/>
      <c r="B397" s="449"/>
      <c r="C397" s="442">
        <f t="shared" ref="C397:C404" si="31">INT($C$239)+3</f>
        <v>4</v>
      </c>
      <c r="D397" s="471"/>
      <c r="E397" s="529"/>
      <c r="F397" s="529"/>
      <c r="G397" s="471"/>
      <c r="H397" s="492" t="str">
        <f>H$258</f>
        <v>May</v>
      </c>
      <c r="I397" s="498" t="s">
        <v>713</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outlineLevel="3" x14ac:dyDescent="0.3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outlineLevel="3" x14ac:dyDescent="0.3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outlineLevel="3" x14ac:dyDescent="0.3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outlineLevel="3" x14ac:dyDescent="0.35">
      <c r="A401" s="440"/>
      <c r="B401" s="449"/>
      <c r="C401" s="442">
        <f t="shared" si="31"/>
        <v>4</v>
      </c>
      <c r="D401" s="471"/>
      <c r="E401" s="529"/>
      <c r="F401" s="529"/>
      <c r="G401" s="471"/>
      <c r="H401" s="492" t="str">
        <f>H$259</f>
        <v>July</v>
      </c>
      <c r="I401" s="498" t="s">
        <v>713</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outlineLevel="3" x14ac:dyDescent="0.3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outlineLevel="3" x14ac:dyDescent="0.3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outlineLevel="3" x14ac:dyDescent="0.3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15" customHeight="1" outlineLevel="2" x14ac:dyDescent="0.3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506</v>
      </c>
      <c r="AQ405" s="452"/>
      <c r="AR405" s="440"/>
      <c r="AS405" s="440"/>
      <c r="AT405" s="440"/>
    </row>
    <row r="406" spans="1:46" outlineLevel="2" x14ac:dyDescent="0.35">
      <c r="A406" s="440"/>
      <c r="B406" s="449"/>
      <c r="C406" s="442">
        <f>INT($C$239)+2</f>
        <v>3</v>
      </c>
      <c r="D406" s="471"/>
      <c r="E406" s="529"/>
      <c r="F406" s="529"/>
      <c r="G406" s="471"/>
      <c r="H406" s="545" t="s">
        <v>706</v>
      </c>
      <c r="I406" s="499" t="s">
        <v>714</v>
      </c>
      <c r="J406" s="499"/>
      <c r="K406" s="606">
        <f>COUNTA($H407:$H$415)</f>
        <v>2</v>
      </c>
      <c r="L406" s="603">
        <f>COUNTA($I$407:$I$415)/K406</f>
        <v>4</v>
      </c>
      <c r="M406" s="479">
        <v>-13</v>
      </c>
      <c r="N406" s="499" t="s">
        <v>715</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outlineLevel="3" x14ac:dyDescent="0.35">
      <c r="A407" s="440"/>
      <c r="B407" s="449"/>
      <c r="C407" s="442">
        <f t="shared" ref="C407:C414" si="32">INT($C$239)+3</f>
        <v>4</v>
      </c>
      <c r="D407" s="471"/>
      <c r="E407" s="529"/>
      <c r="F407" s="529"/>
      <c r="G407" s="471"/>
      <c r="H407" s="492" t="str">
        <f>H$258</f>
        <v>May</v>
      </c>
      <c r="I407" s="498" t="s">
        <v>713</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outlineLevel="3" x14ac:dyDescent="0.35">
      <c r="A408" s="440"/>
      <c r="B408" s="449"/>
      <c r="C408" s="442">
        <f t="shared" si="32"/>
        <v>4</v>
      </c>
      <c r="D408" s="471"/>
      <c r="E408" s="529"/>
      <c r="F408" s="529"/>
      <c r="G408" s="471"/>
      <c r="H408" s="492"/>
      <c r="I408" s="498" t="s">
        <v>716</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outlineLevel="3" x14ac:dyDescent="0.35">
      <c r="A409" s="440"/>
      <c r="B409" s="449"/>
      <c r="C409" s="442">
        <f t="shared" si="32"/>
        <v>4</v>
      </c>
      <c r="D409" s="471"/>
      <c r="E409" s="529"/>
      <c r="F409" s="529"/>
      <c r="G409" s="471"/>
      <c r="H409" s="492"/>
      <c r="I409" s="498" t="s">
        <v>717</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outlineLevel="3" x14ac:dyDescent="0.35">
      <c r="A410" s="440"/>
      <c r="B410" s="449"/>
      <c r="C410" s="442">
        <f t="shared" si="32"/>
        <v>4</v>
      </c>
      <c r="D410" s="471"/>
      <c r="E410" s="529"/>
      <c r="F410" s="529"/>
      <c r="G410" s="471"/>
      <c r="H410" s="492"/>
      <c r="I410" s="498" t="s">
        <v>718</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outlineLevel="3" x14ac:dyDescent="0.35">
      <c r="A411" s="440"/>
      <c r="B411" s="449"/>
      <c r="C411" s="442">
        <f t="shared" si="32"/>
        <v>4</v>
      </c>
      <c r="D411" s="471"/>
      <c r="E411" s="529"/>
      <c r="F411" s="529"/>
      <c r="G411" s="471"/>
      <c r="H411" s="492" t="str">
        <f>H$259</f>
        <v>July</v>
      </c>
      <c r="I411" s="498" t="s">
        <v>713</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outlineLevel="3" x14ac:dyDescent="0.35">
      <c r="A412" s="440"/>
      <c r="B412" s="449"/>
      <c r="C412" s="442">
        <f t="shared" si="32"/>
        <v>4</v>
      </c>
      <c r="D412" s="471"/>
      <c r="E412" s="529"/>
      <c r="F412" s="529"/>
      <c r="G412" s="471"/>
      <c r="H412" s="492"/>
      <c r="I412" s="498" t="s">
        <v>716</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outlineLevel="3" x14ac:dyDescent="0.35">
      <c r="A413" s="440"/>
      <c r="B413" s="449"/>
      <c r="C413" s="442">
        <f t="shared" si="32"/>
        <v>4</v>
      </c>
      <c r="D413" s="471"/>
      <c r="E413" s="529"/>
      <c r="F413" s="529"/>
      <c r="G413" s="471"/>
      <c r="H413" s="492"/>
      <c r="I413" s="498" t="s">
        <v>717</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outlineLevel="3" x14ac:dyDescent="0.35">
      <c r="A414" s="440"/>
      <c r="B414" s="449"/>
      <c r="C414" s="442">
        <f t="shared" si="32"/>
        <v>4</v>
      </c>
      <c r="D414" s="471"/>
      <c r="E414" s="529"/>
      <c r="F414" s="529"/>
      <c r="G414" s="471"/>
      <c r="H414" s="492"/>
      <c r="I414" s="498" t="s">
        <v>718</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15" customHeight="1" outlineLevel="2" x14ac:dyDescent="0.3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506</v>
      </c>
      <c r="AQ415" s="452"/>
      <c r="AR415" s="440"/>
      <c r="AS415" s="440"/>
      <c r="AT415" s="440"/>
    </row>
    <row r="416" spans="1:46" outlineLevel="2" x14ac:dyDescent="0.35">
      <c r="A416" s="440"/>
      <c r="B416" s="449"/>
      <c r="C416" s="442">
        <f>INT($C$239)+2</f>
        <v>3</v>
      </c>
      <c r="D416" s="471"/>
      <c r="E416" s="529"/>
      <c r="F416" s="529"/>
      <c r="G416" s="471"/>
      <c r="H416" s="545" t="s">
        <v>706</v>
      </c>
      <c r="I416" s="499" t="s">
        <v>719</v>
      </c>
      <c r="J416" s="499"/>
      <c r="K416" s="492">
        <f>COUNTA($H417:$H$431)</f>
        <v>2</v>
      </c>
      <c r="L416" s="492">
        <f>COUNTA($I$417:$I$431)/K416</f>
        <v>7</v>
      </c>
      <c r="M416" s="479">
        <v>-12</v>
      </c>
      <c r="N416" s="499" t="s">
        <v>715</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outlineLevel="3" x14ac:dyDescent="0.35">
      <c r="A417" s="440"/>
      <c r="B417" s="449"/>
      <c r="C417" s="442">
        <f t="shared" ref="C417:C430" si="33">INT($C$239)+3</f>
        <v>4</v>
      </c>
      <c r="D417" s="471"/>
      <c r="E417" s="529"/>
      <c r="F417" s="529"/>
      <c r="G417" s="471"/>
      <c r="H417" s="492" t="str">
        <f>H$258</f>
        <v>May</v>
      </c>
      <c r="I417" s="498" t="s">
        <v>713</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outlineLevel="3" x14ac:dyDescent="0.35">
      <c r="A418" s="440"/>
      <c r="B418" s="449"/>
      <c r="C418" s="442">
        <f t="shared" si="33"/>
        <v>4</v>
      </c>
      <c r="D418" s="471"/>
      <c r="E418" s="529"/>
      <c r="F418" s="529"/>
      <c r="G418" s="471"/>
      <c r="H418" s="476"/>
      <c r="I418" s="498" t="s">
        <v>167</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outlineLevel="3" x14ac:dyDescent="0.35">
      <c r="A419" s="440"/>
      <c r="B419" s="449"/>
      <c r="C419" s="442">
        <f t="shared" si="33"/>
        <v>4</v>
      </c>
      <c r="D419" s="471"/>
      <c r="E419" s="529"/>
      <c r="F419" s="529"/>
      <c r="G419" s="471"/>
      <c r="H419" s="476"/>
      <c r="I419" s="498" t="s">
        <v>720</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outlineLevel="3" x14ac:dyDescent="0.35">
      <c r="A420" s="440"/>
      <c r="B420" s="449"/>
      <c r="C420" s="442">
        <f t="shared" si="33"/>
        <v>4</v>
      </c>
      <c r="D420" s="471"/>
      <c r="E420" s="529"/>
      <c r="F420" s="529"/>
      <c r="G420" s="471"/>
      <c r="H420" s="476"/>
      <c r="I420" s="498" t="s">
        <v>721</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outlineLevel="3" x14ac:dyDescent="0.35">
      <c r="A421" s="440"/>
      <c r="B421" s="449"/>
      <c r="C421" s="442">
        <f t="shared" si="33"/>
        <v>4</v>
      </c>
      <c r="D421" s="471"/>
      <c r="E421" s="529"/>
      <c r="F421" s="529"/>
      <c r="G421" s="471"/>
      <c r="H421" s="476"/>
      <c r="I421" s="498" t="s">
        <v>722</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outlineLevel="3" x14ac:dyDescent="0.35">
      <c r="A422" s="440"/>
      <c r="B422" s="449"/>
      <c r="C422" s="442">
        <f t="shared" si="33"/>
        <v>4</v>
      </c>
      <c r="D422" s="471"/>
      <c r="E422" s="529"/>
      <c r="F422" s="529"/>
      <c r="G422" s="471"/>
      <c r="H422" s="476"/>
      <c r="I422" s="498" t="s">
        <v>723</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outlineLevel="3" x14ac:dyDescent="0.35">
      <c r="A423" s="440"/>
      <c r="B423" s="449"/>
      <c r="C423" s="442">
        <f t="shared" si="33"/>
        <v>4</v>
      </c>
      <c r="D423" s="471"/>
      <c r="E423" s="529"/>
      <c r="F423" s="529"/>
      <c r="G423" s="471"/>
      <c r="H423" s="476"/>
      <c r="I423" s="498" t="s">
        <v>688</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outlineLevel="3" x14ac:dyDescent="0.35">
      <c r="A424" s="440"/>
      <c r="B424" s="449"/>
      <c r="C424" s="442">
        <f t="shared" si="33"/>
        <v>4</v>
      </c>
      <c r="D424" s="471"/>
      <c r="E424" s="529"/>
      <c r="F424" s="529"/>
      <c r="G424" s="471"/>
      <c r="H424" s="492" t="str">
        <f>H$259</f>
        <v>July</v>
      </c>
      <c r="I424" s="498" t="s">
        <v>713</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outlineLevel="3" x14ac:dyDescent="0.35">
      <c r="A425" s="440"/>
      <c r="B425" s="449"/>
      <c r="C425" s="442">
        <f t="shared" si="33"/>
        <v>4</v>
      </c>
      <c r="D425" s="471"/>
      <c r="E425" s="529"/>
      <c r="F425" s="529"/>
      <c r="G425" s="471"/>
      <c r="H425" s="476"/>
      <c r="I425" s="498" t="s">
        <v>167</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outlineLevel="3" x14ac:dyDescent="0.35">
      <c r="A426" s="440"/>
      <c r="B426" s="449"/>
      <c r="C426" s="442">
        <f t="shared" si="33"/>
        <v>4</v>
      </c>
      <c r="D426" s="471"/>
      <c r="E426" s="529"/>
      <c r="F426" s="529"/>
      <c r="G426" s="471"/>
      <c r="H426" s="476"/>
      <c r="I426" s="498" t="s">
        <v>720</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outlineLevel="3" x14ac:dyDescent="0.35">
      <c r="A427" s="440"/>
      <c r="B427" s="449"/>
      <c r="C427" s="442">
        <f t="shared" si="33"/>
        <v>4</v>
      </c>
      <c r="D427" s="471"/>
      <c r="E427" s="529"/>
      <c r="F427" s="529"/>
      <c r="G427" s="471"/>
      <c r="H427" s="476"/>
      <c r="I427" s="498" t="s">
        <v>721</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outlineLevel="3" x14ac:dyDescent="0.35">
      <c r="A428" s="440"/>
      <c r="B428" s="449"/>
      <c r="C428" s="442">
        <f t="shared" si="33"/>
        <v>4</v>
      </c>
      <c r="D428" s="471"/>
      <c r="E428" s="529"/>
      <c r="F428" s="529"/>
      <c r="G428" s="471"/>
      <c r="H428" s="476"/>
      <c r="I428" s="498" t="s">
        <v>722</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outlineLevel="3" x14ac:dyDescent="0.35">
      <c r="A429" s="440"/>
      <c r="B429" s="449"/>
      <c r="C429" s="442">
        <f t="shared" si="33"/>
        <v>4</v>
      </c>
      <c r="D429" s="471"/>
      <c r="E429" s="529"/>
      <c r="F429" s="529"/>
      <c r="G429" s="471"/>
      <c r="H429" s="476"/>
      <c r="I429" s="498" t="s">
        <v>723</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outlineLevel="3" x14ac:dyDescent="0.35">
      <c r="A430" s="440"/>
      <c r="B430" s="449"/>
      <c r="C430" s="442">
        <f t="shared" si="33"/>
        <v>4</v>
      </c>
      <c r="D430" s="471"/>
      <c r="E430" s="529"/>
      <c r="F430" s="529"/>
      <c r="G430" s="471"/>
      <c r="H430" s="476"/>
      <c r="I430" s="498" t="s">
        <v>688</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15" customHeight="1" outlineLevel="2" x14ac:dyDescent="0.3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506</v>
      </c>
      <c r="AQ431" s="452"/>
      <c r="AR431" s="440"/>
      <c r="AS431" s="440"/>
      <c r="AT431" s="440"/>
    </row>
    <row r="432" spans="1:46" outlineLevel="2" x14ac:dyDescent="0.35">
      <c r="A432" s="440"/>
      <c r="B432" s="449"/>
      <c r="C432" s="442">
        <f>INT($C$239)+2</f>
        <v>3</v>
      </c>
      <c r="D432" s="471"/>
      <c r="E432" s="529"/>
      <c r="F432" s="529"/>
      <c r="G432" s="471"/>
      <c r="H432" s="545" t="s">
        <v>706</v>
      </c>
      <c r="I432" s="499" t="s">
        <v>724</v>
      </c>
      <c r="J432" s="499"/>
      <c r="K432" s="606">
        <f>COUNTA($H433:$H$449)</f>
        <v>2</v>
      </c>
      <c r="L432" s="603">
        <f>COUNTA($I$433:$I$449)/K432</f>
        <v>8</v>
      </c>
      <c r="M432" s="479">
        <v>-7</v>
      </c>
      <c r="N432" s="499"/>
      <c r="O432" s="499"/>
      <c r="P432" s="499"/>
      <c r="Q432" s="499"/>
      <c r="R432" s="499" t="s">
        <v>725</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outlineLevel="3" x14ac:dyDescent="0.35">
      <c r="A433" s="440"/>
      <c r="B433" s="449"/>
      <c r="C433" s="442">
        <f t="shared" ref="C433:C448" si="34">INT($C$239)+3</f>
        <v>4</v>
      </c>
      <c r="D433" s="471"/>
      <c r="E433" s="529"/>
      <c r="F433" s="529"/>
      <c r="G433" s="471"/>
      <c r="H433" s="492" t="str">
        <f>H$258</f>
        <v>May</v>
      </c>
      <c r="I433" s="498" t="s">
        <v>660</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outlineLevel="3" x14ac:dyDescent="0.35">
      <c r="A434" s="440"/>
      <c r="B434" s="449"/>
      <c r="C434" s="442">
        <f t="shared" si="34"/>
        <v>4</v>
      </c>
      <c r="D434" s="471"/>
      <c r="E434" s="529"/>
      <c r="F434" s="529"/>
      <c r="G434" s="471"/>
      <c r="H434" s="492"/>
      <c r="I434" s="498" t="s">
        <v>661</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outlineLevel="3" x14ac:dyDescent="0.35">
      <c r="A435" s="440"/>
      <c r="B435" s="449"/>
      <c r="C435" s="442">
        <f t="shared" si="34"/>
        <v>4</v>
      </c>
      <c r="D435" s="471"/>
      <c r="E435" s="529"/>
      <c r="F435" s="529"/>
      <c r="G435" s="471"/>
      <c r="H435" s="492"/>
      <c r="I435" s="498" t="s">
        <v>662</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outlineLevel="3" x14ac:dyDescent="0.35">
      <c r="A436" s="440"/>
      <c r="B436" s="449"/>
      <c r="C436" s="442">
        <f t="shared" si="34"/>
        <v>4</v>
      </c>
      <c r="D436" s="471"/>
      <c r="E436" s="529"/>
      <c r="F436" s="529"/>
      <c r="G436" s="471"/>
      <c r="H436" s="492"/>
      <c r="I436" s="498" t="s">
        <v>647</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outlineLevel="3" x14ac:dyDescent="0.35">
      <c r="A437" s="440"/>
      <c r="B437" s="449"/>
      <c r="C437" s="442">
        <f t="shared" si="34"/>
        <v>4</v>
      </c>
      <c r="D437" s="471"/>
      <c r="E437" s="529"/>
      <c r="F437" s="529"/>
      <c r="G437" s="471"/>
      <c r="H437" s="492"/>
      <c r="I437" s="498" t="s">
        <v>648</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outlineLevel="3" x14ac:dyDescent="0.35">
      <c r="A438" s="440"/>
      <c r="B438" s="449"/>
      <c r="C438" s="442">
        <f t="shared" si="34"/>
        <v>4</v>
      </c>
      <c r="D438" s="471"/>
      <c r="E438" s="529"/>
      <c r="F438" s="529"/>
      <c r="G438" s="471"/>
      <c r="H438" s="492"/>
      <c r="I438" s="498" t="s">
        <v>649</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outlineLevel="3" x14ac:dyDescent="0.35">
      <c r="A439" s="440"/>
      <c r="B439" s="449"/>
      <c r="C439" s="442">
        <f t="shared" si="34"/>
        <v>4</v>
      </c>
      <c r="D439" s="471"/>
      <c r="E439" s="529"/>
      <c r="F439" s="529"/>
      <c r="G439" s="471"/>
      <c r="H439" s="492"/>
      <c r="I439" s="498" t="s">
        <v>650</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outlineLevel="3" x14ac:dyDescent="0.35">
      <c r="A440" s="440"/>
      <c r="B440" s="449"/>
      <c r="C440" s="442">
        <f t="shared" si="34"/>
        <v>4</v>
      </c>
      <c r="D440" s="471"/>
      <c r="E440" s="529"/>
      <c r="F440" s="529"/>
      <c r="G440" s="471"/>
      <c r="H440" s="492"/>
      <c r="I440" s="498" t="s">
        <v>651</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outlineLevel="3" x14ac:dyDescent="0.35">
      <c r="A441" s="440"/>
      <c r="B441" s="449"/>
      <c r="C441" s="442">
        <f t="shared" si="34"/>
        <v>4</v>
      </c>
      <c r="D441" s="471"/>
      <c r="E441" s="529"/>
      <c r="F441" s="529"/>
      <c r="G441" s="471"/>
      <c r="H441" s="492" t="str">
        <f>H$259</f>
        <v>July</v>
      </c>
      <c r="I441" s="498" t="s">
        <v>660</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outlineLevel="3" x14ac:dyDescent="0.35">
      <c r="A442" s="440"/>
      <c r="B442" s="449"/>
      <c r="C442" s="442">
        <f t="shared" si="34"/>
        <v>4</v>
      </c>
      <c r="D442" s="471"/>
      <c r="E442" s="529"/>
      <c r="F442" s="529"/>
      <c r="G442" s="471"/>
      <c r="H442" s="492"/>
      <c r="I442" s="498" t="s">
        <v>661</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outlineLevel="3" x14ac:dyDescent="0.35">
      <c r="A443" s="440"/>
      <c r="B443" s="449"/>
      <c r="C443" s="442">
        <f t="shared" si="34"/>
        <v>4</v>
      </c>
      <c r="D443" s="471"/>
      <c r="E443" s="529"/>
      <c r="F443" s="529"/>
      <c r="G443" s="471"/>
      <c r="H443" s="492"/>
      <c r="I443" s="498" t="s">
        <v>662</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outlineLevel="3" x14ac:dyDescent="0.35">
      <c r="A444" s="440"/>
      <c r="B444" s="449"/>
      <c r="C444" s="442">
        <f t="shared" si="34"/>
        <v>4</v>
      </c>
      <c r="D444" s="471"/>
      <c r="E444" s="529"/>
      <c r="F444" s="529"/>
      <c r="G444" s="471"/>
      <c r="H444" s="492"/>
      <c r="I444" s="498" t="s">
        <v>647</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outlineLevel="3" x14ac:dyDescent="0.35">
      <c r="A445" s="440"/>
      <c r="B445" s="449"/>
      <c r="C445" s="442">
        <f t="shared" si="34"/>
        <v>4</v>
      </c>
      <c r="D445" s="471"/>
      <c r="E445" s="529"/>
      <c r="F445" s="529"/>
      <c r="G445" s="471"/>
      <c r="H445" s="492"/>
      <c r="I445" s="498" t="s">
        <v>648</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outlineLevel="3" x14ac:dyDescent="0.35">
      <c r="A446" s="440"/>
      <c r="B446" s="449"/>
      <c r="C446" s="442">
        <f t="shared" si="34"/>
        <v>4</v>
      </c>
      <c r="D446" s="471"/>
      <c r="E446" s="529"/>
      <c r="F446" s="529"/>
      <c r="G446" s="471"/>
      <c r="H446" s="492"/>
      <c r="I446" s="498" t="s">
        <v>649</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outlineLevel="3" x14ac:dyDescent="0.35">
      <c r="A447" s="440"/>
      <c r="B447" s="449"/>
      <c r="C447" s="442">
        <f t="shared" si="34"/>
        <v>4</v>
      </c>
      <c r="D447" s="471"/>
      <c r="E447" s="529"/>
      <c r="F447" s="529"/>
      <c r="G447" s="471"/>
      <c r="H447" s="492"/>
      <c r="I447" s="498" t="s">
        <v>650</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outlineLevel="3" x14ac:dyDescent="0.35">
      <c r="A448" s="440"/>
      <c r="B448" s="449"/>
      <c r="C448" s="442">
        <f t="shared" si="34"/>
        <v>4</v>
      </c>
      <c r="D448" s="471"/>
      <c r="E448" s="529"/>
      <c r="F448" s="529"/>
      <c r="G448" s="471"/>
      <c r="H448" s="492"/>
      <c r="I448" s="498" t="s">
        <v>651</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15" customHeight="1" outlineLevel="2" x14ac:dyDescent="0.3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506</v>
      </c>
      <c r="AQ449" s="452"/>
      <c r="AR449" s="440"/>
      <c r="AS449" s="440"/>
      <c r="AT449" s="440"/>
    </row>
    <row r="450" spans="1:46" outlineLevel="2" x14ac:dyDescent="0.35">
      <c r="A450" s="440"/>
      <c r="B450" s="449"/>
      <c r="C450" s="442">
        <f>INT($C$239)+2</f>
        <v>3</v>
      </c>
      <c r="D450" s="471"/>
      <c r="E450" s="529"/>
      <c r="F450" s="529"/>
      <c r="G450" s="471"/>
      <c r="H450" s="545" t="s">
        <v>706</v>
      </c>
      <c r="I450" s="499" t="s">
        <v>726</v>
      </c>
      <c r="J450" s="499"/>
      <c r="K450" s="606">
        <f>COUNTA($H451:$H$461)</f>
        <v>2</v>
      </c>
      <c r="L450" s="603">
        <f>COUNTA($I$451:$I$461)/K450</f>
        <v>5</v>
      </c>
      <c r="M450" s="479">
        <v>-4</v>
      </c>
      <c r="N450" s="499"/>
      <c r="O450" s="499"/>
      <c r="P450" s="499"/>
      <c r="Q450" s="499"/>
      <c r="R450" s="499" t="s">
        <v>725</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outlineLevel="3" x14ac:dyDescent="0.35">
      <c r="A451" s="440"/>
      <c r="B451" s="449"/>
      <c r="C451" s="442">
        <f t="shared" ref="C451:C460" si="35">INT($C$239)+3</f>
        <v>4</v>
      </c>
      <c r="D451" s="471"/>
      <c r="E451" s="529"/>
      <c r="F451" s="529"/>
      <c r="G451" s="471"/>
      <c r="H451" s="492" t="str">
        <f>H$258</f>
        <v>May</v>
      </c>
      <c r="I451" s="498" t="s">
        <v>713</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outlineLevel="3" x14ac:dyDescent="0.35">
      <c r="A452" s="440"/>
      <c r="B452" s="449"/>
      <c r="C452" s="442">
        <f t="shared" si="35"/>
        <v>4</v>
      </c>
      <c r="D452" s="471"/>
      <c r="E452" s="529"/>
      <c r="F452" s="529"/>
      <c r="G452" s="471"/>
      <c r="H452" s="492"/>
      <c r="I452" s="498" t="s">
        <v>727</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outlineLevel="3" x14ac:dyDescent="0.35">
      <c r="A453" s="440"/>
      <c r="B453" s="449"/>
      <c r="C453" s="442">
        <f t="shared" si="35"/>
        <v>4</v>
      </c>
      <c r="D453" s="471"/>
      <c r="E453" s="529"/>
      <c r="F453" s="529"/>
      <c r="G453" s="471"/>
      <c r="H453" s="492"/>
      <c r="I453" s="498" t="s">
        <v>687</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outlineLevel="3" x14ac:dyDescent="0.35">
      <c r="A454" s="440"/>
      <c r="B454" s="449"/>
      <c r="C454" s="442">
        <f t="shared" si="35"/>
        <v>4</v>
      </c>
      <c r="D454" s="471"/>
      <c r="E454" s="529"/>
      <c r="F454" s="529"/>
      <c r="G454" s="471"/>
      <c r="H454" s="492"/>
      <c r="I454" s="498" t="s">
        <v>723</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outlineLevel="3" x14ac:dyDescent="0.35">
      <c r="A455" s="440"/>
      <c r="B455" s="449"/>
      <c r="C455" s="442">
        <f t="shared" si="35"/>
        <v>4</v>
      </c>
      <c r="D455" s="471"/>
      <c r="E455" s="529"/>
      <c r="F455" s="529"/>
      <c r="G455" s="471"/>
      <c r="H455" s="492"/>
      <c r="I455" s="498" t="s">
        <v>688</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outlineLevel="3" x14ac:dyDescent="0.35">
      <c r="A456" s="440"/>
      <c r="B456" s="449"/>
      <c r="C456" s="442">
        <f t="shared" si="35"/>
        <v>4</v>
      </c>
      <c r="D456" s="471"/>
      <c r="E456" s="529"/>
      <c r="F456" s="529"/>
      <c r="G456" s="471"/>
      <c r="H456" s="492" t="str">
        <f>H$259</f>
        <v>July</v>
      </c>
      <c r="I456" s="498" t="s">
        <v>713</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outlineLevel="3" x14ac:dyDescent="0.35">
      <c r="A457" s="440"/>
      <c r="B457" s="449"/>
      <c r="C457" s="442">
        <f t="shared" si="35"/>
        <v>4</v>
      </c>
      <c r="D457" s="471"/>
      <c r="E457" s="529"/>
      <c r="F457" s="529"/>
      <c r="G457" s="471"/>
      <c r="H457" s="492"/>
      <c r="I457" s="498" t="s">
        <v>727</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outlineLevel="3" x14ac:dyDescent="0.35">
      <c r="A458" s="440"/>
      <c r="B458" s="449"/>
      <c r="C458" s="442">
        <f t="shared" si="35"/>
        <v>4</v>
      </c>
      <c r="D458" s="471"/>
      <c r="E458" s="529"/>
      <c r="F458" s="529"/>
      <c r="G458" s="471"/>
      <c r="H458" s="492"/>
      <c r="I458" s="498" t="s">
        <v>687</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outlineLevel="3" x14ac:dyDescent="0.35">
      <c r="A459" s="440"/>
      <c r="B459" s="449"/>
      <c r="C459" s="442">
        <f t="shared" si="35"/>
        <v>4</v>
      </c>
      <c r="D459" s="471"/>
      <c r="E459" s="529"/>
      <c r="F459" s="529"/>
      <c r="G459" s="471"/>
      <c r="H459" s="492"/>
      <c r="I459" s="498" t="s">
        <v>723</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outlineLevel="3" x14ac:dyDescent="0.35">
      <c r="A460" s="440"/>
      <c r="B460" s="449"/>
      <c r="C460" s="442">
        <f t="shared" si="35"/>
        <v>4</v>
      </c>
      <c r="D460" s="471"/>
      <c r="E460" s="529"/>
      <c r="F460" s="529"/>
      <c r="G460" s="471"/>
      <c r="H460" s="492"/>
      <c r="I460" s="498" t="s">
        <v>688</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15" customHeight="1" outlineLevel="2" x14ac:dyDescent="0.3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506</v>
      </c>
      <c r="AQ461" s="452"/>
      <c r="AR461" s="440"/>
      <c r="AS461" s="440"/>
      <c r="AT461" s="440"/>
    </row>
    <row r="462" spans="1:46" outlineLevel="2" x14ac:dyDescent="0.35">
      <c r="A462" s="440"/>
      <c r="B462" s="449"/>
      <c r="C462" s="442">
        <f>INT($C$239)+2</f>
        <v>3</v>
      </c>
      <c r="D462" s="471"/>
      <c r="E462" s="529"/>
      <c r="F462" s="529"/>
      <c r="G462" s="471"/>
      <c r="H462" s="545" t="s">
        <v>706</v>
      </c>
      <c r="I462" s="499" t="s">
        <v>728</v>
      </c>
      <c r="J462" s="499"/>
      <c r="K462" s="606">
        <f>COUNTA($H463:$H$471)</f>
        <v>2</v>
      </c>
      <c r="L462" s="603">
        <f>COUNTA($I$463:$I$471)/K462</f>
        <v>4</v>
      </c>
      <c r="M462" s="479">
        <v>-3</v>
      </c>
      <c r="N462" s="499"/>
      <c r="O462" s="499"/>
      <c r="P462" s="499"/>
      <c r="Q462" s="499"/>
      <c r="R462" s="499" t="s">
        <v>725</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outlineLevel="3" x14ac:dyDescent="0.35">
      <c r="A463" s="440"/>
      <c r="B463" s="449"/>
      <c r="C463" s="442">
        <f t="shared" ref="C463:C470" si="36">INT($C$239)+3</f>
        <v>4</v>
      </c>
      <c r="D463" s="471"/>
      <c r="E463" s="529"/>
      <c r="F463" s="529"/>
      <c r="G463" s="471"/>
      <c r="H463" s="492" t="str">
        <f>H$258</f>
        <v>May</v>
      </c>
      <c r="I463" s="498" t="s">
        <v>713</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outlineLevel="3" x14ac:dyDescent="0.35">
      <c r="A464" s="440"/>
      <c r="B464" s="449"/>
      <c r="C464" s="442">
        <f t="shared" si="36"/>
        <v>4</v>
      </c>
      <c r="D464" s="471"/>
      <c r="E464" s="529"/>
      <c r="F464" s="529"/>
      <c r="G464" s="471"/>
      <c r="H464" s="492"/>
      <c r="I464" s="498" t="s">
        <v>729</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outlineLevel="3" x14ac:dyDescent="0.35">
      <c r="A465" s="440"/>
      <c r="B465" s="449"/>
      <c r="C465" s="442">
        <f t="shared" si="36"/>
        <v>4</v>
      </c>
      <c r="D465" s="471"/>
      <c r="E465" s="529"/>
      <c r="F465" s="529"/>
      <c r="G465" s="471"/>
      <c r="H465" s="492"/>
      <c r="I465" s="498" t="s">
        <v>730</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outlineLevel="3" x14ac:dyDescent="0.35">
      <c r="A466" s="440"/>
      <c r="B466" s="449"/>
      <c r="C466" s="442">
        <f t="shared" si="36"/>
        <v>4</v>
      </c>
      <c r="D466" s="471"/>
      <c r="E466" s="529"/>
      <c r="F466" s="529"/>
      <c r="G466" s="471"/>
      <c r="H466" s="492"/>
      <c r="I466" s="498" t="s">
        <v>731</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outlineLevel="3" x14ac:dyDescent="0.35">
      <c r="A467" s="440"/>
      <c r="B467" s="449"/>
      <c r="C467" s="442">
        <f t="shared" si="36"/>
        <v>4</v>
      </c>
      <c r="D467" s="471"/>
      <c r="E467" s="529"/>
      <c r="F467" s="529"/>
      <c r="G467" s="471"/>
      <c r="H467" s="492" t="str">
        <f>H$259</f>
        <v>July</v>
      </c>
      <c r="I467" s="498" t="s">
        <v>713</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outlineLevel="3" x14ac:dyDescent="0.35">
      <c r="A468" s="440"/>
      <c r="B468" s="449"/>
      <c r="C468" s="442">
        <f t="shared" si="36"/>
        <v>4</v>
      </c>
      <c r="D468" s="471"/>
      <c r="E468" s="529"/>
      <c r="F468" s="529"/>
      <c r="G468" s="471"/>
      <c r="H468" s="492"/>
      <c r="I468" s="498" t="s">
        <v>729</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outlineLevel="3" x14ac:dyDescent="0.35">
      <c r="A469" s="440"/>
      <c r="B469" s="449"/>
      <c r="C469" s="442">
        <f t="shared" si="36"/>
        <v>4</v>
      </c>
      <c r="D469" s="471"/>
      <c r="E469" s="529"/>
      <c r="F469" s="529"/>
      <c r="G469" s="471"/>
      <c r="H469" s="492"/>
      <c r="I469" s="498" t="s">
        <v>730</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outlineLevel="3" x14ac:dyDescent="0.35">
      <c r="A470" s="440"/>
      <c r="B470" s="449"/>
      <c r="C470" s="442">
        <f t="shared" si="36"/>
        <v>4</v>
      </c>
      <c r="D470" s="471"/>
      <c r="E470" s="529"/>
      <c r="F470" s="529"/>
      <c r="G470" s="471"/>
      <c r="H470" s="492"/>
      <c r="I470" s="498" t="s">
        <v>731</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15" customHeight="1" outlineLevel="2" x14ac:dyDescent="0.3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506</v>
      </c>
      <c r="AQ471" s="452"/>
      <c r="AR471" s="440"/>
      <c r="AS471" s="440"/>
      <c r="AT471" s="440"/>
    </row>
    <row r="472" spans="1:46" outlineLevel="1" x14ac:dyDescent="0.35">
      <c r="A472" s="440"/>
      <c r="B472" s="449"/>
      <c r="C472" s="442">
        <f>INT($C$239)+1</f>
        <v>2</v>
      </c>
      <c r="D472" s="471"/>
      <c r="E472" s="529"/>
      <c r="F472" s="529"/>
      <c r="G472" s="471"/>
      <c r="H472" s="532" t="s">
        <v>732</v>
      </c>
      <c r="I472" s="489" t="s">
        <v>733</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15" customHeight="1" outlineLevel="3" x14ac:dyDescent="0.35">
      <c r="A473" s="440"/>
      <c r="B473" s="449"/>
      <c r="C473" s="442">
        <f>INT($C$239)+3.005</f>
        <v>4.0049999999999999</v>
      </c>
      <c r="D473" s="471" t="s">
        <v>502</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outlineLevel="3" x14ac:dyDescent="0.35">
      <c r="A474" s="440"/>
      <c r="B474" s="449"/>
      <c r="C474" s="442">
        <f t="shared" ref="C474:C481" si="37">INT($C$239)+2</f>
        <v>3</v>
      </c>
      <c r="D474" s="471"/>
      <c r="E474" s="529"/>
      <c r="F474" s="529"/>
      <c r="G474" s="471"/>
      <c r="H474" s="492" t="str">
        <f>"Birth: "&amp;H$258</f>
        <v>Birth: May</v>
      </c>
      <c r="I474" s="498" t="s">
        <v>627</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734</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outlineLevel="3" x14ac:dyDescent="0.35">
      <c r="A475" s="440"/>
      <c r="B475" s="449"/>
      <c r="C475" s="442">
        <f t="shared" si="37"/>
        <v>3</v>
      </c>
      <c r="D475" s="471"/>
      <c r="E475" s="529"/>
      <c r="F475" s="529"/>
      <c r="G475" s="471"/>
      <c r="H475" s="545"/>
      <c r="I475" s="498" t="s">
        <v>735</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outlineLevel="3" x14ac:dyDescent="0.35">
      <c r="A476" s="440"/>
      <c r="B476" s="449"/>
      <c r="C476" s="442">
        <f t="shared" si="37"/>
        <v>3</v>
      </c>
      <c r="D476" s="471"/>
      <c r="E476" s="529"/>
      <c r="F476" s="529"/>
      <c r="G476" s="471"/>
      <c r="H476" s="492" t="str">
        <f>"Birth: "&amp;H$259</f>
        <v>Birth: July</v>
      </c>
      <c r="I476" s="498" t="s">
        <v>627</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outlineLevel="3" x14ac:dyDescent="0.35">
      <c r="A477" s="440"/>
      <c r="B477" s="449"/>
      <c r="C477" s="442">
        <f t="shared" si="37"/>
        <v>3</v>
      </c>
      <c r="D477" s="471"/>
      <c r="E477" s="529"/>
      <c r="F477" s="529"/>
      <c r="G477" s="471"/>
      <c r="H477" s="545"/>
      <c r="I477" s="498" t="s">
        <v>735</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outlineLevel="2" x14ac:dyDescent="0.35">
      <c r="A478" s="440"/>
      <c r="B478" s="449"/>
      <c r="C478" s="442">
        <f t="shared" si="37"/>
        <v>3</v>
      </c>
      <c r="D478" s="471"/>
      <c r="E478" s="529"/>
      <c r="F478" s="529"/>
      <c r="G478" s="471"/>
      <c r="H478" s="545" t="s">
        <v>637</v>
      </c>
      <c r="I478" s="499" t="s">
        <v>736</v>
      </c>
      <c r="J478" s="602" t="s">
        <v>737</v>
      </c>
      <c r="K478" s="603">
        <f>COUNTA($H$479:$H$527)</f>
        <v>2</v>
      </c>
      <c r="L478" s="603">
        <f>COUNTA($I$479:$I$527)/K478</f>
        <v>8</v>
      </c>
      <c r="M478" s="547">
        <f>COUNTA($J$479:$J$527)/(L478*K478)</f>
        <v>3</v>
      </c>
      <c r="N478" s="611" t="s">
        <v>738</v>
      </c>
      <c r="O478" s="612"/>
      <c r="P478" s="612"/>
      <c r="Q478" s="612"/>
      <c r="R478" s="612"/>
      <c r="S478" s="612"/>
      <c r="T478" s="612"/>
      <c r="U478" s="585"/>
      <c r="V478" s="492" t="s">
        <v>739</v>
      </c>
      <c r="W478" s="476"/>
      <c r="X478" s="498" t="s">
        <v>740</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outlineLevel="3" x14ac:dyDescent="0.35">
      <c r="A479" s="440"/>
      <c r="B479" s="449"/>
      <c r="C479" s="442">
        <f t="shared" si="37"/>
        <v>3</v>
      </c>
      <c r="D479" s="471"/>
      <c r="E479" s="529"/>
      <c r="F479" s="529"/>
      <c r="G479" s="471"/>
      <c r="H479" s="492" t="str">
        <f>H$258</f>
        <v>May</v>
      </c>
      <c r="I479" s="492">
        <v>0</v>
      </c>
      <c r="J479" s="519" t="s">
        <v>615</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outlineLevel="3" x14ac:dyDescent="0.3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outlineLevel="3" x14ac:dyDescent="0.35">
      <c r="A481" s="440"/>
      <c r="B481" s="449"/>
      <c r="C481" s="442">
        <f t="shared" si="37"/>
        <v>3</v>
      </c>
      <c r="D481" s="471"/>
      <c r="E481" s="529"/>
      <c r="F481" s="529"/>
      <c r="G481" s="471"/>
      <c r="H481" s="492"/>
      <c r="I481" s="492"/>
      <c r="J481" s="519" t="s">
        <v>980</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outlineLevel="3" x14ac:dyDescent="0.35">
      <c r="A482" s="440"/>
      <c r="B482" s="449"/>
      <c r="C482" s="442">
        <f>INT($C$239)+3</f>
        <v>4</v>
      </c>
      <c r="D482" s="471"/>
      <c r="E482" s="529"/>
      <c r="F482" s="529"/>
      <c r="G482" s="471"/>
      <c r="H482" s="476"/>
      <c r="I482" s="492">
        <v>1</v>
      </c>
      <c r="J482" s="492" t="s">
        <v>741</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outlineLevel="3" x14ac:dyDescent="0.35">
      <c r="A483" s="440"/>
      <c r="B483" s="449"/>
      <c r="C483" s="442">
        <f>INT($C$239)+3</f>
        <v>4</v>
      </c>
      <c r="D483" s="471"/>
      <c r="E483" s="529"/>
      <c r="F483" s="529"/>
      <c r="G483" s="471"/>
      <c r="H483" s="476"/>
      <c r="I483" s="492"/>
      <c r="J483" s="492" t="s">
        <v>730</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outlineLevel="3" x14ac:dyDescent="0.35">
      <c r="A484" s="440"/>
      <c r="B484" s="449"/>
      <c r="C484" s="442">
        <f>INT($C$239)+3</f>
        <v>4</v>
      </c>
      <c r="D484" s="471"/>
      <c r="E484" s="529"/>
      <c r="F484" s="529"/>
      <c r="G484" s="471"/>
      <c r="H484" s="476"/>
      <c r="I484" s="492"/>
      <c r="J484" s="492" t="s">
        <v>731</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outlineLevel="3" x14ac:dyDescent="0.35">
      <c r="A485" s="440"/>
      <c r="B485" s="449"/>
      <c r="C485" s="442">
        <f t="shared" ref="C485:C517" si="44">INT($C$239+3)</f>
        <v>4</v>
      </c>
      <c r="D485" s="471"/>
      <c r="E485" s="529"/>
      <c r="F485" s="529"/>
      <c r="G485" s="471"/>
      <c r="H485" s="476"/>
      <c r="I485" s="492">
        <v>2</v>
      </c>
      <c r="J485" s="492" t="s">
        <v>741</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outlineLevel="3" x14ac:dyDescent="0.35">
      <c r="A486" s="440"/>
      <c r="B486" s="449"/>
      <c r="C486" s="442">
        <f t="shared" si="44"/>
        <v>4</v>
      </c>
      <c r="D486" s="471"/>
      <c r="E486" s="529"/>
      <c r="F486" s="529"/>
      <c r="G486" s="471"/>
      <c r="H486" s="476"/>
      <c r="I486" s="492"/>
      <c r="J486" s="492" t="s">
        <v>730</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outlineLevel="3" x14ac:dyDescent="0.35">
      <c r="A487" s="440"/>
      <c r="B487" s="449"/>
      <c r="C487" s="442">
        <f t="shared" si="44"/>
        <v>4</v>
      </c>
      <c r="D487" s="471"/>
      <c r="E487" s="529"/>
      <c r="F487" s="529"/>
      <c r="G487" s="471"/>
      <c r="H487" s="476"/>
      <c r="I487" s="492"/>
      <c r="J487" s="492" t="s">
        <v>731</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outlineLevel="3" x14ac:dyDescent="0.35">
      <c r="A488" s="440"/>
      <c r="B488" s="449"/>
      <c r="C488" s="442">
        <f t="shared" si="44"/>
        <v>4</v>
      </c>
      <c r="D488" s="471"/>
      <c r="E488" s="529"/>
      <c r="F488" s="529"/>
      <c r="G488" s="471"/>
      <c r="H488" s="476"/>
      <c r="I488" s="492">
        <v>3</v>
      </c>
      <c r="J488" s="492" t="s">
        <v>741</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outlineLevel="3" x14ac:dyDescent="0.35">
      <c r="A489" s="440"/>
      <c r="B489" s="449"/>
      <c r="C489" s="442">
        <f t="shared" si="44"/>
        <v>4</v>
      </c>
      <c r="D489" s="471"/>
      <c r="E489" s="529"/>
      <c r="F489" s="529"/>
      <c r="G489" s="471"/>
      <c r="H489" s="476"/>
      <c r="I489" s="492"/>
      <c r="J489" s="492" t="s">
        <v>730</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outlineLevel="3" x14ac:dyDescent="0.35">
      <c r="A490" s="440"/>
      <c r="B490" s="449"/>
      <c r="C490" s="442">
        <f t="shared" si="44"/>
        <v>4</v>
      </c>
      <c r="D490" s="471"/>
      <c r="E490" s="529"/>
      <c r="F490" s="529"/>
      <c r="G490" s="471"/>
      <c r="H490" s="476"/>
      <c r="I490" s="492"/>
      <c r="J490" s="492" t="s">
        <v>731</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outlineLevel="3" x14ac:dyDescent="0.35">
      <c r="A491" s="440"/>
      <c r="B491" s="449"/>
      <c r="C491" s="442">
        <f t="shared" si="44"/>
        <v>4</v>
      </c>
      <c r="D491" s="471"/>
      <c r="E491" s="529"/>
      <c r="F491" s="529"/>
      <c r="G491" s="471"/>
      <c r="H491" s="476"/>
      <c r="I491" s="492">
        <v>4</v>
      </c>
      <c r="J491" s="492" t="s">
        <v>741</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outlineLevel="3" x14ac:dyDescent="0.35">
      <c r="A492" s="440"/>
      <c r="B492" s="449"/>
      <c r="C492" s="442">
        <f t="shared" si="44"/>
        <v>4</v>
      </c>
      <c r="D492" s="471"/>
      <c r="E492" s="529"/>
      <c r="F492" s="529"/>
      <c r="G492" s="471"/>
      <c r="H492" s="476"/>
      <c r="I492" s="492"/>
      <c r="J492" s="492" t="s">
        <v>730</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outlineLevel="3" x14ac:dyDescent="0.35">
      <c r="A493" s="440"/>
      <c r="B493" s="449"/>
      <c r="C493" s="442">
        <f t="shared" si="44"/>
        <v>4</v>
      </c>
      <c r="D493" s="471"/>
      <c r="E493" s="529"/>
      <c r="F493" s="529"/>
      <c r="G493" s="471"/>
      <c r="H493" s="476"/>
      <c r="I493" s="492"/>
      <c r="J493" s="492" t="s">
        <v>731</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outlineLevel="3" x14ac:dyDescent="0.35">
      <c r="A494" s="440"/>
      <c r="B494" s="449"/>
      <c r="C494" s="442">
        <f t="shared" si="44"/>
        <v>4</v>
      </c>
      <c r="D494" s="471"/>
      <c r="E494" s="529"/>
      <c r="F494" s="529"/>
      <c r="G494" s="471"/>
      <c r="H494" s="476"/>
      <c r="I494" s="492">
        <v>5</v>
      </c>
      <c r="J494" s="492" t="s">
        <v>741</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outlineLevel="3" x14ac:dyDescent="0.35">
      <c r="A495" s="440"/>
      <c r="B495" s="449"/>
      <c r="C495" s="442">
        <f t="shared" si="44"/>
        <v>4</v>
      </c>
      <c r="D495" s="471"/>
      <c r="E495" s="529"/>
      <c r="F495" s="529"/>
      <c r="G495" s="471"/>
      <c r="H495" s="476"/>
      <c r="I495" s="492"/>
      <c r="J495" s="492" t="s">
        <v>730</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outlineLevel="3" x14ac:dyDescent="0.35">
      <c r="A496" s="440"/>
      <c r="B496" s="449"/>
      <c r="C496" s="442">
        <f t="shared" si="44"/>
        <v>4</v>
      </c>
      <c r="D496" s="471"/>
      <c r="E496" s="529"/>
      <c r="F496" s="529"/>
      <c r="G496" s="471"/>
      <c r="H496" s="476"/>
      <c r="I496" s="492"/>
      <c r="J496" s="492" t="s">
        <v>731</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outlineLevel="3" x14ac:dyDescent="0.35">
      <c r="A497" s="440"/>
      <c r="B497" s="449"/>
      <c r="C497" s="442">
        <f t="shared" si="44"/>
        <v>4</v>
      </c>
      <c r="D497" s="471"/>
      <c r="E497" s="529"/>
      <c r="F497" s="529"/>
      <c r="G497" s="471"/>
      <c r="H497" s="476"/>
      <c r="I497" s="492">
        <v>6</v>
      </c>
      <c r="J497" s="492" t="s">
        <v>741</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outlineLevel="3" x14ac:dyDescent="0.35">
      <c r="A498" s="440"/>
      <c r="B498" s="449"/>
      <c r="C498" s="442">
        <f t="shared" si="44"/>
        <v>4</v>
      </c>
      <c r="D498" s="471"/>
      <c r="E498" s="529"/>
      <c r="F498" s="529"/>
      <c r="G498" s="471"/>
      <c r="H498" s="476"/>
      <c r="I498" s="492"/>
      <c r="J498" s="492" t="s">
        <v>730</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outlineLevel="3" x14ac:dyDescent="0.35">
      <c r="A499" s="440"/>
      <c r="B499" s="449"/>
      <c r="C499" s="442">
        <f t="shared" si="44"/>
        <v>4</v>
      </c>
      <c r="D499" s="471"/>
      <c r="E499" s="529"/>
      <c r="F499" s="529"/>
      <c r="G499" s="471"/>
      <c r="H499" s="476"/>
      <c r="I499" s="492"/>
      <c r="J499" s="492" t="s">
        <v>731</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outlineLevel="3" x14ac:dyDescent="0.35">
      <c r="A500" s="440"/>
      <c r="B500" s="449"/>
      <c r="C500" s="442">
        <f t="shared" si="44"/>
        <v>4</v>
      </c>
      <c r="D500" s="471"/>
      <c r="E500" s="529"/>
      <c r="F500" s="529"/>
      <c r="G500" s="471"/>
      <c r="H500" s="476"/>
      <c r="I500" s="492">
        <v>7</v>
      </c>
      <c r="J500" s="492" t="s">
        <v>741</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outlineLevel="3" x14ac:dyDescent="0.35">
      <c r="A501" s="440"/>
      <c r="B501" s="449"/>
      <c r="C501" s="442">
        <f t="shared" si="44"/>
        <v>4</v>
      </c>
      <c r="D501" s="471"/>
      <c r="E501" s="529"/>
      <c r="F501" s="529"/>
      <c r="G501" s="471"/>
      <c r="H501" s="476"/>
      <c r="I501" s="492"/>
      <c r="J501" s="492" t="s">
        <v>730</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outlineLevel="3" x14ac:dyDescent="0.35">
      <c r="A502" s="440"/>
      <c r="B502" s="449"/>
      <c r="C502" s="442">
        <f t="shared" si="44"/>
        <v>4</v>
      </c>
      <c r="D502" s="471"/>
      <c r="E502" s="529"/>
      <c r="F502" s="529"/>
      <c r="G502" s="471"/>
      <c r="H502" s="476"/>
      <c r="I502" s="492"/>
      <c r="J502" s="492" t="s">
        <v>731</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outlineLevel="3" x14ac:dyDescent="0.35">
      <c r="A503" s="440"/>
      <c r="B503" s="449"/>
      <c r="C503" s="442">
        <f t="shared" si="44"/>
        <v>4</v>
      </c>
      <c r="D503" s="471"/>
      <c r="E503" s="529"/>
      <c r="F503" s="529"/>
      <c r="G503" s="471"/>
      <c r="H503" s="492" t="str">
        <f>H$259</f>
        <v>July</v>
      </c>
      <c r="I503" s="492">
        <v>0</v>
      </c>
      <c r="J503" s="492" t="s">
        <v>741</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outlineLevel="3" x14ac:dyDescent="0.35">
      <c r="A504" s="440"/>
      <c r="B504" s="449"/>
      <c r="C504" s="442">
        <f t="shared" si="44"/>
        <v>4</v>
      </c>
      <c r="D504" s="471"/>
      <c r="E504" s="529"/>
      <c r="F504" s="529"/>
      <c r="G504" s="471"/>
      <c r="H504" s="492"/>
      <c r="I504" s="492"/>
      <c r="J504" s="492" t="s">
        <v>730</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outlineLevel="3" x14ac:dyDescent="0.35">
      <c r="A505" s="440"/>
      <c r="B505" s="449"/>
      <c r="C505" s="442">
        <f t="shared" si="44"/>
        <v>4</v>
      </c>
      <c r="D505" s="471"/>
      <c r="E505" s="529"/>
      <c r="F505" s="529"/>
      <c r="G505" s="471"/>
      <c r="H505" s="492"/>
      <c r="I505" s="492"/>
      <c r="J505" s="492" t="s">
        <v>731</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outlineLevel="3" x14ac:dyDescent="0.35">
      <c r="A506" s="440"/>
      <c r="B506" s="449"/>
      <c r="C506" s="442">
        <f t="shared" si="44"/>
        <v>4</v>
      </c>
      <c r="D506" s="471"/>
      <c r="E506" s="529"/>
      <c r="F506" s="529"/>
      <c r="G506" s="471"/>
      <c r="H506" s="476"/>
      <c r="I506" s="492">
        <v>1</v>
      </c>
      <c r="J506" s="492" t="s">
        <v>741</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outlineLevel="3" x14ac:dyDescent="0.35">
      <c r="A507" s="440"/>
      <c r="B507" s="449"/>
      <c r="C507" s="442">
        <f t="shared" si="44"/>
        <v>4</v>
      </c>
      <c r="D507" s="471"/>
      <c r="E507" s="529"/>
      <c r="F507" s="529"/>
      <c r="G507" s="471"/>
      <c r="H507" s="476"/>
      <c r="I507" s="492"/>
      <c r="J507" s="492" t="s">
        <v>730</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outlineLevel="3" x14ac:dyDescent="0.35">
      <c r="A508" s="440"/>
      <c r="B508" s="449"/>
      <c r="C508" s="442">
        <f t="shared" si="44"/>
        <v>4</v>
      </c>
      <c r="D508" s="471"/>
      <c r="E508" s="529"/>
      <c r="F508" s="529"/>
      <c r="G508" s="471"/>
      <c r="H508" s="476"/>
      <c r="I508" s="492"/>
      <c r="J508" s="492" t="s">
        <v>731</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outlineLevel="3" x14ac:dyDescent="0.35">
      <c r="A509" s="440"/>
      <c r="B509" s="449"/>
      <c r="C509" s="442">
        <f t="shared" si="44"/>
        <v>4</v>
      </c>
      <c r="D509" s="471"/>
      <c r="E509" s="529"/>
      <c r="F509" s="529"/>
      <c r="G509" s="471"/>
      <c r="H509" s="476"/>
      <c r="I509" s="492">
        <v>2</v>
      </c>
      <c r="J509" s="492" t="s">
        <v>741</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outlineLevel="3" x14ac:dyDescent="0.35">
      <c r="A510" s="440"/>
      <c r="B510" s="449"/>
      <c r="C510" s="442">
        <f t="shared" si="44"/>
        <v>4</v>
      </c>
      <c r="D510" s="471"/>
      <c r="E510" s="529"/>
      <c r="F510" s="529"/>
      <c r="G510" s="471"/>
      <c r="H510" s="476"/>
      <c r="I510" s="492"/>
      <c r="J510" s="492" t="s">
        <v>730</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outlineLevel="3" x14ac:dyDescent="0.35">
      <c r="A511" s="440"/>
      <c r="B511" s="449"/>
      <c r="C511" s="442">
        <f t="shared" si="44"/>
        <v>4</v>
      </c>
      <c r="D511" s="471"/>
      <c r="E511" s="529"/>
      <c r="F511" s="529"/>
      <c r="G511" s="471"/>
      <c r="H511" s="476"/>
      <c r="I511" s="492"/>
      <c r="J511" s="492" t="s">
        <v>731</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outlineLevel="3" x14ac:dyDescent="0.35">
      <c r="A512" s="440"/>
      <c r="B512" s="449"/>
      <c r="C512" s="442">
        <f t="shared" si="44"/>
        <v>4</v>
      </c>
      <c r="D512" s="471"/>
      <c r="E512" s="529"/>
      <c r="F512" s="529"/>
      <c r="G512" s="471"/>
      <c r="H512" s="476"/>
      <c r="I512" s="492">
        <v>3</v>
      </c>
      <c r="J512" s="492" t="s">
        <v>741</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outlineLevel="3" x14ac:dyDescent="0.35">
      <c r="A513" s="440"/>
      <c r="B513" s="449"/>
      <c r="C513" s="442">
        <f t="shared" si="44"/>
        <v>4</v>
      </c>
      <c r="D513" s="471"/>
      <c r="E513" s="529"/>
      <c r="F513" s="529"/>
      <c r="G513" s="471"/>
      <c r="H513" s="476"/>
      <c r="I513" s="492"/>
      <c r="J513" s="492" t="s">
        <v>730</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outlineLevel="3" x14ac:dyDescent="0.35">
      <c r="A514" s="440"/>
      <c r="B514" s="449"/>
      <c r="C514" s="442">
        <f t="shared" si="44"/>
        <v>4</v>
      </c>
      <c r="D514" s="471"/>
      <c r="E514" s="529"/>
      <c r="F514" s="529"/>
      <c r="G514" s="471"/>
      <c r="H514" s="476"/>
      <c r="I514" s="492"/>
      <c r="J514" s="492" t="s">
        <v>731</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outlineLevel="3" x14ac:dyDescent="0.35">
      <c r="A515" s="440"/>
      <c r="B515" s="449"/>
      <c r="C515" s="442">
        <f t="shared" si="44"/>
        <v>4</v>
      </c>
      <c r="D515" s="471"/>
      <c r="E515" s="529"/>
      <c r="F515" s="529"/>
      <c r="G515" s="471"/>
      <c r="H515" s="476"/>
      <c r="I515" s="492">
        <v>4</v>
      </c>
      <c r="J515" s="492" t="s">
        <v>741</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outlineLevel="3" x14ac:dyDescent="0.35">
      <c r="A516" s="440"/>
      <c r="B516" s="449"/>
      <c r="C516" s="442">
        <f t="shared" si="44"/>
        <v>4</v>
      </c>
      <c r="D516" s="471"/>
      <c r="E516" s="529"/>
      <c r="F516" s="529"/>
      <c r="G516" s="471"/>
      <c r="H516" s="476"/>
      <c r="I516" s="492"/>
      <c r="J516" s="492" t="s">
        <v>730</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outlineLevel="3" x14ac:dyDescent="0.35">
      <c r="A517" s="440"/>
      <c r="B517" s="449"/>
      <c r="C517" s="442">
        <f t="shared" si="44"/>
        <v>4</v>
      </c>
      <c r="D517" s="471"/>
      <c r="E517" s="529"/>
      <c r="F517" s="529"/>
      <c r="G517" s="471"/>
      <c r="H517" s="476"/>
      <c r="I517" s="492"/>
      <c r="J517" s="492" t="s">
        <v>731</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outlineLevel="3" x14ac:dyDescent="0.35">
      <c r="A518" s="440"/>
      <c r="B518" s="449"/>
      <c r="C518" s="442">
        <f t="shared" ref="C518:C526" si="48">INT($C$239)+3</f>
        <v>4</v>
      </c>
      <c r="D518" s="471"/>
      <c r="E518" s="529"/>
      <c r="F518" s="529"/>
      <c r="G518" s="471"/>
      <c r="H518" s="476"/>
      <c r="I518" s="492">
        <v>5</v>
      </c>
      <c r="J518" s="492" t="s">
        <v>741</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outlineLevel="3" x14ac:dyDescent="0.35">
      <c r="A519" s="440"/>
      <c r="B519" s="449"/>
      <c r="C519" s="442">
        <f t="shared" si="48"/>
        <v>4</v>
      </c>
      <c r="D519" s="471"/>
      <c r="E519" s="529"/>
      <c r="F519" s="529"/>
      <c r="G519" s="471"/>
      <c r="H519" s="476"/>
      <c r="I519" s="492"/>
      <c r="J519" s="492" t="s">
        <v>730</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outlineLevel="3" x14ac:dyDescent="0.35">
      <c r="A520" s="440"/>
      <c r="B520" s="449"/>
      <c r="C520" s="442">
        <f t="shared" si="48"/>
        <v>4</v>
      </c>
      <c r="D520" s="471"/>
      <c r="E520" s="529"/>
      <c r="F520" s="529"/>
      <c r="G520" s="471"/>
      <c r="H520" s="476"/>
      <c r="I520" s="492"/>
      <c r="J520" s="492" t="s">
        <v>731</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outlineLevel="3" x14ac:dyDescent="0.35">
      <c r="A521" s="440"/>
      <c r="B521" s="449"/>
      <c r="C521" s="442">
        <f t="shared" si="48"/>
        <v>4</v>
      </c>
      <c r="D521" s="471"/>
      <c r="E521" s="529"/>
      <c r="F521" s="529"/>
      <c r="G521" s="471"/>
      <c r="H521" s="476"/>
      <c r="I521" s="492">
        <v>6</v>
      </c>
      <c r="J521" s="492" t="s">
        <v>741</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outlineLevel="3" x14ac:dyDescent="0.35">
      <c r="A522" s="440"/>
      <c r="B522" s="449"/>
      <c r="C522" s="442">
        <f t="shared" si="48"/>
        <v>4</v>
      </c>
      <c r="D522" s="471"/>
      <c r="E522" s="529"/>
      <c r="F522" s="529"/>
      <c r="G522" s="471"/>
      <c r="H522" s="476"/>
      <c r="I522" s="492"/>
      <c r="J522" s="492" t="s">
        <v>730</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outlineLevel="3" x14ac:dyDescent="0.35">
      <c r="A523" s="440"/>
      <c r="B523" s="449"/>
      <c r="C523" s="442">
        <f t="shared" si="48"/>
        <v>4</v>
      </c>
      <c r="D523" s="471"/>
      <c r="E523" s="529"/>
      <c r="F523" s="529"/>
      <c r="G523" s="471"/>
      <c r="H523" s="476"/>
      <c r="I523" s="492"/>
      <c r="J523" s="492" t="s">
        <v>731</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outlineLevel="3" x14ac:dyDescent="0.35">
      <c r="A524" s="440"/>
      <c r="B524" s="449"/>
      <c r="C524" s="442">
        <f t="shared" si="48"/>
        <v>4</v>
      </c>
      <c r="D524" s="471"/>
      <c r="E524" s="529"/>
      <c r="F524" s="529"/>
      <c r="G524" s="471"/>
      <c r="H524" s="476"/>
      <c r="I524" s="492">
        <v>7</v>
      </c>
      <c r="J524" s="492" t="s">
        <v>741</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outlineLevel="3" x14ac:dyDescent="0.35">
      <c r="A525" s="440"/>
      <c r="B525" s="449"/>
      <c r="C525" s="442">
        <f t="shared" si="48"/>
        <v>4</v>
      </c>
      <c r="D525" s="471"/>
      <c r="E525" s="529"/>
      <c r="F525" s="529"/>
      <c r="G525" s="471"/>
      <c r="H525" s="476"/>
      <c r="I525" s="492"/>
      <c r="J525" s="492" t="s">
        <v>730</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outlineLevel="3" x14ac:dyDescent="0.35">
      <c r="A526" s="440"/>
      <c r="B526" s="449"/>
      <c r="C526" s="442">
        <f t="shared" si="48"/>
        <v>4</v>
      </c>
      <c r="D526" s="471"/>
      <c r="E526" s="529"/>
      <c r="F526" s="529"/>
      <c r="G526" s="471"/>
      <c r="H526" s="476"/>
      <c r="I526" s="492"/>
      <c r="J526" s="492" t="s">
        <v>731</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15" customHeight="1" outlineLevel="2" x14ac:dyDescent="0.3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506</v>
      </c>
      <c r="AQ527" s="452"/>
      <c r="AR527" s="440"/>
      <c r="AS527" s="440"/>
      <c r="AT527" s="440"/>
    </row>
    <row r="528" spans="1:46" outlineLevel="2" x14ac:dyDescent="0.35">
      <c r="A528" s="440"/>
      <c r="B528" s="449"/>
      <c r="C528" s="442">
        <f>INT($C$239)+2</f>
        <v>3</v>
      </c>
      <c r="D528" s="471"/>
      <c r="E528" s="529"/>
      <c r="F528" s="529"/>
      <c r="G528" s="471"/>
      <c r="H528" s="545"/>
      <c r="I528" s="499" t="s">
        <v>736</v>
      </c>
      <c r="J528" s="499"/>
      <c r="K528" s="499" t="s">
        <v>742</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outlineLevel="3" x14ac:dyDescent="0.3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outlineLevel="3" x14ac:dyDescent="0.3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outlineLevel="3" x14ac:dyDescent="0.3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outlineLevel="3" x14ac:dyDescent="0.3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outlineLevel="3" x14ac:dyDescent="0.3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outlineLevel="3" x14ac:dyDescent="0.3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outlineLevel="3" x14ac:dyDescent="0.3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outlineLevel="3" x14ac:dyDescent="0.3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15" customHeight="1" outlineLevel="2" x14ac:dyDescent="0.3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506</v>
      </c>
      <c r="AQ537" s="452"/>
      <c r="AR537" s="440"/>
      <c r="AS537" s="440"/>
      <c r="AT537" s="440"/>
    </row>
    <row r="538" spans="1:46" ht="5.15" customHeight="1" outlineLevel="2" x14ac:dyDescent="0.3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15" customHeight="1" outlineLevel="1" x14ac:dyDescent="0.3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141</v>
      </c>
      <c r="AR539" s="440"/>
      <c r="AS539" s="440"/>
      <c r="AT539" s="440"/>
    </row>
    <row r="540" spans="1:46" ht="5.15" customHeight="1" x14ac:dyDescent="0.3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outlineLevel="2" x14ac:dyDescent="0.3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outlineLevel="2" x14ac:dyDescent="0.3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15" customHeight="1" thickBot="1" x14ac:dyDescent="0.4">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15" customHeight="1" outlineLevel="1" collapsed="1" x14ac:dyDescent="0.3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3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49999999999999" customHeight="1" x14ac:dyDescent="0.35">
      <c r="A546" s="440"/>
      <c r="B546" s="449"/>
      <c r="C546" s="442">
        <v>1.02</v>
      </c>
      <c r="D546" s="453"/>
      <c r="E546" s="522" t="s">
        <v>493</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 outlineLevel="1" x14ac:dyDescent="0.35">
      <c r="A547" s="440"/>
      <c r="B547" s="449"/>
      <c r="C547" s="442">
        <f>INT($C$546)+1.02</f>
        <v>2.02</v>
      </c>
      <c r="D547" s="453"/>
      <c r="E547" s="522" t="s">
        <v>495</v>
      </c>
      <c r="F547" s="526">
        <v>1</v>
      </c>
      <c r="G547" s="462"/>
      <c r="H547" s="463" t="s">
        <v>743</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15" customHeight="1" outlineLevel="2" x14ac:dyDescent="0.3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outlineLevel="2" x14ac:dyDescent="0.3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outlineLevel="2" x14ac:dyDescent="0.3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outlineLevel="2" x14ac:dyDescent="0.35">
      <c r="A551" s="440"/>
      <c r="B551" s="449"/>
      <c r="C551" s="442">
        <f>INT($C$546)+2</f>
        <v>3</v>
      </c>
      <c r="D551" s="450"/>
      <c r="E551" s="529"/>
      <c r="F551" s="529"/>
      <c r="G551" s="450"/>
      <c r="H551" s="469"/>
      <c r="I551" s="469"/>
      <c r="J551" s="469"/>
      <c r="K551" s="530" t="s">
        <v>538</v>
      </c>
      <c r="L551" s="530"/>
      <c r="M551" s="530"/>
      <c r="N551" s="530" t="s">
        <v>539</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outlineLevel="2" x14ac:dyDescent="0.35">
      <c r="A552" s="440"/>
      <c r="B552" s="449"/>
      <c r="C552" s="442">
        <f>INT($C$546)+2</f>
        <v>3</v>
      </c>
      <c r="D552" s="450"/>
      <c r="E552" s="529"/>
      <c r="F552" s="529"/>
      <c r="G552" s="450"/>
      <c r="H552" s="469"/>
      <c r="I552" s="469"/>
      <c r="J552" s="469"/>
      <c r="K552" s="519" t="s">
        <v>14</v>
      </c>
      <c r="L552" s="519" t="s">
        <v>615</v>
      </c>
      <c r="M552" s="519" t="s">
        <v>4</v>
      </c>
      <c r="N552" s="519" t="s">
        <v>640</v>
      </c>
      <c r="O552" s="519" t="s">
        <v>641</v>
      </c>
      <c r="P552" s="519" t="s">
        <v>642</v>
      </c>
      <c r="Q552" s="519" t="s">
        <v>643</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5" customHeight="1" outlineLevel="2" collapsed="1" x14ac:dyDescent="0.35">
      <c r="A553" s="440"/>
      <c r="B553" s="449" t="s">
        <v>499</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3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35">
      <c r="A555" s="440"/>
      <c r="B555" s="449" t="s">
        <v>500</v>
      </c>
      <c r="C555" s="442">
        <f>INT(MAX($C$557:$C$597))+1</f>
        <v>5</v>
      </c>
      <c r="D555" s="471" t="s">
        <v>501</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x14ac:dyDescent="0.35">
      <c r="A556" s="440"/>
      <c r="B556" s="449"/>
      <c r="C556" s="442">
        <f>INT($C$546)+1</f>
        <v>2</v>
      </c>
      <c r="D556" s="471"/>
      <c r="E556" s="529"/>
      <c r="F556" s="529"/>
      <c r="G556" s="471"/>
      <c r="H556" s="532" t="s">
        <v>744</v>
      </c>
      <c r="I556" s="489" t="s">
        <v>745</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15" customHeight="1" outlineLevel="3" x14ac:dyDescent="0.35">
      <c r="A557" s="440"/>
      <c r="B557" s="449"/>
      <c r="C557" s="442">
        <f>INT($C$546)+3.005</f>
        <v>4.0049999999999999</v>
      </c>
      <c r="D557" s="471" t="s">
        <v>502</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outlineLevel="2" x14ac:dyDescent="0.35">
      <c r="A558" s="440"/>
      <c r="B558" s="449"/>
      <c r="C558" s="442">
        <f>INT($C$546)+2</f>
        <v>3</v>
      </c>
      <c r="D558" s="471"/>
      <c r="E558" s="529"/>
      <c r="F558" s="529"/>
      <c r="G558" s="471"/>
      <c r="H558" s="492" t="s">
        <v>746</v>
      </c>
      <c r="I558" s="478" t="s">
        <v>538</v>
      </c>
      <c r="J558" s="479">
        <v>1</v>
      </c>
      <c r="K558" s="476">
        <f>J558</f>
        <v>1</v>
      </c>
      <c r="L558" s="478" t="s">
        <v>539</v>
      </c>
      <c r="M558" s="479">
        <f>COUNTA($H$559:$H$578)</f>
        <v>2</v>
      </c>
      <c r="N558" s="476">
        <f>M558+3</f>
        <v>5</v>
      </c>
      <c r="O558" s="476" t="s">
        <v>747</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outlineLevel="2" x14ac:dyDescent="0.35">
      <c r="A559" s="440"/>
      <c r="B559" s="449"/>
      <c r="C559" s="442">
        <f>INT($C$546)+2</f>
        <v>3</v>
      </c>
      <c r="D559" s="471"/>
      <c r="E559" s="529"/>
      <c r="F559" s="529"/>
      <c r="G559" s="471"/>
      <c r="H559" s="545" t="s">
        <v>748</v>
      </c>
      <c r="I559" s="499" t="s">
        <v>736</v>
      </c>
      <c r="J559" s="499"/>
      <c r="K559" s="499" t="s">
        <v>749</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customHeight="1" outlineLevel="3" x14ac:dyDescent="0.3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outlineLevel="3" x14ac:dyDescent="0.3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outlineLevel="3" x14ac:dyDescent="0.3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outlineLevel="3" x14ac:dyDescent="0.3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outlineLevel="3" x14ac:dyDescent="0.3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outlineLevel="3" x14ac:dyDescent="0.3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outlineLevel="3" x14ac:dyDescent="0.3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outlineLevel="3" x14ac:dyDescent="0.3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15" customHeight="1" outlineLevel="2" x14ac:dyDescent="0.3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506</v>
      </c>
      <c r="AQ568" s="452"/>
      <c r="AR568" s="440"/>
      <c r="AS568" s="440"/>
      <c r="AT568" s="440"/>
    </row>
    <row r="569" spans="1:46" outlineLevel="2" x14ac:dyDescent="0.35">
      <c r="A569" s="440"/>
      <c r="B569" s="449"/>
      <c r="C569" s="442">
        <f>INT($C$546)+2</f>
        <v>3</v>
      </c>
      <c r="D569" s="471"/>
      <c r="E569" s="529"/>
      <c r="F569" s="529"/>
      <c r="G569" s="471"/>
      <c r="H569" s="545" t="s">
        <v>750</v>
      </c>
      <c r="I569" s="499" t="s">
        <v>638</v>
      </c>
      <c r="J569" s="499"/>
      <c r="K569" s="476"/>
      <c r="L569" s="476"/>
      <c r="M569" s="476"/>
      <c r="N569" s="499" t="s">
        <v>751</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outlineLevel="3" x14ac:dyDescent="0.35">
      <c r="A570" s="440"/>
      <c r="B570" s="449"/>
      <c r="C570" s="442">
        <f t="shared" ref="C570:C577" si="52">INT($C$546)+3</f>
        <v>4</v>
      </c>
      <c r="D570" s="471"/>
      <c r="E570" s="529"/>
      <c r="F570" s="529"/>
      <c r="G570" s="471"/>
      <c r="H570" s="476"/>
      <c r="I570" s="476">
        <v>0</v>
      </c>
      <c r="J570" s="476" t="s">
        <v>660</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outlineLevel="3" x14ac:dyDescent="0.35">
      <c r="A571" s="440"/>
      <c r="B571" s="449"/>
      <c r="C571" s="442">
        <f t="shared" si="52"/>
        <v>4</v>
      </c>
      <c r="D571" s="471"/>
      <c r="E571" s="529"/>
      <c r="F571" s="529"/>
      <c r="G571" s="471"/>
      <c r="H571" s="476"/>
      <c r="I571" s="476">
        <v>1</v>
      </c>
      <c r="J571" s="476" t="s">
        <v>661</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outlineLevel="3" x14ac:dyDescent="0.35">
      <c r="A572" s="440"/>
      <c r="B572" s="449"/>
      <c r="C572" s="442">
        <f t="shared" si="52"/>
        <v>4</v>
      </c>
      <c r="D572" s="471"/>
      <c r="E572" s="529"/>
      <c r="F572" s="529"/>
      <c r="G572" s="471"/>
      <c r="H572" s="476"/>
      <c r="I572" s="476">
        <v>2</v>
      </c>
      <c r="J572" s="476" t="s">
        <v>662</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outlineLevel="3" x14ac:dyDescent="0.35">
      <c r="A573" s="440"/>
      <c r="B573" s="449"/>
      <c r="C573" s="442">
        <f t="shared" si="52"/>
        <v>4</v>
      </c>
      <c r="D573" s="471"/>
      <c r="E573" s="529"/>
      <c r="F573" s="529"/>
      <c r="G573" s="471"/>
      <c r="H573" s="476"/>
      <c r="I573" s="476">
        <v>3</v>
      </c>
      <c r="J573" s="476" t="s">
        <v>647</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outlineLevel="3" x14ac:dyDescent="0.35">
      <c r="A574" s="440"/>
      <c r="B574" s="449"/>
      <c r="C574" s="442">
        <f t="shared" si="52"/>
        <v>4</v>
      </c>
      <c r="D574" s="471"/>
      <c r="E574" s="529"/>
      <c r="F574" s="529"/>
      <c r="G574" s="471"/>
      <c r="H574" s="476"/>
      <c r="I574" s="476">
        <v>4</v>
      </c>
      <c r="J574" s="476" t="s">
        <v>648</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outlineLevel="3" x14ac:dyDescent="0.35">
      <c r="A575" s="440"/>
      <c r="B575" s="449"/>
      <c r="C575" s="442">
        <f t="shared" si="52"/>
        <v>4</v>
      </c>
      <c r="D575" s="471"/>
      <c r="E575" s="529"/>
      <c r="F575" s="529"/>
      <c r="G575" s="471"/>
      <c r="H575" s="476"/>
      <c r="I575" s="476">
        <v>5</v>
      </c>
      <c r="J575" s="476" t="s">
        <v>649</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outlineLevel="3" x14ac:dyDescent="0.35">
      <c r="A576" s="440"/>
      <c r="B576" s="449"/>
      <c r="C576" s="442">
        <f t="shared" si="52"/>
        <v>4</v>
      </c>
      <c r="D576" s="471"/>
      <c r="E576" s="529"/>
      <c r="F576" s="529"/>
      <c r="G576" s="471"/>
      <c r="H576" s="476"/>
      <c r="I576" s="476">
        <v>6</v>
      </c>
      <c r="J576" s="476" t="s">
        <v>650</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outlineLevel="3" x14ac:dyDescent="0.35">
      <c r="A577" s="440"/>
      <c r="B577" s="449"/>
      <c r="C577" s="442">
        <f t="shared" si="52"/>
        <v>4</v>
      </c>
      <c r="D577" s="471"/>
      <c r="E577" s="529"/>
      <c r="F577" s="529"/>
      <c r="G577" s="471"/>
      <c r="H577" s="476"/>
      <c r="I577" s="476">
        <v>7</v>
      </c>
      <c r="J577" s="476" t="s">
        <v>651</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15" customHeight="1" outlineLevel="2" x14ac:dyDescent="0.3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506</v>
      </c>
      <c r="AQ578" s="452"/>
      <c r="AR578" s="440"/>
      <c r="AS578" s="440"/>
      <c r="AT578" s="440"/>
    </row>
    <row r="579" spans="1:46" outlineLevel="1" x14ac:dyDescent="0.35">
      <c r="A579" s="440"/>
      <c r="B579" s="449"/>
      <c r="C579" s="442">
        <f>INT($C$546)+1</f>
        <v>2</v>
      </c>
      <c r="D579" s="471"/>
      <c r="E579" s="529"/>
      <c r="F579" s="529"/>
      <c r="G579" s="471"/>
      <c r="H579" s="532" t="s">
        <v>752</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15" customHeight="1" outlineLevel="3" x14ac:dyDescent="0.35">
      <c r="A580" s="440"/>
      <c r="B580" s="449"/>
      <c r="C580" s="442">
        <f>INT($C$546)+3.005</f>
        <v>4.0049999999999999</v>
      </c>
      <c r="D580" s="471" t="s">
        <v>502</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outlineLevel="2" x14ac:dyDescent="0.35">
      <c r="A581" s="440"/>
      <c r="B581" s="449"/>
      <c r="C581" s="442">
        <f>INT($C$546)+2</f>
        <v>3</v>
      </c>
      <c r="D581" s="471"/>
      <c r="E581" s="529"/>
      <c r="F581" s="529"/>
      <c r="G581" s="471"/>
      <c r="H581" s="492" t="s">
        <v>746</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outlineLevel="2" x14ac:dyDescent="0.35">
      <c r="A582" s="440"/>
      <c r="B582" s="449"/>
      <c r="C582" s="442">
        <f>INT($C$546)+2</f>
        <v>3</v>
      </c>
      <c r="D582" s="471"/>
      <c r="E582" s="529"/>
      <c r="F582" s="529"/>
      <c r="G582" s="471"/>
      <c r="H582" s="545" t="s">
        <v>706</v>
      </c>
      <c r="I582" s="499" t="s">
        <v>753</v>
      </c>
      <c r="J582" s="499"/>
      <c r="K582" s="499" t="s">
        <v>754</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customHeight="1" outlineLevel="3" x14ac:dyDescent="0.3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outlineLevel="3" x14ac:dyDescent="0.3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outlineLevel="3" x14ac:dyDescent="0.3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outlineLevel="3" x14ac:dyDescent="0.35">
      <c r="A586" s="440"/>
      <c r="B586" s="449"/>
      <c r="C586" s="442">
        <f t="shared" si="53"/>
        <v>4</v>
      </c>
      <c r="D586" s="471"/>
      <c r="E586" s="529"/>
      <c r="F586" s="529"/>
      <c r="G586" s="471"/>
      <c r="H586" s="476"/>
      <c r="I586" s="499" t="s">
        <v>755</v>
      </c>
      <c r="J586" s="498"/>
      <c r="K586" s="499" t="s">
        <v>756</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outlineLevel="3" x14ac:dyDescent="0.3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outlineLevel="3" x14ac:dyDescent="0.3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outlineLevel="3" x14ac:dyDescent="0.3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outlineLevel="3" x14ac:dyDescent="0.35">
      <c r="A590" s="440"/>
      <c r="B590" s="449"/>
      <c r="C590" s="442">
        <f t="shared" si="53"/>
        <v>4</v>
      </c>
      <c r="D590" s="471"/>
      <c r="E590" s="529"/>
      <c r="F590" s="529"/>
      <c r="G590" s="471"/>
      <c r="H590" s="476"/>
      <c r="I590" s="476"/>
      <c r="J590" s="476"/>
      <c r="K590" s="499" t="s">
        <v>894</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outlineLevel="3" x14ac:dyDescent="0.35">
      <c r="A591" s="440"/>
      <c r="B591" s="449"/>
      <c r="C591" s="442">
        <f t="shared" si="53"/>
        <v>4</v>
      </c>
      <c r="D591" s="471"/>
      <c r="E591" s="529"/>
      <c r="F591" s="529"/>
      <c r="G591" s="471"/>
      <c r="H591" s="492" t="str">
        <f>H$258</f>
        <v>May</v>
      </c>
      <c r="I591" s="476"/>
      <c r="J591" s="476"/>
      <c r="K591" s="689">
        <v>1550</v>
      </c>
      <c r="L591" s="689">
        <v>1550</v>
      </c>
      <c r="M591" s="689">
        <v>1550</v>
      </c>
      <c r="N591" s="476"/>
      <c r="O591" s="476" t="s">
        <v>906</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outlineLevel="3" x14ac:dyDescent="0.3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outlineLevel="3" x14ac:dyDescent="0.3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outlineLevel="3" x14ac:dyDescent="0.35">
      <c r="A594" s="440"/>
      <c r="B594" s="449"/>
      <c r="C594" s="442">
        <f t="shared" si="53"/>
        <v>4</v>
      </c>
      <c r="D594" s="471"/>
      <c r="E594" s="529"/>
      <c r="F594" s="529"/>
      <c r="G594" s="471"/>
      <c r="H594" s="476"/>
      <c r="I594" s="476"/>
      <c r="J594" s="476"/>
      <c r="K594" s="499" t="s">
        <v>757</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outlineLevel="3" x14ac:dyDescent="0.3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outlineLevel="3" x14ac:dyDescent="0.3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15" customHeight="1" outlineLevel="2" x14ac:dyDescent="0.3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506</v>
      </c>
      <c r="AQ597" s="452"/>
      <c r="AR597" s="440"/>
      <c r="AS597" s="440"/>
      <c r="AT597" s="440"/>
    </row>
    <row r="598" spans="1:46" ht="5.15" customHeight="1" outlineLevel="2" x14ac:dyDescent="0.3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15" customHeight="1" outlineLevel="1" x14ac:dyDescent="0.3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141</v>
      </c>
      <c r="AR599" s="440"/>
      <c r="AS599" s="440"/>
      <c r="AT599" s="440"/>
    </row>
    <row r="600" spans="1:46" ht="5.15" customHeight="1" x14ac:dyDescent="0.3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outlineLevel="2" x14ac:dyDescent="0.3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outlineLevel="2" x14ac:dyDescent="0.3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15" customHeight="1" thickBot="1" x14ac:dyDescent="0.4">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15" customHeight="1" outlineLevel="1" collapsed="1" x14ac:dyDescent="0.3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3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49999999999999" customHeight="1" x14ac:dyDescent="0.35">
      <c r="A606" s="440"/>
      <c r="B606" s="449"/>
      <c r="C606" s="442">
        <v>1.02</v>
      </c>
      <c r="D606" s="453"/>
      <c r="E606" s="522" t="s">
        <v>493</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6" outlineLevel="1" x14ac:dyDescent="0.35">
      <c r="A607" s="440"/>
      <c r="B607" s="449"/>
      <c r="C607" s="442">
        <f>INT($C$606)+1.02</f>
        <v>2.02</v>
      </c>
      <c r="D607" s="453"/>
      <c r="E607" s="522" t="s">
        <v>495</v>
      </c>
      <c r="F607" s="526">
        <v>1</v>
      </c>
      <c r="G607" s="462"/>
      <c r="H607" s="622" t="s">
        <v>758</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15" customHeight="1" outlineLevel="2" x14ac:dyDescent="0.3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outlineLevel="2" x14ac:dyDescent="0.3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outlineLevel="2" x14ac:dyDescent="0.3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outlineLevel="2" x14ac:dyDescent="0.35">
      <c r="A611" s="440"/>
      <c r="B611" s="449"/>
      <c r="C611" s="442">
        <f>INT($C$606)+2</f>
        <v>3</v>
      </c>
      <c r="D611" s="450"/>
      <c r="E611" s="529"/>
      <c r="F611" s="529"/>
      <c r="G611" s="450"/>
      <c r="H611" s="469"/>
      <c r="I611" s="469"/>
      <c r="J611" s="469"/>
      <c r="K611" s="530" t="s">
        <v>541</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outlineLevel="2" x14ac:dyDescent="0.35">
      <c r="A612" s="440"/>
      <c r="B612" s="449"/>
      <c r="C612" s="442">
        <f>INT($C$606)+2</f>
        <v>3</v>
      </c>
      <c r="D612" s="450"/>
      <c r="E612" s="529"/>
      <c r="F612" s="529"/>
      <c r="G612" s="450"/>
      <c r="H612" s="469"/>
      <c r="I612" s="469"/>
      <c r="J612" s="469"/>
      <c r="K612" s="519" t="s">
        <v>616</v>
      </c>
      <c r="L612" s="519" t="s">
        <v>617</v>
      </c>
      <c r="M612" s="519" t="s">
        <v>618</v>
      </c>
      <c r="N612" s="519" t="s">
        <v>619</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5" customHeight="1" outlineLevel="2" collapsed="1" x14ac:dyDescent="0.35">
      <c r="A613" s="440"/>
      <c r="B613" s="449" t="s">
        <v>499</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3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35">
      <c r="A615" s="440"/>
      <c r="B615" s="449" t="s">
        <v>500</v>
      </c>
      <c r="C615" s="442">
        <f>INT(MAX($C$625:$C$655))+1</f>
        <v>6</v>
      </c>
      <c r="D615" s="471" t="s">
        <v>501</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x14ac:dyDescent="0.35">
      <c r="A616" s="440"/>
      <c r="B616" s="449"/>
      <c r="C616" s="442">
        <f>INT($C$606)+1</f>
        <v>2</v>
      </c>
      <c r="D616" s="471"/>
      <c r="E616" s="529"/>
      <c r="F616" s="529"/>
      <c r="G616" s="471"/>
      <c r="H616" s="532" t="s">
        <v>759</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15" customHeight="1" outlineLevel="3" x14ac:dyDescent="0.35">
      <c r="A617" s="440"/>
      <c r="B617" s="449"/>
      <c r="C617" s="442">
        <f>INT($C$606)+3.005</f>
        <v>4.0049999999999999</v>
      </c>
      <c r="D617" s="471" t="s">
        <v>502</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outlineLevel="2" x14ac:dyDescent="0.3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760</v>
      </c>
      <c r="AE618" s="476"/>
      <c r="AF618" s="476"/>
      <c r="AG618" s="476"/>
      <c r="AH618" s="476"/>
      <c r="AI618" s="476"/>
      <c r="AJ618" s="476"/>
      <c r="AK618" s="476"/>
      <c r="AL618" s="476"/>
      <c r="AM618" s="476"/>
      <c r="AN618" s="476"/>
      <c r="AO618" s="476"/>
      <c r="AP618" s="471"/>
      <c r="AQ618" s="452"/>
      <c r="AR618" s="440"/>
      <c r="AS618" s="440"/>
      <c r="AT618" s="440"/>
    </row>
    <row r="619" spans="1:46" ht="15" customHeight="1" outlineLevel="2" collapsed="1" x14ac:dyDescent="0.35">
      <c r="A619" s="440"/>
      <c r="B619" s="449"/>
      <c r="C619" s="442">
        <f>INT($C$606)+2</f>
        <v>3</v>
      </c>
      <c r="D619" s="471"/>
      <c r="E619" s="529"/>
      <c r="F619" s="529"/>
      <c r="G619" s="471"/>
      <c r="H619" s="588"/>
      <c r="I619" s="624" t="s">
        <v>761</v>
      </c>
      <c r="J619" s="588" t="s">
        <v>762</v>
      </c>
      <c r="K619" s="546"/>
      <c r="L619" s="546"/>
      <c r="M619" s="546"/>
      <c r="N619" s="546"/>
      <c r="O619" s="546"/>
      <c r="P619" s="546"/>
      <c r="Q619" s="546"/>
      <c r="R619" s="546"/>
      <c r="S619" s="546"/>
      <c r="T619" s="546"/>
      <c r="U619" s="546"/>
      <c r="V619" s="546"/>
      <c r="W619" s="476"/>
      <c r="X619" s="476"/>
      <c r="Y619" s="476"/>
      <c r="Z619" s="476"/>
      <c r="AA619" s="476"/>
      <c r="AB619" s="476"/>
      <c r="AC619" s="476"/>
      <c r="AD619" s="498" t="s">
        <v>763</v>
      </c>
      <c r="AE619" s="498"/>
      <c r="AF619" s="498"/>
      <c r="AG619" s="498"/>
      <c r="AH619" s="498" t="s">
        <v>764</v>
      </c>
      <c r="AI619" s="498"/>
      <c r="AJ619" s="498"/>
      <c r="AK619" s="498"/>
      <c r="AL619" s="498" t="s">
        <v>765</v>
      </c>
      <c r="AM619" s="498"/>
      <c r="AN619" s="498"/>
      <c r="AO619" s="498"/>
      <c r="AP619" s="471"/>
      <c r="AQ619" s="452"/>
      <c r="AR619" s="440"/>
      <c r="AS619" s="440"/>
      <c r="AT619" s="440"/>
    </row>
    <row r="620" spans="1:46" hidden="1" outlineLevel="4" x14ac:dyDescent="0.35">
      <c r="A620" s="440"/>
      <c r="B620" s="449"/>
      <c r="C620" s="442">
        <f>INT($C$606)+4</f>
        <v>5</v>
      </c>
      <c r="D620" s="471"/>
      <c r="E620" s="529"/>
      <c r="F620" s="529"/>
      <c r="G620" s="471"/>
      <c r="H620" s="625"/>
      <c r="I620" s="626">
        <v>0</v>
      </c>
      <c r="J620" s="626" t="s">
        <v>766</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35">
      <c r="A621" s="440"/>
      <c r="B621" s="449"/>
      <c r="C621" s="442">
        <f>INT($C$606)+4</f>
        <v>5</v>
      </c>
      <c r="D621" s="471"/>
      <c r="E621" s="529"/>
      <c r="F621" s="529"/>
      <c r="G621" s="471"/>
      <c r="H621" s="492"/>
      <c r="I621" s="498">
        <v>1</v>
      </c>
      <c r="J621" s="492" t="s">
        <v>767</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35">
      <c r="A622" s="440"/>
      <c r="B622" s="449"/>
      <c r="C622" s="442">
        <f>INT($C$606)+4</f>
        <v>5</v>
      </c>
      <c r="D622" s="471"/>
      <c r="E622" s="529"/>
      <c r="F622" s="529"/>
      <c r="G622" s="471"/>
      <c r="H622" s="492"/>
      <c r="I622" s="498">
        <v>2</v>
      </c>
      <c r="J622" s="492" t="s">
        <v>768</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15" customHeight="1" outlineLevel="2" x14ac:dyDescent="0.3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506</v>
      </c>
      <c r="AQ623" s="452"/>
      <c r="AR623" s="440"/>
      <c r="AS623" s="440"/>
      <c r="AT623" s="440"/>
    </row>
    <row r="624" spans="1:46" outlineLevel="1" x14ac:dyDescent="0.35">
      <c r="A624" s="440"/>
      <c r="B624" s="449"/>
      <c r="C624" s="442">
        <f>INT($C$606)+1</f>
        <v>2</v>
      </c>
      <c r="D624" s="471"/>
      <c r="E624" s="529"/>
      <c r="F624" s="529"/>
      <c r="G624" s="471"/>
      <c r="H624" s="532" t="s">
        <v>769</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15" customHeight="1" outlineLevel="3" x14ac:dyDescent="0.35">
      <c r="A625" s="440"/>
      <c r="B625" s="449"/>
      <c r="C625" s="442">
        <f>INT($C$606)+3.005</f>
        <v>4.0049999999999999</v>
      </c>
      <c r="D625" s="471" t="s">
        <v>502</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outlineLevel="2" x14ac:dyDescent="0.35">
      <c r="A626" s="440"/>
      <c r="B626" s="449"/>
      <c r="C626" s="442">
        <f>INT($C$606)+2</f>
        <v>3</v>
      </c>
      <c r="D626" s="471"/>
      <c r="E626" s="529"/>
      <c r="F626" s="529"/>
      <c r="G626" s="471"/>
      <c r="H626" s="476"/>
      <c r="I626" s="476"/>
      <c r="J626" s="476"/>
      <c r="K626" s="492">
        <f>i_s_len</f>
        <v>8</v>
      </c>
      <c r="L626" s="479">
        <v>3</v>
      </c>
      <c r="M626" s="476"/>
      <c r="N626" s="477" t="s">
        <v>770</v>
      </c>
      <c r="O626" s="476"/>
      <c r="P626" s="476"/>
      <c r="Q626" s="476"/>
      <c r="R626" s="476"/>
      <c r="S626" s="476"/>
      <c r="T626" s="476"/>
      <c r="U626" s="476"/>
      <c r="V626" s="476"/>
      <c r="W626" s="476"/>
      <c r="X626" s="476"/>
      <c r="Y626" s="476"/>
      <c r="Z626" s="476"/>
      <c r="AA626" s="476"/>
      <c r="AB626" s="476"/>
      <c r="AC626" s="476"/>
      <c r="AD626" s="623" t="s">
        <v>760</v>
      </c>
      <c r="AE626" s="476"/>
      <c r="AF626" s="476"/>
      <c r="AG626" s="476"/>
      <c r="AH626" s="476"/>
      <c r="AI626" s="476"/>
      <c r="AJ626" s="476"/>
      <c r="AK626" s="476"/>
      <c r="AL626" s="476"/>
      <c r="AM626" s="476"/>
      <c r="AN626" s="476"/>
      <c r="AO626" s="476"/>
      <c r="AP626" s="471"/>
      <c r="AQ626" s="452"/>
      <c r="AR626" s="440"/>
      <c r="AS626" s="440"/>
      <c r="AT626" s="440"/>
    </row>
    <row r="627" spans="1:46" ht="15" customHeight="1" outlineLevel="2" x14ac:dyDescent="0.35">
      <c r="A627" s="440"/>
      <c r="B627" s="449"/>
      <c r="C627" s="442">
        <f>INT($C$606)+2</f>
        <v>3</v>
      </c>
      <c r="D627" s="471"/>
      <c r="E627" s="529"/>
      <c r="F627" s="529"/>
      <c r="G627" s="471"/>
      <c r="H627" s="588" t="s">
        <v>771</v>
      </c>
      <c r="I627" s="588" t="s">
        <v>761</v>
      </c>
      <c r="J627" s="588" t="s">
        <v>762</v>
      </c>
      <c r="K627" s="546" t="s">
        <v>772</v>
      </c>
      <c r="L627" s="546"/>
      <c r="M627" s="546"/>
      <c r="N627" s="546"/>
      <c r="O627" s="546" t="s">
        <v>773</v>
      </c>
      <c r="P627" s="546"/>
      <c r="Q627" s="546"/>
      <c r="R627" s="546"/>
      <c r="S627" s="546" t="s">
        <v>774</v>
      </c>
      <c r="T627" s="546"/>
      <c r="U627" s="546"/>
      <c r="V627" s="546"/>
      <c r="W627" s="476"/>
      <c r="X627" s="476"/>
      <c r="Y627" s="476"/>
      <c r="Z627" s="476"/>
      <c r="AA627" s="476"/>
      <c r="AB627" s="476"/>
      <c r="AC627" s="476"/>
      <c r="AD627" s="628" t="s">
        <v>763</v>
      </c>
      <c r="AE627" s="628"/>
      <c r="AF627" s="628"/>
      <c r="AG627" s="628"/>
      <c r="AH627" s="628" t="s">
        <v>764</v>
      </c>
      <c r="AI627" s="628"/>
      <c r="AJ627" s="628"/>
      <c r="AK627" s="628"/>
      <c r="AL627" s="628" t="s">
        <v>765</v>
      </c>
      <c r="AM627" s="628"/>
      <c r="AN627" s="628"/>
      <c r="AO627" s="628"/>
      <c r="AP627" s="471"/>
      <c r="AQ627" s="452"/>
      <c r="AR627" s="440"/>
      <c r="AS627" s="440"/>
      <c r="AT627" s="440"/>
    </row>
    <row r="628" spans="1:46" hidden="1" outlineLevel="4" x14ac:dyDescent="0.35">
      <c r="A628" s="440"/>
      <c r="B628" s="449"/>
      <c r="C628" s="442">
        <f t="shared" ref="C628:C636" si="58">INT($C$606)+4</f>
        <v>5</v>
      </c>
      <c r="D628" s="471"/>
      <c r="E628" s="529"/>
      <c r="F628" s="529"/>
      <c r="G628" s="471"/>
      <c r="H628" s="625" t="s">
        <v>775</v>
      </c>
      <c r="I628" s="626">
        <v>0</v>
      </c>
      <c r="J628" s="626" t="s">
        <v>776</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35">
      <c r="A629" s="440"/>
      <c r="B629" s="449"/>
      <c r="C629" s="442">
        <f t="shared" si="58"/>
        <v>5</v>
      </c>
      <c r="D629" s="471"/>
      <c r="E629" s="529"/>
      <c r="F629" s="529"/>
      <c r="G629" s="471"/>
      <c r="H629" s="492" t="s">
        <v>777</v>
      </c>
      <c r="I629" s="498"/>
      <c r="J629" s="492" t="s">
        <v>778</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35">
      <c r="A630" s="440"/>
      <c r="B630" s="449"/>
      <c r="C630" s="442">
        <f t="shared" si="58"/>
        <v>5</v>
      </c>
      <c r="D630" s="471"/>
      <c r="E630" s="529"/>
      <c r="F630" s="529"/>
      <c r="G630" s="471"/>
      <c r="H630" s="492" t="s">
        <v>779</v>
      </c>
      <c r="I630" s="498"/>
      <c r="J630" s="492" t="s">
        <v>778</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35">
      <c r="A631" s="440"/>
      <c r="B631" s="449"/>
      <c r="C631" s="442">
        <f t="shared" si="58"/>
        <v>5</v>
      </c>
      <c r="D631" s="471"/>
      <c r="E631" s="529"/>
      <c r="F631" s="529"/>
      <c r="G631" s="471"/>
      <c r="H631" s="492">
        <v>3</v>
      </c>
      <c r="I631" s="498"/>
      <c r="J631" s="492" t="s">
        <v>778</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35">
      <c r="A632" s="440"/>
      <c r="B632" s="449"/>
      <c r="C632" s="442">
        <f t="shared" si="58"/>
        <v>5</v>
      </c>
      <c r="D632" s="471"/>
      <c r="E632" s="529"/>
      <c r="F632" s="529"/>
      <c r="G632" s="471"/>
      <c r="H632" s="492">
        <v>4</v>
      </c>
      <c r="I632" s="498"/>
      <c r="J632" s="492" t="s">
        <v>778</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35">
      <c r="A633" s="440"/>
      <c r="B633" s="449"/>
      <c r="C633" s="442">
        <f t="shared" si="58"/>
        <v>5</v>
      </c>
      <c r="D633" s="471"/>
      <c r="E633" s="529"/>
      <c r="F633" s="529"/>
      <c r="G633" s="471"/>
      <c r="H633" s="492">
        <v>5</v>
      </c>
      <c r="I633" s="498"/>
      <c r="J633" s="492" t="s">
        <v>778</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35">
      <c r="A634" s="440"/>
      <c r="B634" s="449"/>
      <c r="C634" s="442">
        <f t="shared" si="58"/>
        <v>5</v>
      </c>
      <c r="D634" s="471"/>
      <c r="E634" s="529"/>
      <c r="F634" s="529"/>
      <c r="G634" s="471"/>
      <c r="H634" s="492">
        <v>6</v>
      </c>
      <c r="I634" s="498"/>
      <c r="J634" s="492" t="s">
        <v>778</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35">
      <c r="A635" s="440"/>
      <c r="B635" s="449"/>
      <c r="C635" s="442">
        <f t="shared" si="58"/>
        <v>5</v>
      </c>
      <c r="D635" s="471"/>
      <c r="E635" s="529"/>
      <c r="F635" s="529"/>
      <c r="G635" s="471"/>
      <c r="H635" s="492">
        <v>7</v>
      </c>
      <c r="I635" s="498"/>
      <c r="J635" s="492" t="s">
        <v>778</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35">
      <c r="A636" s="440"/>
      <c r="B636" s="449"/>
      <c r="C636" s="442">
        <f t="shared" si="58"/>
        <v>5</v>
      </c>
      <c r="D636" s="471"/>
      <c r="E636" s="529"/>
      <c r="F636" s="529"/>
      <c r="G636" s="471"/>
      <c r="H636" s="633">
        <v>8</v>
      </c>
      <c r="I636" s="634"/>
      <c r="J636" s="633" t="s">
        <v>778</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customHeight="1" outlineLevel="3" x14ac:dyDescent="0.35">
      <c r="A637" s="440"/>
      <c r="B637" s="449"/>
      <c r="C637" s="442">
        <f t="shared" ref="C637:C654" si="62">INT($C$606)+3</f>
        <v>4</v>
      </c>
      <c r="D637" s="471"/>
      <c r="E637" s="529"/>
      <c r="F637" s="529"/>
      <c r="G637" s="471"/>
      <c r="H637" s="625" t="s">
        <v>775</v>
      </c>
      <c r="I637" s="626">
        <v>1</v>
      </c>
      <c r="J637" s="626" t="s">
        <v>780</v>
      </c>
      <c r="K637" s="629">
        <v>30</v>
      </c>
      <c r="L637" s="629">
        <v>30</v>
      </c>
      <c r="M637" s="629">
        <v>30</v>
      </c>
      <c r="N637" s="629">
        <v>30</v>
      </c>
      <c r="O637" s="630"/>
      <c r="P637" s="630"/>
      <c r="Q637" s="630"/>
      <c r="R637" s="630"/>
      <c r="S637" s="630">
        <v>1</v>
      </c>
      <c r="T637" s="630">
        <v>1</v>
      </c>
      <c r="U637" s="630">
        <v>1</v>
      </c>
      <c r="V637" s="630">
        <v>1</v>
      </c>
      <c r="W637" s="853" t="s">
        <v>781</v>
      </c>
      <c r="X637" s="854"/>
      <c r="Y637" s="854"/>
      <c r="Z637" s="854"/>
      <c r="AA637" s="855"/>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outlineLevel="3" x14ac:dyDescent="0.35">
      <c r="A638" s="440"/>
      <c r="B638" s="449"/>
      <c r="C638" s="442">
        <f t="shared" si="62"/>
        <v>4</v>
      </c>
      <c r="D638" s="471"/>
      <c r="E638" s="529"/>
      <c r="F638" s="529"/>
      <c r="G638" s="471"/>
      <c r="H638" s="492" t="s">
        <v>777</v>
      </c>
      <c r="I638" s="498"/>
      <c r="J638" s="498" t="s">
        <v>782</v>
      </c>
      <c r="K638" s="632">
        <v>90</v>
      </c>
      <c r="L638" s="632">
        <v>90</v>
      </c>
      <c r="M638" s="632">
        <v>90</v>
      </c>
      <c r="N638" s="632">
        <v>90</v>
      </c>
      <c r="O638" s="619">
        <v>35</v>
      </c>
      <c r="P638" s="619">
        <v>35</v>
      </c>
      <c r="Q638" s="619">
        <v>35</v>
      </c>
      <c r="R638" s="619">
        <v>35</v>
      </c>
      <c r="S638" s="619">
        <v>3</v>
      </c>
      <c r="T638" s="619">
        <v>3</v>
      </c>
      <c r="U638" s="619">
        <v>3</v>
      </c>
      <c r="V638" s="619">
        <v>3</v>
      </c>
      <c r="W638" s="856"/>
      <c r="X638" s="857"/>
      <c r="Y638" s="857"/>
      <c r="Z638" s="857"/>
      <c r="AA638" s="858"/>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outlineLevel="3" x14ac:dyDescent="0.35">
      <c r="A639" s="440"/>
      <c r="B639" s="449"/>
      <c r="C639" s="442">
        <f t="shared" si="62"/>
        <v>4</v>
      </c>
      <c r="D639" s="471"/>
      <c r="E639" s="529"/>
      <c r="F639" s="529"/>
      <c r="G639" s="471"/>
      <c r="H639" s="492" t="s">
        <v>779</v>
      </c>
      <c r="I639" s="498"/>
      <c r="J639" s="498" t="s">
        <v>783</v>
      </c>
      <c r="K639" s="632">
        <v>180</v>
      </c>
      <c r="L639" s="632">
        <v>180</v>
      </c>
      <c r="M639" s="632">
        <v>180</v>
      </c>
      <c r="N639" s="632">
        <v>180</v>
      </c>
      <c r="O639" s="619"/>
      <c r="P639" s="619"/>
      <c r="Q639" s="619"/>
      <c r="R639" s="619"/>
      <c r="S639" s="619">
        <v>1</v>
      </c>
      <c r="T639" s="619">
        <v>1</v>
      </c>
      <c r="U639" s="619">
        <v>1</v>
      </c>
      <c r="V639" s="619">
        <v>1</v>
      </c>
      <c r="W639" s="856"/>
      <c r="X639" s="857"/>
      <c r="Y639" s="857"/>
      <c r="Z639" s="857"/>
      <c r="AA639" s="858"/>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outlineLevel="3" x14ac:dyDescent="0.35">
      <c r="A640" s="440"/>
      <c r="B640" s="449"/>
      <c r="C640" s="442">
        <f t="shared" si="62"/>
        <v>4</v>
      </c>
      <c r="D640" s="471"/>
      <c r="E640" s="529"/>
      <c r="F640" s="529"/>
      <c r="G640" s="471"/>
      <c r="H640" s="492">
        <v>3</v>
      </c>
      <c r="I640" s="498"/>
      <c r="J640" s="492" t="s">
        <v>778</v>
      </c>
      <c r="K640" s="632">
        <v>180</v>
      </c>
      <c r="L640" s="632">
        <v>180</v>
      </c>
      <c r="M640" s="632">
        <v>180</v>
      </c>
      <c r="N640" s="632">
        <v>180</v>
      </c>
      <c r="O640" s="619"/>
      <c r="P640" s="619"/>
      <c r="Q640" s="619"/>
      <c r="R640" s="619"/>
      <c r="S640" s="619">
        <v>1</v>
      </c>
      <c r="T640" s="619">
        <v>1</v>
      </c>
      <c r="U640" s="619">
        <v>1</v>
      </c>
      <c r="V640" s="619">
        <v>1</v>
      </c>
      <c r="W640" s="856"/>
      <c r="X640" s="857"/>
      <c r="Y640" s="857"/>
      <c r="Z640" s="857"/>
      <c r="AA640" s="858"/>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outlineLevel="3" x14ac:dyDescent="0.35">
      <c r="A641" s="440"/>
      <c r="B641" s="449"/>
      <c r="C641" s="442">
        <f t="shared" si="62"/>
        <v>4</v>
      </c>
      <c r="D641" s="471"/>
      <c r="E641" s="529"/>
      <c r="F641" s="529"/>
      <c r="G641" s="471"/>
      <c r="H641" s="492">
        <v>4</v>
      </c>
      <c r="I641" s="498"/>
      <c r="J641" s="492" t="s">
        <v>778</v>
      </c>
      <c r="K641" s="632">
        <v>180</v>
      </c>
      <c r="L641" s="632">
        <v>180</v>
      </c>
      <c r="M641" s="632">
        <v>180</v>
      </c>
      <c r="N641" s="632">
        <v>180</v>
      </c>
      <c r="O641" s="619"/>
      <c r="P641" s="619"/>
      <c r="Q641" s="619"/>
      <c r="R641" s="619"/>
      <c r="S641" s="619">
        <v>1</v>
      </c>
      <c r="T641" s="619">
        <v>1</v>
      </c>
      <c r="U641" s="619">
        <v>1</v>
      </c>
      <c r="V641" s="619">
        <v>1</v>
      </c>
      <c r="W641" s="856"/>
      <c r="X641" s="857"/>
      <c r="Y641" s="857"/>
      <c r="Z641" s="857"/>
      <c r="AA641" s="858"/>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outlineLevel="3" x14ac:dyDescent="0.35">
      <c r="A642" s="440"/>
      <c r="B642" s="449"/>
      <c r="C642" s="442">
        <f t="shared" si="62"/>
        <v>4</v>
      </c>
      <c r="D642" s="471"/>
      <c r="E642" s="529"/>
      <c r="F642" s="529"/>
      <c r="G642" s="471"/>
      <c r="H642" s="492">
        <v>5</v>
      </c>
      <c r="I642" s="498"/>
      <c r="J642" s="492" t="s">
        <v>778</v>
      </c>
      <c r="K642" s="632">
        <v>180</v>
      </c>
      <c r="L642" s="632">
        <v>180</v>
      </c>
      <c r="M642" s="632">
        <v>180</v>
      </c>
      <c r="N642" s="632">
        <v>180</v>
      </c>
      <c r="O642" s="619"/>
      <c r="P642" s="619"/>
      <c r="Q642" s="619"/>
      <c r="R642" s="619"/>
      <c r="S642" s="619">
        <v>1</v>
      </c>
      <c r="T642" s="619">
        <v>1</v>
      </c>
      <c r="U642" s="619">
        <v>1</v>
      </c>
      <c r="V642" s="619">
        <v>1</v>
      </c>
      <c r="W642" s="856"/>
      <c r="X642" s="857"/>
      <c r="Y642" s="857"/>
      <c r="Z642" s="857"/>
      <c r="AA642" s="858"/>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outlineLevel="3" x14ac:dyDescent="0.35">
      <c r="A643" s="440"/>
      <c r="B643" s="449"/>
      <c r="C643" s="442">
        <f t="shared" si="62"/>
        <v>4</v>
      </c>
      <c r="D643" s="471"/>
      <c r="E643" s="529"/>
      <c r="F643" s="529"/>
      <c r="G643" s="471"/>
      <c r="H643" s="492">
        <v>6</v>
      </c>
      <c r="I643" s="498"/>
      <c r="J643" s="492" t="s">
        <v>778</v>
      </c>
      <c r="K643" s="632">
        <v>180</v>
      </c>
      <c r="L643" s="632">
        <v>180</v>
      </c>
      <c r="M643" s="632">
        <v>180</v>
      </c>
      <c r="N643" s="632">
        <v>180</v>
      </c>
      <c r="O643" s="619"/>
      <c r="P643" s="619"/>
      <c r="Q643" s="619"/>
      <c r="R643" s="619"/>
      <c r="S643" s="619">
        <v>1</v>
      </c>
      <c r="T643" s="619">
        <v>1</v>
      </c>
      <c r="U643" s="619">
        <v>1</v>
      </c>
      <c r="V643" s="619">
        <v>1</v>
      </c>
      <c r="W643" s="856"/>
      <c r="X643" s="857"/>
      <c r="Y643" s="857"/>
      <c r="Z643" s="857"/>
      <c r="AA643" s="858"/>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outlineLevel="3" x14ac:dyDescent="0.35">
      <c r="A644" s="440"/>
      <c r="B644" s="449"/>
      <c r="C644" s="442">
        <f t="shared" si="62"/>
        <v>4</v>
      </c>
      <c r="D644" s="471"/>
      <c r="E644" s="529"/>
      <c r="F644" s="529"/>
      <c r="G644" s="471"/>
      <c r="H644" s="492">
        <v>7</v>
      </c>
      <c r="I644" s="498"/>
      <c r="J644" s="492" t="s">
        <v>778</v>
      </c>
      <c r="K644" s="632">
        <v>180</v>
      </c>
      <c r="L644" s="632">
        <v>180</v>
      </c>
      <c r="M644" s="632">
        <v>180</v>
      </c>
      <c r="N644" s="632">
        <v>180</v>
      </c>
      <c r="O644" s="619"/>
      <c r="P644" s="619"/>
      <c r="Q644" s="619"/>
      <c r="R644" s="619"/>
      <c r="S644" s="619">
        <v>1</v>
      </c>
      <c r="T644" s="619">
        <v>1</v>
      </c>
      <c r="U644" s="619">
        <v>1</v>
      </c>
      <c r="V644" s="619">
        <v>1</v>
      </c>
      <c r="W644" s="856"/>
      <c r="X644" s="857"/>
      <c r="Y644" s="857"/>
      <c r="Z644" s="857"/>
      <c r="AA644" s="858"/>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outlineLevel="3" x14ac:dyDescent="0.35">
      <c r="A645" s="440"/>
      <c r="B645" s="449"/>
      <c r="C645" s="442">
        <f t="shared" si="62"/>
        <v>4</v>
      </c>
      <c r="D645" s="471"/>
      <c r="E645" s="529"/>
      <c r="F645" s="529"/>
      <c r="G645" s="471"/>
      <c r="H645" s="633">
        <v>8</v>
      </c>
      <c r="I645" s="634"/>
      <c r="J645" s="633" t="s">
        <v>778</v>
      </c>
      <c r="K645" s="635">
        <v>180</v>
      </c>
      <c r="L645" s="635">
        <v>180</v>
      </c>
      <c r="M645" s="635">
        <v>180</v>
      </c>
      <c r="N645" s="635">
        <v>180</v>
      </c>
      <c r="O645" s="636"/>
      <c r="P645" s="636"/>
      <c r="Q645" s="636"/>
      <c r="R645" s="636"/>
      <c r="S645" s="636">
        <v>1</v>
      </c>
      <c r="T645" s="636">
        <v>1</v>
      </c>
      <c r="U645" s="636">
        <v>1</v>
      </c>
      <c r="V645" s="636">
        <v>1</v>
      </c>
      <c r="W645" s="856"/>
      <c r="X645" s="857"/>
      <c r="Y645" s="857"/>
      <c r="Z645" s="857"/>
      <c r="AA645" s="858"/>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outlineLevel="3" x14ac:dyDescent="0.35">
      <c r="A646" s="440"/>
      <c r="B646" s="449"/>
      <c r="C646" s="442">
        <f t="shared" si="62"/>
        <v>4</v>
      </c>
      <c r="D646" s="471"/>
      <c r="E646" s="529"/>
      <c r="F646" s="529"/>
      <c r="G646" s="471"/>
      <c r="H646" s="625" t="s">
        <v>775</v>
      </c>
      <c r="I646" s="626">
        <v>2</v>
      </c>
      <c r="J646" s="626" t="s">
        <v>784</v>
      </c>
      <c r="K646" s="629"/>
      <c r="L646" s="629"/>
      <c r="M646" s="629"/>
      <c r="N646" s="629"/>
      <c r="O646" s="630">
        <v>45</v>
      </c>
      <c r="P646" s="630">
        <v>45</v>
      </c>
      <c r="Q646" s="630">
        <v>45</v>
      </c>
      <c r="R646" s="630">
        <v>47</v>
      </c>
      <c r="S646" s="630">
        <v>3</v>
      </c>
      <c r="T646" s="630">
        <v>3</v>
      </c>
      <c r="U646" s="630">
        <v>3</v>
      </c>
      <c r="V646" s="630">
        <v>3</v>
      </c>
      <c r="W646" s="856"/>
      <c r="X646" s="857"/>
      <c r="Y646" s="857"/>
      <c r="Z646" s="857"/>
      <c r="AA646" s="858"/>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outlineLevel="3" x14ac:dyDescent="0.35">
      <c r="A647" s="440"/>
      <c r="B647" s="449"/>
      <c r="C647" s="442">
        <f t="shared" si="62"/>
        <v>4</v>
      </c>
      <c r="D647" s="471"/>
      <c r="E647" s="529"/>
      <c r="F647" s="529"/>
      <c r="G647" s="471"/>
      <c r="H647" s="492" t="s">
        <v>777</v>
      </c>
      <c r="I647" s="498"/>
      <c r="J647" s="498" t="s">
        <v>784</v>
      </c>
      <c r="K647" s="632"/>
      <c r="L647" s="632"/>
      <c r="M647" s="632"/>
      <c r="N647" s="632"/>
      <c r="O647" s="619">
        <v>45</v>
      </c>
      <c r="P647" s="619">
        <v>45</v>
      </c>
      <c r="Q647" s="619">
        <v>45</v>
      </c>
      <c r="R647" s="619">
        <v>47</v>
      </c>
      <c r="S647" s="619">
        <v>3</v>
      </c>
      <c r="T647" s="619">
        <v>3</v>
      </c>
      <c r="U647" s="619">
        <v>3</v>
      </c>
      <c r="V647" s="619">
        <v>3</v>
      </c>
      <c r="W647" s="856"/>
      <c r="X647" s="857"/>
      <c r="Y647" s="857"/>
      <c r="Z647" s="857"/>
      <c r="AA647" s="858"/>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outlineLevel="3" x14ac:dyDescent="0.35">
      <c r="A648" s="440"/>
      <c r="B648" s="449"/>
      <c r="C648" s="442">
        <f t="shared" si="62"/>
        <v>4</v>
      </c>
      <c r="D648" s="471"/>
      <c r="E648" s="529"/>
      <c r="F648" s="529"/>
      <c r="G648" s="471"/>
      <c r="H648" s="492" t="s">
        <v>779</v>
      </c>
      <c r="I648" s="498"/>
      <c r="J648" s="498" t="s">
        <v>785</v>
      </c>
      <c r="K648" s="632"/>
      <c r="L648" s="632"/>
      <c r="M648" s="632"/>
      <c r="N648" s="632"/>
      <c r="O648" s="619"/>
      <c r="P648" s="619"/>
      <c r="Q648" s="619"/>
      <c r="R648" s="619"/>
      <c r="S648" s="619">
        <v>1</v>
      </c>
      <c r="T648" s="619">
        <v>1</v>
      </c>
      <c r="U648" s="619">
        <v>1</v>
      </c>
      <c r="V648" s="619">
        <v>1</v>
      </c>
      <c r="W648" s="856"/>
      <c r="X648" s="857"/>
      <c r="Y648" s="857"/>
      <c r="Z648" s="857"/>
      <c r="AA648" s="858"/>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outlineLevel="3" x14ac:dyDescent="0.35">
      <c r="A649" s="440"/>
      <c r="B649" s="449"/>
      <c r="C649" s="442">
        <f t="shared" si="62"/>
        <v>4</v>
      </c>
      <c r="D649" s="471"/>
      <c r="E649" s="529"/>
      <c r="F649" s="529"/>
      <c r="G649" s="471"/>
      <c r="H649" s="492">
        <v>3</v>
      </c>
      <c r="I649" s="498"/>
      <c r="J649" s="492" t="s">
        <v>778</v>
      </c>
      <c r="K649" s="632"/>
      <c r="L649" s="632"/>
      <c r="M649" s="632"/>
      <c r="N649" s="632"/>
      <c r="O649" s="619"/>
      <c r="P649" s="619"/>
      <c r="Q649" s="619"/>
      <c r="R649" s="619"/>
      <c r="S649" s="619">
        <v>1</v>
      </c>
      <c r="T649" s="619">
        <v>1</v>
      </c>
      <c r="U649" s="619">
        <v>1</v>
      </c>
      <c r="V649" s="619">
        <v>1</v>
      </c>
      <c r="W649" s="856"/>
      <c r="X649" s="857"/>
      <c r="Y649" s="857"/>
      <c r="Z649" s="857"/>
      <c r="AA649" s="858"/>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outlineLevel="3" x14ac:dyDescent="0.35">
      <c r="A650" s="440"/>
      <c r="B650" s="449"/>
      <c r="C650" s="442">
        <f t="shared" si="62"/>
        <v>4</v>
      </c>
      <c r="D650" s="471"/>
      <c r="E650" s="529"/>
      <c r="F650" s="529"/>
      <c r="G650" s="471"/>
      <c r="H650" s="492">
        <v>4</v>
      </c>
      <c r="I650" s="498"/>
      <c r="J650" s="492" t="s">
        <v>778</v>
      </c>
      <c r="K650" s="632"/>
      <c r="L650" s="632"/>
      <c r="M650" s="632"/>
      <c r="N650" s="632"/>
      <c r="O650" s="619"/>
      <c r="P650" s="619"/>
      <c r="Q650" s="619"/>
      <c r="R650" s="619"/>
      <c r="S650" s="619">
        <v>1</v>
      </c>
      <c r="T650" s="619">
        <v>1</v>
      </c>
      <c r="U650" s="619">
        <v>1</v>
      </c>
      <c r="V650" s="619">
        <v>1</v>
      </c>
      <c r="W650" s="856"/>
      <c r="X650" s="857"/>
      <c r="Y650" s="857"/>
      <c r="Z650" s="857"/>
      <c r="AA650" s="858"/>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outlineLevel="3" x14ac:dyDescent="0.35">
      <c r="A651" s="440"/>
      <c r="B651" s="449"/>
      <c r="C651" s="442">
        <f t="shared" si="62"/>
        <v>4</v>
      </c>
      <c r="D651" s="471"/>
      <c r="E651" s="529"/>
      <c r="F651" s="529"/>
      <c r="G651" s="471"/>
      <c r="H651" s="492">
        <v>5</v>
      </c>
      <c r="I651" s="498"/>
      <c r="J651" s="492" t="s">
        <v>778</v>
      </c>
      <c r="K651" s="632"/>
      <c r="L651" s="632"/>
      <c r="M651" s="632"/>
      <c r="N651" s="632"/>
      <c r="O651" s="619"/>
      <c r="P651" s="619"/>
      <c r="Q651" s="619"/>
      <c r="R651" s="619"/>
      <c r="S651" s="619">
        <v>1</v>
      </c>
      <c r="T651" s="619">
        <v>1</v>
      </c>
      <c r="U651" s="619">
        <v>1</v>
      </c>
      <c r="V651" s="619">
        <v>1</v>
      </c>
      <c r="W651" s="856"/>
      <c r="X651" s="857"/>
      <c r="Y651" s="857"/>
      <c r="Z651" s="857"/>
      <c r="AA651" s="858"/>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outlineLevel="3" x14ac:dyDescent="0.35">
      <c r="A652" s="440"/>
      <c r="B652" s="449"/>
      <c r="C652" s="442">
        <f t="shared" si="62"/>
        <v>4</v>
      </c>
      <c r="D652" s="471"/>
      <c r="E652" s="529"/>
      <c r="F652" s="529"/>
      <c r="G652" s="471"/>
      <c r="H652" s="492">
        <v>6</v>
      </c>
      <c r="I652" s="498"/>
      <c r="J652" s="492" t="s">
        <v>778</v>
      </c>
      <c r="K652" s="632"/>
      <c r="L652" s="632"/>
      <c r="M652" s="632"/>
      <c r="N652" s="632"/>
      <c r="O652" s="619"/>
      <c r="P652" s="619"/>
      <c r="Q652" s="619"/>
      <c r="R652" s="619"/>
      <c r="S652" s="619">
        <v>1</v>
      </c>
      <c r="T652" s="619">
        <v>1</v>
      </c>
      <c r="U652" s="619">
        <v>1</v>
      </c>
      <c r="V652" s="619">
        <v>1</v>
      </c>
      <c r="W652" s="856"/>
      <c r="X652" s="857"/>
      <c r="Y652" s="857"/>
      <c r="Z652" s="857"/>
      <c r="AA652" s="858"/>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outlineLevel="3" x14ac:dyDescent="0.35">
      <c r="A653" s="440"/>
      <c r="B653" s="449"/>
      <c r="C653" s="442">
        <f t="shared" si="62"/>
        <v>4</v>
      </c>
      <c r="D653" s="471"/>
      <c r="E653" s="529"/>
      <c r="F653" s="529"/>
      <c r="G653" s="471"/>
      <c r="H653" s="492">
        <v>7</v>
      </c>
      <c r="I653" s="498"/>
      <c r="J653" s="492" t="s">
        <v>778</v>
      </c>
      <c r="K653" s="632"/>
      <c r="L653" s="632"/>
      <c r="M653" s="632"/>
      <c r="N653" s="632"/>
      <c r="O653" s="619"/>
      <c r="P653" s="619"/>
      <c r="Q653" s="619"/>
      <c r="R653" s="619"/>
      <c r="S653" s="619">
        <v>1</v>
      </c>
      <c r="T653" s="619">
        <v>1</v>
      </c>
      <c r="U653" s="619">
        <v>1</v>
      </c>
      <c r="V653" s="619">
        <v>1</v>
      </c>
      <c r="W653" s="856"/>
      <c r="X653" s="857"/>
      <c r="Y653" s="857"/>
      <c r="Z653" s="857"/>
      <c r="AA653" s="858"/>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outlineLevel="3" x14ac:dyDescent="0.35">
      <c r="A654" s="440"/>
      <c r="B654" s="449"/>
      <c r="C654" s="442">
        <f t="shared" si="62"/>
        <v>4</v>
      </c>
      <c r="D654" s="471"/>
      <c r="E654" s="529"/>
      <c r="F654" s="529"/>
      <c r="G654" s="471"/>
      <c r="H654" s="633">
        <v>8</v>
      </c>
      <c r="I654" s="634"/>
      <c r="J654" s="633" t="s">
        <v>778</v>
      </c>
      <c r="K654" s="635"/>
      <c r="L654" s="635"/>
      <c r="M654" s="635"/>
      <c r="N654" s="635"/>
      <c r="O654" s="636"/>
      <c r="P654" s="636"/>
      <c r="Q654" s="636"/>
      <c r="R654" s="636"/>
      <c r="S654" s="636">
        <v>1</v>
      </c>
      <c r="T654" s="636">
        <v>1</v>
      </c>
      <c r="U654" s="636">
        <v>1</v>
      </c>
      <c r="V654" s="636">
        <v>1</v>
      </c>
      <c r="W654" s="859"/>
      <c r="X654" s="860"/>
      <c r="Y654" s="860"/>
      <c r="Z654" s="860"/>
      <c r="AA654" s="861"/>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15" customHeight="1" outlineLevel="2" x14ac:dyDescent="0.3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506</v>
      </c>
      <c r="AQ655" s="452"/>
      <c r="AR655" s="440"/>
      <c r="AS655" s="440"/>
      <c r="AT655" s="440"/>
    </row>
    <row r="656" spans="1:46" ht="5.15" customHeight="1" outlineLevel="2" x14ac:dyDescent="0.3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15" customHeight="1" outlineLevel="1" x14ac:dyDescent="0.3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141</v>
      </c>
      <c r="AR657" s="440"/>
      <c r="AS657" s="440"/>
      <c r="AT657" s="440"/>
    </row>
    <row r="658" spans="1:46" ht="5.15" customHeight="1" x14ac:dyDescent="0.3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outlineLevel="2" x14ac:dyDescent="0.3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outlineLevel="2" x14ac:dyDescent="0.3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15" customHeight="1" thickBot="1" x14ac:dyDescent="0.4">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15" customHeight="1" outlineLevel="1" collapsed="1" x14ac:dyDescent="0.3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3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49999999999999" customHeight="1" x14ac:dyDescent="0.35">
      <c r="A664" s="440"/>
      <c r="B664" s="449"/>
      <c r="C664" s="442">
        <v>1.02</v>
      </c>
      <c r="D664" s="453"/>
      <c r="E664" s="522" t="s">
        <v>493</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49999999999999" customHeight="1" outlineLevel="1" x14ac:dyDescent="0.35">
      <c r="A665" s="440"/>
      <c r="B665" s="449"/>
      <c r="C665" s="442">
        <f>INT($C$664)+1.02</f>
        <v>2.02</v>
      </c>
      <c r="D665" s="453"/>
      <c r="E665" s="522" t="s">
        <v>495</v>
      </c>
      <c r="F665" s="526">
        <v>1</v>
      </c>
      <c r="G665" s="462"/>
      <c r="H665" s="463" t="s">
        <v>786</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15" customHeight="1" outlineLevel="2" x14ac:dyDescent="0.3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outlineLevel="2" x14ac:dyDescent="0.3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outlineLevel="2" x14ac:dyDescent="0.35">
      <c r="A668" s="440"/>
      <c r="B668" s="449"/>
      <c r="C668" s="442">
        <f>INT($C$664)+2</f>
        <v>3</v>
      </c>
      <c r="D668" s="450"/>
      <c r="E668" s="529"/>
      <c r="F668" s="529"/>
      <c r="G668" s="450"/>
      <c r="H668" s="469"/>
      <c r="I668" s="469"/>
      <c r="J668" s="469"/>
      <c r="K668" s="469"/>
      <c r="L668" s="530" t="s">
        <v>787</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outlineLevel="2" x14ac:dyDescent="0.35">
      <c r="A669" s="440"/>
      <c r="B669" s="449"/>
      <c r="C669" s="442">
        <f>INT($C$664)+2</f>
        <v>3</v>
      </c>
      <c r="D669" s="450"/>
      <c r="E669" s="529"/>
      <c r="F669" s="529"/>
      <c r="G669" s="450"/>
      <c r="H669" s="469"/>
      <c r="I669" s="469"/>
      <c r="J669" s="469"/>
      <c r="K669" s="469"/>
      <c r="L669" s="469"/>
      <c r="M669" s="469"/>
      <c r="N669" s="530" t="s">
        <v>788</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28" outlineLevel="2" x14ac:dyDescent="0.35">
      <c r="A670" s="440"/>
      <c r="B670" s="449"/>
      <c r="C670" s="442">
        <f>INT($C$664)+2</f>
        <v>3</v>
      </c>
      <c r="D670" s="450"/>
      <c r="E670" s="529"/>
      <c r="F670" s="529"/>
      <c r="G670" s="450"/>
      <c r="H670" s="469" t="s">
        <v>789</v>
      </c>
      <c r="I670" s="469"/>
      <c r="J670" s="469" t="s">
        <v>790</v>
      </c>
      <c r="K670" s="469" t="s">
        <v>185</v>
      </c>
      <c r="L670" s="469" t="s">
        <v>791</v>
      </c>
      <c r="M670" s="469" t="s">
        <v>792</v>
      </c>
      <c r="N670" s="469" t="s">
        <v>793</v>
      </c>
      <c r="O670" s="469" t="s">
        <v>794</v>
      </c>
      <c r="P670" s="469" t="s">
        <v>795</v>
      </c>
      <c r="Q670" s="640" t="s">
        <v>796</v>
      </c>
      <c r="R670" s="469" t="s">
        <v>797</v>
      </c>
      <c r="S670" s="469" t="s">
        <v>798</v>
      </c>
      <c r="T670" s="469" t="s">
        <v>737</v>
      </c>
      <c r="U670" s="469" t="s">
        <v>799</v>
      </c>
      <c r="V670" s="469" t="s">
        <v>800</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5" customHeight="1" outlineLevel="2" collapsed="1" x14ac:dyDescent="0.35">
      <c r="A671" s="440"/>
      <c r="B671" s="449" t="s">
        <v>499</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3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35">
      <c r="A673" s="440"/>
      <c r="B673" s="449" t="s">
        <v>500</v>
      </c>
      <c r="C673" s="442">
        <f>INT(MAX($C$674:$C$784))+1</f>
        <v>5</v>
      </c>
      <c r="D673" s="471" t="s">
        <v>501</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15" customHeight="1" outlineLevel="2" x14ac:dyDescent="0.35">
      <c r="A674" s="440"/>
      <c r="B674" s="449"/>
      <c r="C674" s="442">
        <f>INT($C$664)+2.005</f>
        <v>3.0049999999999999</v>
      </c>
      <c r="D674" s="471" t="s">
        <v>502</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outlineLevel="2" x14ac:dyDescent="0.35">
      <c r="A675" s="440"/>
      <c r="B675" s="449"/>
      <c r="C675" s="442">
        <f>INT($C$664)+2</f>
        <v>3</v>
      </c>
      <c r="D675" s="471"/>
      <c r="E675" s="529" t="s">
        <v>801</v>
      </c>
      <c r="F675" s="523" t="s">
        <v>802</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outlineLevel="2" x14ac:dyDescent="0.35">
      <c r="A676" s="440"/>
      <c r="B676" s="449"/>
      <c r="C676" s="442">
        <f>INT($C$664)+2</f>
        <v>3</v>
      </c>
      <c r="D676" s="471"/>
      <c r="E676" s="529">
        <v>0</v>
      </c>
      <c r="F676" s="523" t="b">
        <f>COUNTIFS($L676:$V676,"-")&lt;&gt;COUNTA($L676:$V676)</f>
        <v>1</v>
      </c>
      <c r="G676" s="471"/>
      <c r="H676" s="644" t="s">
        <v>803</v>
      </c>
      <c r="I676" s="644"/>
      <c r="J676" s="625" t="s">
        <v>804</v>
      </c>
      <c r="K676" s="645" t="str">
        <f>IFERROR(DATE(2019,1,($L676-1)*7+1),"-")</f>
        <v>-</v>
      </c>
      <c r="L676" s="646" t="s">
        <v>805</v>
      </c>
      <c r="M676" s="646" t="s">
        <v>805</v>
      </c>
      <c r="N676" s="646" t="s">
        <v>805</v>
      </c>
      <c r="O676" s="646" t="s">
        <v>805</v>
      </c>
      <c r="P676" s="646" t="s">
        <v>805</v>
      </c>
      <c r="Q676" s="646" t="s">
        <v>805</v>
      </c>
      <c r="R676" s="646" t="s">
        <v>805</v>
      </c>
      <c r="S676" s="646" t="s">
        <v>805</v>
      </c>
      <c r="T676" s="646" t="s">
        <v>805</v>
      </c>
      <c r="U676" s="646" t="s">
        <v>805</v>
      </c>
      <c r="V676" s="646" t="s">
        <v>805</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outlineLevel="2" x14ac:dyDescent="0.35">
      <c r="A677" s="440"/>
      <c r="B677" s="449"/>
      <c r="C677" s="442">
        <f>INT($C$664)+2</f>
        <v>3</v>
      </c>
      <c r="D677" s="471"/>
      <c r="E677" s="647">
        <f>E676</f>
        <v>0</v>
      </c>
      <c r="F677" s="523" t="b">
        <f t="shared" ref="F677:F765" si="69">COUNTIFS($L677:$V677,"-")&lt;&gt;COUNTA($L677:$V677)</f>
        <v>1</v>
      </c>
      <c r="G677" s="471"/>
      <c r="H677" s="818" t="s">
        <v>806</v>
      </c>
      <c r="I677" s="819"/>
      <c r="J677" s="648" t="s">
        <v>807</v>
      </c>
      <c r="K677" s="649">
        <f t="shared" ref="K677:K740" si="70">IFERROR(DATE(2019,1,($L677-1)*7+1),"-")</f>
        <v>43795</v>
      </c>
      <c r="L677" s="519">
        <v>48</v>
      </c>
      <c r="M677" s="650" t="s">
        <v>805</v>
      </c>
      <c r="N677" s="650" t="s">
        <v>805</v>
      </c>
      <c r="O677" s="650" t="s">
        <v>805</v>
      </c>
      <c r="P677" s="650" t="s">
        <v>805</v>
      </c>
      <c r="Q677" s="650" t="s">
        <v>805</v>
      </c>
      <c r="R677" s="650" t="s">
        <v>805</v>
      </c>
      <c r="S677" s="650" t="s">
        <v>805</v>
      </c>
      <c r="T677" s="650" t="s">
        <v>805</v>
      </c>
      <c r="U677" s="650" t="s">
        <v>805</v>
      </c>
      <c r="V677" s="650" t="s">
        <v>805</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outlineLevel="2" x14ac:dyDescent="0.35">
      <c r="A678" s="440"/>
      <c r="B678" s="449"/>
      <c r="C678" s="442">
        <f>INT($C$664)+2</f>
        <v>3</v>
      </c>
      <c r="D678" s="471"/>
      <c r="E678" s="647">
        <f>E677</f>
        <v>0</v>
      </c>
      <c r="F678" s="523" t="b">
        <f t="shared" si="69"/>
        <v>1</v>
      </c>
      <c r="G678" s="471"/>
      <c r="H678" s="820"/>
      <c r="I678" s="821"/>
      <c r="J678" s="648" t="s">
        <v>808</v>
      </c>
      <c r="K678" s="649" t="str">
        <f t="shared" si="70"/>
        <v>-</v>
      </c>
      <c r="L678" s="650" t="s">
        <v>809</v>
      </c>
      <c r="M678" s="519">
        <v>26</v>
      </c>
      <c r="N678" s="650" t="s">
        <v>809</v>
      </c>
      <c r="O678" s="650" t="s">
        <v>809</v>
      </c>
      <c r="P678" s="650" t="s">
        <v>809</v>
      </c>
      <c r="Q678" s="650" t="s">
        <v>809</v>
      </c>
      <c r="R678" s="650" t="s">
        <v>809</v>
      </c>
      <c r="S678" s="650" t="s">
        <v>809</v>
      </c>
      <c r="T678" s="650" t="s">
        <v>809</v>
      </c>
      <c r="U678" s="650" t="s">
        <v>809</v>
      </c>
      <c r="V678" s="650" t="s">
        <v>809</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outlineLevel="2" x14ac:dyDescent="0.35">
      <c r="A679" s="440"/>
      <c r="B679" s="449"/>
      <c r="C679" s="442">
        <f>INT($C$664)+2</f>
        <v>3</v>
      </c>
      <c r="D679" s="471"/>
      <c r="E679" s="647">
        <f>E678</f>
        <v>0</v>
      </c>
      <c r="F679" s="523" t="b">
        <f t="shared" si="69"/>
        <v>1</v>
      </c>
      <c r="G679" s="471"/>
      <c r="H679" s="822"/>
      <c r="I679" s="823"/>
      <c r="J679" s="633" t="s">
        <v>810</v>
      </c>
      <c r="K679" s="651" t="str">
        <f t="shared" si="70"/>
        <v>-</v>
      </c>
      <c r="L679" s="648" t="s">
        <v>805</v>
      </c>
      <c r="M679" s="648" t="s">
        <v>805</v>
      </c>
      <c r="N679" s="648" t="s">
        <v>805</v>
      </c>
      <c r="O679" s="648" t="s">
        <v>805</v>
      </c>
      <c r="P679" s="648" t="s">
        <v>805</v>
      </c>
      <c r="Q679" s="648" t="s">
        <v>805</v>
      </c>
      <c r="R679" s="648" t="s">
        <v>805</v>
      </c>
      <c r="S679" s="648" t="s">
        <v>805</v>
      </c>
      <c r="T679" s="648" t="s">
        <v>805</v>
      </c>
      <c r="U679" s="652" t="s">
        <v>805</v>
      </c>
      <c r="V679" s="652" t="s">
        <v>805</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outlineLevel="3" x14ac:dyDescent="0.35">
      <c r="A680" s="440"/>
      <c r="B680" s="449"/>
      <c r="C680" s="442">
        <f>INT($C$664)+3</f>
        <v>4</v>
      </c>
      <c r="D680" s="471"/>
      <c r="E680" s="529">
        <v>1</v>
      </c>
      <c r="F680" s="523" t="b">
        <f t="shared" si="69"/>
        <v>1</v>
      </c>
      <c r="G680" s="471"/>
      <c r="H680" s="644" t="s">
        <v>811</v>
      </c>
      <c r="I680" s="644"/>
      <c r="J680" s="625" t="s">
        <v>804</v>
      </c>
      <c r="K680" s="645" t="str">
        <f t="shared" si="70"/>
        <v>-</v>
      </c>
      <c r="L680" s="646" t="s">
        <v>805</v>
      </c>
      <c r="M680" s="646" t="s">
        <v>805</v>
      </c>
      <c r="N680" s="646" t="s">
        <v>805</v>
      </c>
      <c r="O680" s="646" t="s">
        <v>805</v>
      </c>
      <c r="P680" s="646" t="s">
        <v>805</v>
      </c>
      <c r="Q680" s="646" t="s">
        <v>805</v>
      </c>
      <c r="R680" s="646" t="s">
        <v>805</v>
      </c>
      <c r="S680" s="646" t="s">
        <v>805</v>
      </c>
      <c r="T680" s="646" t="s">
        <v>805</v>
      </c>
      <c r="U680" s="646" t="s">
        <v>805</v>
      </c>
      <c r="V680" s="646" t="s">
        <v>805</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customHeight="1" outlineLevel="3" x14ac:dyDescent="0.35">
      <c r="A681" s="440"/>
      <c r="B681" s="449"/>
      <c r="C681" s="442">
        <f>INT($C$664)+3</f>
        <v>4</v>
      </c>
      <c r="D681" s="471"/>
      <c r="E681" s="647">
        <f>E680</f>
        <v>1</v>
      </c>
      <c r="F681" s="523" t="b">
        <f t="shared" si="69"/>
        <v>1</v>
      </c>
      <c r="G681" s="471"/>
      <c r="H681" s="818" t="s">
        <v>812</v>
      </c>
      <c r="I681" s="819"/>
      <c r="J681" s="648" t="s">
        <v>807</v>
      </c>
      <c r="K681" s="649">
        <f t="shared" si="70"/>
        <v>43529</v>
      </c>
      <c r="L681" s="519">
        <v>10</v>
      </c>
      <c r="M681" s="650" t="s">
        <v>805</v>
      </c>
      <c r="N681" s="650" t="s">
        <v>805</v>
      </c>
      <c r="O681" s="650" t="s">
        <v>805</v>
      </c>
      <c r="P681" s="650" t="s">
        <v>805</v>
      </c>
      <c r="Q681" s="650" t="s">
        <v>805</v>
      </c>
      <c r="R681" s="650" t="s">
        <v>805</v>
      </c>
      <c r="S681" s="519" t="b">
        <v>1</v>
      </c>
      <c r="T681" s="650" t="s">
        <v>805</v>
      </c>
      <c r="U681" s="650" t="s">
        <v>805</v>
      </c>
      <c r="V681" s="650" t="s">
        <v>805</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outlineLevel="3" x14ac:dyDescent="0.35">
      <c r="A682" s="440"/>
      <c r="B682" s="449"/>
      <c r="C682" s="442">
        <f>INT($C$664)+3</f>
        <v>4</v>
      </c>
      <c r="D682" s="471"/>
      <c r="E682" s="647">
        <f>E681</f>
        <v>1</v>
      </c>
      <c r="F682" s="523" t="b">
        <f t="shared" si="69"/>
        <v>1</v>
      </c>
      <c r="G682" s="471"/>
      <c r="H682" s="820"/>
      <c r="I682" s="821"/>
      <c r="J682" s="648" t="s">
        <v>808</v>
      </c>
      <c r="K682" s="649" t="str">
        <f t="shared" si="70"/>
        <v>-</v>
      </c>
      <c r="L682" s="650" t="s">
        <v>809</v>
      </c>
      <c r="M682" s="650" t="s">
        <v>809</v>
      </c>
      <c r="N682" s="650" t="s">
        <v>809</v>
      </c>
      <c r="O682" s="650" t="s">
        <v>809</v>
      </c>
      <c r="P682" s="650" t="s">
        <v>809</v>
      </c>
      <c r="Q682" s="650" t="s">
        <v>809</v>
      </c>
      <c r="R682" s="650" t="s">
        <v>809</v>
      </c>
      <c r="S682" s="650" t="s">
        <v>809</v>
      </c>
      <c r="T682" s="650" t="s">
        <v>809</v>
      </c>
      <c r="U682" s="650" t="s">
        <v>809</v>
      </c>
      <c r="V682" s="650" t="s">
        <v>809</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outlineLevel="3" x14ac:dyDescent="0.35">
      <c r="A683" s="440"/>
      <c r="B683" s="449"/>
      <c r="C683" s="442">
        <f>INT($C$664)+3</f>
        <v>4</v>
      </c>
      <c r="D683" s="471"/>
      <c r="E683" s="647">
        <f>E682</f>
        <v>1</v>
      </c>
      <c r="F683" s="523" t="b">
        <f t="shared" si="69"/>
        <v>1</v>
      </c>
      <c r="G683" s="471"/>
      <c r="H683" s="822"/>
      <c r="I683" s="823"/>
      <c r="J683" s="633" t="s">
        <v>810</v>
      </c>
      <c r="K683" s="651" t="str">
        <f t="shared" si="70"/>
        <v>-</v>
      </c>
      <c r="L683" s="648" t="s">
        <v>805</v>
      </c>
      <c r="M683" s="648" t="s">
        <v>805</v>
      </c>
      <c r="N683" s="648" t="s">
        <v>805</v>
      </c>
      <c r="O683" s="648" t="s">
        <v>805</v>
      </c>
      <c r="P683" s="648" t="s">
        <v>805</v>
      </c>
      <c r="Q683" s="648" t="s">
        <v>805</v>
      </c>
      <c r="R683" s="648" t="s">
        <v>805</v>
      </c>
      <c r="S683" s="648" t="s">
        <v>805</v>
      </c>
      <c r="T683" s="648" t="s">
        <v>805</v>
      </c>
      <c r="U683" s="652" t="s">
        <v>805</v>
      </c>
      <c r="V683" s="652" t="s">
        <v>805</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outlineLevel="3" x14ac:dyDescent="0.35">
      <c r="A684" s="440"/>
      <c r="B684" s="449"/>
      <c r="C684" s="442">
        <f>INT($C$664)+3</f>
        <v>4</v>
      </c>
      <c r="D684" s="471"/>
      <c r="E684" s="529">
        <v>2</v>
      </c>
      <c r="F684" s="523" t="b">
        <f t="shared" si="69"/>
        <v>1</v>
      </c>
      <c r="G684" s="471"/>
      <c r="H684" s="644" t="s">
        <v>813</v>
      </c>
      <c r="I684" s="644"/>
      <c r="J684" s="625" t="s">
        <v>804</v>
      </c>
      <c r="K684" s="645" t="str">
        <f t="shared" si="70"/>
        <v>-</v>
      </c>
      <c r="L684" s="646" t="s">
        <v>805</v>
      </c>
      <c r="M684" s="653">
        <v>42</v>
      </c>
      <c r="N684" s="646" t="s">
        <v>805</v>
      </c>
      <c r="O684" s="646" t="s">
        <v>805</v>
      </c>
      <c r="P684" s="646" t="s">
        <v>805</v>
      </c>
      <c r="Q684" s="646" t="s">
        <v>805</v>
      </c>
      <c r="R684" s="646" t="s">
        <v>805</v>
      </c>
      <c r="S684" s="646" t="s">
        <v>805</v>
      </c>
      <c r="T684" s="646" t="s">
        <v>805</v>
      </c>
      <c r="U684" s="646" t="s">
        <v>805</v>
      </c>
      <c r="V684" s="646" t="s">
        <v>805</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customHeight="1" outlineLevel="3" x14ac:dyDescent="0.35">
      <c r="A685" s="440"/>
      <c r="B685" s="449"/>
      <c r="C685" s="442">
        <f t="shared" ref="C685:C775" si="71">INT($C$664)+3</f>
        <v>4</v>
      </c>
      <c r="D685" s="471"/>
      <c r="E685" s="647">
        <f>E684</f>
        <v>2</v>
      </c>
      <c r="F685" s="523" t="b">
        <f t="shared" si="69"/>
        <v>1</v>
      </c>
      <c r="G685" s="471"/>
      <c r="H685" s="818" t="s">
        <v>814</v>
      </c>
      <c r="I685" s="819"/>
      <c r="J685" s="648" t="s">
        <v>807</v>
      </c>
      <c r="K685" s="649">
        <f t="shared" si="70"/>
        <v>43529</v>
      </c>
      <c r="L685" s="519">
        <v>10</v>
      </c>
      <c r="M685" s="650" t="s">
        <v>805</v>
      </c>
      <c r="N685" s="650" t="s">
        <v>805</v>
      </c>
      <c r="O685" s="650" t="s">
        <v>805</v>
      </c>
      <c r="P685" s="650" t="s">
        <v>805</v>
      </c>
      <c r="Q685" s="650" t="s">
        <v>805</v>
      </c>
      <c r="R685" s="650" t="s">
        <v>805</v>
      </c>
      <c r="S685" s="650" t="s">
        <v>805</v>
      </c>
      <c r="T685" s="650" t="s">
        <v>805</v>
      </c>
      <c r="U685" s="650" t="s">
        <v>805</v>
      </c>
      <c r="V685" s="650" t="s">
        <v>805</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outlineLevel="3" x14ac:dyDescent="0.35">
      <c r="A686" s="440"/>
      <c r="B686" s="449"/>
      <c r="C686" s="442">
        <f t="shared" si="71"/>
        <v>4</v>
      </c>
      <c r="D686" s="471"/>
      <c r="E686" s="647">
        <f>E685</f>
        <v>2</v>
      </c>
      <c r="F686" s="523" t="b">
        <f t="shared" si="69"/>
        <v>1</v>
      </c>
      <c r="G686" s="471"/>
      <c r="H686" s="820"/>
      <c r="I686" s="821"/>
      <c r="J686" s="648" t="s">
        <v>808</v>
      </c>
      <c r="K686" s="649" t="str">
        <f t="shared" si="70"/>
        <v>-</v>
      </c>
      <c r="L686" s="650" t="s">
        <v>809</v>
      </c>
      <c r="M686" s="650" t="s">
        <v>809</v>
      </c>
      <c r="N686" s="650" t="s">
        <v>809</v>
      </c>
      <c r="O686" s="650" t="s">
        <v>809</v>
      </c>
      <c r="P686" s="650" t="s">
        <v>809</v>
      </c>
      <c r="Q686" s="650" t="s">
        <v>809</v>
      </c>
      <c r="R686" s="650" t="s">
        <v>809</v>
      </c>
      <c r="S686" s="650" t="s">
        <v>809</v>
      </c>
      <c r="T686" s="650" t="s">
        <v>809</v>
      </c>
      <c r="U686" s="650" t="s">
        <v>809</v>
      </c>
      <c r="V686" s="650" t="s">
        <v>809</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outlineLevel="3" x14ac:dyDescent="0.35">
      <c r="A687" s="440"/>
      <c r="B687" s="449"/>
      <c r="C687" s="442">
        <f t="shared" si="71"/>
        <v>4</v>
      </c>
      <c r="D687" s="471"/>
      <c r="E687" s="647">
        <f>E686</f>
        <v>2</v>
      </c>
      <c r="F687" s="523" t="b">
        <f t="shared" si="69"/>
        <v>1</v>
      </c>
      <c r="G687" s="471"/>
      <c r="H687" s="822"/>
      <c r="I687" s="823"/>
      <c r="J687" s="633" t="s">
        <v>810</v>
      </c>
      <c r="K687" s="651" t="str">
        <f t="shared" si="70"/>
        <v>-</v>
      </c>
      <c r="L687" s="648" t="s">
        <v>805</v>
      </c>
      <c r="M687" s="648" t="s">
        <v>805</v>
      </c>
      <c r="N687" s="648" t="s">
        <v>805</v>
      </c>
      <c r="O687" s="648" t="s">
        <v>805</v>
      </c>
      <c r="P687" s="648" t="s">
        <v>805</v>
      </c>
      <c r="Q687" s="648" t="s">
        <v>805</v>
      </c>
      <c r="R687" s="648" t="s">
        <v>805</v>
      </c>
      <c r="S687" s="648" t="s">
        <v>805</v>
      </c>
      <c r="T687" s="648" t="s">
        <v>805</v>
      </c>
      <c r="U687" s="652" t="s">
        <v>805</v>
      </c>
      <c r="V687" s="652" t="s">
        <v>805</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outlineLevel="3" x14ac:dyDescent="0.35">
      <c r="A688" s="440"/>
      <c r="B688" s="449"/>
      <c r="C688" s="442">
        <f t="shared" si="71"/>
        <v>4</v>
      </c>
      <c r="D688" s="471"/>
      <c r="E688" s="529">
        <v>3</v>
      </c>
      <c r="F688" s="523" t="b">
        <f t="shared" si="69"/>
        <v>1</v>
      </c>
      <c r="G688" s="471"/>
      <c r="H688" s="644" t="s">
        <v>815</v>
      </c>
      <c r="I688" s="644"/>
      <c r="J688" s="625" t="s">
        <v>804</v>
      </c>
      <c r="K688" s="645" t="str">
        <f t="shared" si="70"/>
        <v>-</v>
      </c>
      <c r="L688" s="646" t="s">
        <v>805</v>
      </c>
      <c r="M688" s="646" t="s">
        <v>805</v>
      </c>
      <c r="N688" s="646" t="s">
        <v>805</v>
      </c>
      <c r="O688" s="646" t="s">
        <v>805</v>
      </c>
      <c r="P688" s="646" t="s">
        <v>805</v>
      </c>
      <c r="Q688" s="646" t="s">
        <v>805</v>
      </c>
      <c r="R688" s="646" t="s">
        <v>805</v>
      </c>
      <c r="S688" s="646" t="s">
        <v>805</v>
      </c>
      <c r="T688" s="646" t="s">
        <v>805</v>
      </c>
      <c r="U688" s="646" t="s">
        <v>805</v>
      </c>
      <c r="V688" s="646" t="s">
        <v>805</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customHeight="1" outlineLevel="3" x14ac:dyDescent="0.35">
      <c r="A689" s="440"/>
      <c r="B689" s="449"/>
      <c r="C689" s="442">
        <f t="shared" si="71"/>
        <v>4</v>
      </c>
      <c r="D689" s="471"/>
      <c r="E689" s="647">
        <f>E688</f>
        <v>3</v>
      </c>
      <c r="F689" s="523" t="b">
        <f t="shared" si="69"/>
        <v>1</v>
      </c>
      <c r="G689" s="471"/>
      <c r="H689" s="818" t="s">
        <v>816</v>
      </c>
      <c r="I689" s="819"/>
      <c r="J689" s="648" t="s">
        <v>807</v>
      </c>
      <c r="K689" s="649">
        <f t="shared" si="70"/>
        <v>43795</v>
      </c>
      <c r="L689" s="519">
        <v>48</v>
      </c>
      <c r="M689" s="650" t="s">
        <v>805</v>
      </c>
      <c r="N689" s="650" t="s">
        <v>805</v>
      </c>
      <c r="O689" s="650" t="s">
        <v>805</v>
      </c>
      <c r="P689" s="650" t="s">
        <v>805</v>
      </c>
      <c r="Q689" s="650" t="s">
        <v>805</v>
      </c>
      <c r="R689" s="650" t="s">
        <v>805</v>
      </c>
      <c r="S689" s="650" t="s">
        <v>805</v>
      </c>
      <c r="T689" s="650" t="s">
        <v>805</v>
      </c>
      <c r="U689" s="650" t="s">
        <v>805</v>
      </c>
      <c r="V689" s="650" t="s">
        <v>805</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outlineLevel="3" x14ac:dyDescent="0.35">
      <c r="A690" s="440"/>
      <c r="B690" s="449"/>
      <c r="C690" s="442">
        <f t="shared" si="71"/>
        <v>4</v>
      </c>
      <c r="D690" s="471"/>
      <c r="E690" s="647">
        <f>E689</f>
        <v>3</v>
      </c>
      <c r="F690" s="523" t="b">
        <f t="shared" si="69"/>
        <v>1</v>
      </c>
      <c r="G690" s="471"/>
      <c r="H690" s="820"/>
      <c r="I690" s="821"/>
      <c r="J690" s="648" t="s">
        <v>808</v>
      </c>
      <c r="K690" s="649" t="str">
        <f t="shared" si="70"/>
        <v>-</v>
      </c>
      <c r="L690" s="650" t="s">
        <v>809</v>
      </c>
      <c r="M690" s="519">
        <v>26</v>
      </c>
      <c r="N690" s="650" t="s">
        <v>809</v>
      </c>
      <c r="O690" s="650" t="s">
        <v>809</v>
      </c>
      <c r="P690" s="650" t="s">
        <v>809</v>
      </c>
      <c r="Q690" s="650" t="s">
        <v>809</v>
      </c>
      <c r="R690" s="650" t="s">
        <v>809</v>
      </c>
      <c r="S690" s="650" t="s">
        <v>809</v>
      </c>
      <c r="T690" s="650" t="s">
        <v>809</v>
      </c>
      <c r="U690" s="650" t="s">
        <v>809</v>
      </c>
      <c r="V690" s="650" t="s">
        <v>809</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outlineLevel="3" x14ac:dyDescent="0.35">
      <c r="A691" s="440"/>
      <c r="B691" s="449"/>
      <c r="C691" s="442">
        <f t="shared" si="71"/>
        <v>4</v>
      </c>
      <c r="D691" s="471"/>
      <c r="E691" s="647">
        <f>E690</f>
        <v>3</v>
      </c>
      <c r="F691" s="523" t="b">
        <f t="shared" si="69"/>
        <v>1</v>
      </c>
      <c r="G691" s="471"/>
      <c r="H691" s="822"/>
      <c r="I691" s="823"/>
      <c r="J691" s="633" t="s">
        <v>810</v>
      </c>
      <c r="K691" s="651" t="str">
        <f t="shared" si="70"/>
        <v>-</v>
      </c>
      <c r="L691" s="648" t="s">
        <v>805</v>
      </c>
      <c r="M691" s="648" t="s">
        <v>805</v>
      </c>
      <c r="N691" s="648" t="s">
        <v>805</v>
      </c>
      <c r="O691" s="648" t="s">
        <v>805</v>
      </c>
      <c r="P691" s="648" t="s">
        <v>805</v>
      </c>
      <c r="Q691" s="648" t="s">
        <v>805</v>
      </c>
      <c r="R691" s="648" t="s">
        <v>805</v>
      </c>
      <c r="S691" s="648" t="s">
        <v>805</v>
      </c>
      <c r="T691" s="648" t="s">
        <v>805</v>
      </c>
      <c r="U691" s="652" t="s">
        <v>805</v>
      </c>
      <c r="V691" s="652" t="s">
        <v>805</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outlineLevel="3" x14ac:dyDescent="0.35">
      <c r="A692" s="440"/>
      <c r="B692" s="449"/>
      <c r="C692" s="442">
        <f t="shared" si="71"/>
        <v>4</v>
      </c>
      <c r="D692" s="471"/>
      <c r="E692" s="529">
        <v>4</v>
      </c>
      <c r="F692" s="523" t="b">
        <f t="shared" si="69"/>
        <v>1</v>
      </c>
      <c r="G692" s="471"/>
      <c r="H692" s="644" t="s">
        <v>817</v>
      </c>
      <c r="I692" s="644"/>
      <c r="J692" s="625" t="s">
        <v>804</v>
      </c>
      <c r="K692" s="645" t="str">
        <f t="shared" si="70"/>
        <v>-</v>
      </c>
      <c r="L692" s="646" t="s">
        <v>805</v>
      </c>
      <c r="M692" s="646" t="s">
        <v>805</v>
      </c>
      <c r="N692" s="646" t="s">
        <v>805</v>
      </c>
      <c r="O692" s="646" t="s">
        <v>805</v>
      </c>
      <c r="P692" s="646" t="s">
        <v>805</v>
      </c>
      <c r="Q692" s="646" t="s">
        <v>805</v>
      </c>
      <c r="R692" s="646" t="s">
        <v>805</v>
      </c>
      <c r="S692" s="646" t="s">
        <v>805</v>
      </c>
      <c r="T692" s="646" t="s">
        <v>805</v>
      </c>
      <c r="U692" s="646" t="s">
        <v>805</v>
      </c>
      <c r="V692" s="646" t="s">
        <v>805</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customHeight="1" outlineLevel="3" x14ac:dyDescent="0.35">
      <c r="A693" s="440"/>
      <c r="B693" s="449"/>
      <c r="C693" s="442">
        <f t="shared" si="71"/>
        <v>4</v>
      </c>
      <c r="D693" s="471"/>
      <c r="E693" s="647">
        <f>E692</f>
        <v>4</v>
      </c>
      <c r="F693" s="523" t="b">
        <f t="shared" si="69"/>
        <v>1</v>
      </c>
      <c r="G693" s="471"/>
      <c r="H693" s="818" t="s">
        <v>818</v>
      </c>
      <c r="I693" s="819"/>
      <c r="J693" s="648" t="s">
        <v>807</v>
      </c>
      <c r="K693" s="649">
        <f t="shared" si="70"/>
        <v>43795</v>
      </c>
      <c r="L693" s="519">
        <v>48</v>
      </c>
      <c r="M693" s="650" t="s">
        <v>805</v>
      </c>
      <c r="N693" s="650" t="s">
        <v>805</v>
      </c>
      <c r="O693" s="650" t="s">
        <v>805</v>
      </c>
      <c r="P693" s="650" t="s">
        <v>805</v>
      </c>
      <c r="Q693" s="650" t="s">
        <v>805</v>
      </c>
      <c r="R693" s="650" t="s">
        <v>805</v>
      </c>
      <c r="S693" s="650" t="s">
        <v>805</v>
      </c>
      <c r="T693" s="650" t="s">
        <v>805</v>
      </c>
      <c r="U693" s="650" t="s">
        <v>805</v>
      </c>
      <c r="V693" s="650" t="s">
        <v>805</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outlineLevel="3" x14ac:dyDescent="0.35">
      <c r="A694" s="440"/>
      <c r="B694" s="449"/>
      <c r="C694" s="442">
        <f t="shared" si="71"/>
        <v>4</v>
      </c>
      <c r="D694" s="471"/>
      <c r="E694" s="647">
        <f>E693</f>
        <v>4</v>
      </c>
      <c r="F694" s="523" t="b">
        <f t="shared" si="69"/>
        <v>1</v>
      </c>
      <c r="G694" s="471"/>
      <c r="H694" s="820"/>
      <c r="I694" s="821"/>
      <c r="J694" s="648" t="s">
        <v>808</v>
      </c>
      <c r="K694" s="649" t="str">
        <f t="shared" si="70"/>
        <v>-</v>
      </c>
      <c r="L694" s="650" t="s">
        <v>809</v>
      </c>
      <c r="M694" s="519">
        <v>34</v>
      </c>
      <c r="N694" s="650" t="s">
        <v>809</v>
      </c>
      <c r="O694" s="650" t="s">
        <v>809</v>
      </c>
      <c r="P694" s="650" t="s">
        <v>809</v>
      </c>
      <c r="Q694" s="650" t="s">
        <v>809</v>
      </c>
      <c r="R694" s="650" t="s">
        <v>809</v>
      </c>
      <c r="S694" s="650" t="s">
        <v>809</v>
      </c>
      <c r="T694" s="650" t="s">
        <v>809</v>
      </c>
      <c r="U694" s="650" t="s">
        <v>809</v>
      </c>
      <c r="V694" s="650" t="s">
        <v>809</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outlineLevel="3" x14ac:dyDescent="0.35">
      <c r="A695" s="440"/>
      <c r="B695" s="449"/>
      <c r="C695" s="442">
        <f t="shared" si="71"/>
        <v>4</v>
      </c>
      <c r="D695" s="471"/>
      <c r="E695" s="647">
        <f>E694</f>
        <v>4</v>
      </c>
      <c r="F695" s="523" t="b">
        <f t="shared" si="69"/>
        <v>1</v>
      </c>
      <c r="G695" s="471"/>
      <c r="H695" s="822"/>
      <c r="I695" s="823"/>
      <c r="J695" s="633" t="s">
        <v>810</v>
      </c>
      <c r="K695" s="651" t="str">
        <f t="shared" si="70"/>
        <v>-</v>
      </c>
      <c r="L695" s="648" t="s">
        <v>805</v>
      </c>
      <c r="M695" s="648" t="s">
        <v>805</v>
      </c>
      <c r="N695" s="648" t="s">
        <v>805</v>
      </c>
      <c r="O695" s="648" t="s">
        <v>805</v>
      </c>
      <c r="P695" s="648" t="s">
        <v>805</v>
      </c>
      <c r="Q695" s="648" t="s">
        <v>805</v>
      </c>
      <c r="R695" s="648" t="s">
        <v>805</v>
      </c>
      <c r="S695" s="648" t="s">
        <v>805</v>
      </c>
      <c r="T695" s="648" t="s">
        <v>805</v>
      </c>
      <c r="U695" s="652" t="s">
        <v>805</v>
      </c>
      <c r="V695" s="652" t="s">
        <v>805</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outlineLevel="3" x14ac:dyDescent="0.35">
      <c r="A696" s="440"/>
      <c r="B696" s="449"/>
      <c r="C696" s="442">
        <f t="shared" si="71"/>
        <v>4</v>
      </c>
      <c r="D696" s="471"/>
      <c r="E696" s="529">
        <v>5</v>
      </c>
      <c r="F696" s="523" t="b">
        <f t="shared" si="69"/>
        <v>1</v>
      </c>
      <c r="G696" s="471"/>
      <c r="H696" s="644" t="s">
        <v>819</v>
      </c>
      <c r="I696" s="644"/>
      <c r="J696" s="625" t="s">
        <v>804</v>
      </c>
      <c r="K696" s="645">
        <f t="shared" si="70"/>
        <v>43452</v>
      </c>
      <c r="L696" s="654">
        <v>-1</v>
      </c>
      <c r="M696" s="646" t="s">
        <v>805</v>
      </c>
      <c r="N696" s="646" t="s">
        <v>805</v>
      </c>
      <c r="O696" s="646" t="s">
        <v>805</v>
      </c>
      <c r="P696" s="646" t="s">
        <v>805</v>
      </c>
      <c r="Q696" s="646" t="s">
        <v>805</v>
      </c>
      <c r="R696" s="646" t="s">
        <v>805</v>
      </c>
      <c r="S696" s="646" t="s">
        <v>805</v>
      </c>
      <c r="T696" s="646" t="s">
        <v>805</v>
      </c>
      <c r="U696" s="646" t="s">
        <v>805</v>
      </c>
      <c r="V696" s="646" t="s">
        <v>805</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outlineLevel="3" x14ac:dyDescent="0.35">
      <c r="A697" s="440"/>
      <c r="B697" s="449"/>
      <c r="C697" s="442">
        <f t="shared" si="71"/>
        <v>4</v>
      </c>
      <c r="D697" s="471"/>
      <c r="E697" s="647">
        <f>E696</f>
        <v>5</v>
      </c>
      <c r="F697" s="523" t="b">
        <f t="shared" si="69"/>
        <v>1</v>
      </c>
      <c r="G697" s="471"/>
      <c r="H697" s="818"/>
      <c r="I697" s="819"/>
      <c r="J697" s="648" t="s">
        <v>807</v>
      </c>
      <c r="K697" s="649" t="str">
        <f t="shared" si="70"/>
        <v>-</v>
      </c>
      <c r="L697" s="650" t="s">
        <v>805</v>
      </c>
      <c r="M697" s="650" t="s">
        <v>805</v>
      </c>
      <c r="N697" s="650" t="s">
        <v>805</v>
      </c>
      <c r="O697" s="650" t="s">
        <v>805</v>
      </c>
      <c r="P697" s="650" t="s">
        <v>805</v>
      </c>
      <c r="Q697" s="650" t="s">
        <v>805</v>
      </c>
      <c r="R697" s="650" t="s">
        <v>805</v>
      </c>
      <c r="S697" s="650" t="s">
        <v>805</v>
      </c>
      <c r="T697" s="650" t="s">
        <v>805</v>
      </c>
      <c r="U697" s="650" t="s">
        <v>805</v>
      </c>
      <c r="V697" s="650" t="s">
        <v>805</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outlineLevel="3" x14ac:dyDescent="0.35">
      <c r="A698" s="440"/>
      <c r="B698" s="449"/>
      <c r="C698" s="442">
        <f t="shared" si="71"/>
        <v>4</v>
      </c>
      <c r="D698" s="471"/>
      <c r="E698" s="647">
        <f>E697</f>
        <v>5</v>
      </c>
      <c r="F698" s="523" t="b">
        <f t="shared" si="69"/>
        <v>1</v>
      </c>
      <c r="G698" s="471"/>
      <c r="H698" s="820"/>
      <c r="I698" s="821"/>
      <c r="J698" s="648" t="s">
        <v>808</v>
      </c>
      <c r="K698" s="649" t="str">
        <f t="shared" si="70"/>
        <v>-</v>
      </c>
      <c r="L698" s="650" t="s">
        <v>809</v>
      </c>
      <c r="M698" s="650" t="s">
        <v>809</v>
      </c>
      <c r="N698" s="650" t="s">
        <v>809</v>
      </c>
      <c r="O698" s="650" t="s">
        <v>809</v>
      </c>
      <c r="P698" s="650" t="s">
        <v>809</v>
      </c>
      <c r="Q698" s="650" t="s">
        <v>809</v>
      </c>
      <c r="R698" s="650" t="s">
        <v>809</v>
      </c>
      <c r="S698" s="650" t="s">
        <v>809</v>
      </c>
      <c r="T698" s="650" t="s">
        <v>809</v>
      </c>
      <c r="U698" s="650" t="s">
        <v>809</v>
      </c>
      <c r="V698" s="650" t="s">
        <v>809</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outlineLevel="3" x14ac:dyDescent="0.35">
      <c r="A699" s="440"/>
      <c r="B699" s="449"/>
      <c r="C699" s="442">
        <f t="shared" si="71"/>
        <v>4</v>
      </c>
      <c r="D699" s="471"/>
      <c r="E699" s="647">
        <f>E698</f>
        <v>5</v>
      </c>
      <c r="F699" s="523" t="b">
        <f t="shared" si="69"/>
        <v>1</v>
      </c>
      <c r="G699" s="471"/>
      <c r="H699" s="822"/>
      <c r="I699" s="823"/>
      <c r="J699" s="633" t="s">
        <v>810</v>
      </c>
      <c r="K699" s="651" t="str">
        <f t="shared" si="70"/>
        <v>-</v>
      </c>
      <c r="L699" s="648" t="s">
        <v>805</v>
      </c>
      <c r="M699" s="648" t="s">
        <v>805</v>
      </c>
      <c r="N699" s="648" t="s">
        <v>805</v>
      </c>
      <c r="O699" s="648" t="s">
        <v>805</v>
      </c>
      <c r="P699" s="648" t="s">
        <v>805</v>
      </c>
      <c r="Q699" s="648" t="s">
        <v>805</v>
      </c>
      <c r="R699" s="648" t="s">
        <v>805</v>
      </c>
      <c r="S699" s="648" t="s">
        <v>805</v>
      </c>
      <c r="T699" s="648" t="s">
        <v>805</v>
      </c>
      <c r="U699" s="652" t="s">
        <v>805</v>
      </c>
      <c r="V699" s="652" t="s">
        <v>805</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outlineLevel="3" x14ac:dyDescent="0.35">
      <c r="A700" s="440"/>
      <c r="B700" s="449"/>
      <c r="C700" s="442">
        <f t="shared" si="71"/>
        <v>4</v>
      </c>
      <c r="D700" s="471"/>
      <c r="E700" s="529">
        <v>6</v>
      </c>
      <c r="F700" s="523" t="b">
        <f t="shared" si="69"/>
        <v>1</v>
      </c>
      <c r="G700" s="471"/>
      <c r="H700" s="644" t="s">
        <v>820</v>
      </c>
      <c r="I700" s="644"/>
      <c r="J700" s="625" t="s">
        <v>804</v>
      </c>
      <c r="K700" s="645">
        <f t="shared" si="70"/>
        <v>43452</v>
      </c>
      <c r="L700" s="654">
        <v>-1</v>
      </c>
      <c r="M700" s="646" t="s">
        <v>805</v>
      </c>
      <c r="N700" s="646" t="s">
        <v>805</v>
      </c>
      <c r="O700" s="646" t="s">
        <v>805</v>
      </c>
      <c r="P700" s="646" t="s">
        <v>805</v>
      </c>
      <c r="Q700" s="646" t="s">
        <v>805</v>
      </c>
      <c r="R700" s="646" t="s">
        <v>805</v>
      </c>
      <c r="S700" s="646" t="s">
        <v>805</v>
      </c>
      <c r="T700" s="646" t="s">
        <v>805</v>
      </c>
      <c r="U700" s="646" t="s">
        <v>805</v>
      </c>
      <c r="V700" s="646" t="s">
        <v>805</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outlineLevel="3" x14ac:dyDescent="0.35">
      <c r="A701" s="440"/>
      <c r="B701" s="449"/>
      <c r="C701" s="442">
        <f t="shared" si="71"/>
        <v>4</v>
      </c>
      <c r="D701" s="471"/>
      <c r="E701" s="647">
        <f>E700</f>
        <v>6</v>
      </c>
      <c r="F701" s="523" t="b">
        <f t="shared" si="69"/>
        <v>1</v>
      </c>
      <c r="G701" s="471"/>
      <c r="H701" s="818"/>
      <c r="I701" s="819"/>
      <c r="J701" s="648" t="s">
        <v>807</v>
      </c>
      <c r="K701" s="649" t="str">
        <f t="shared" si="70"/>
        <v>-</v>
      </c>
      <c r="L701" s="650" t="s">
        <v>805</v>
      </c>
      <c r="M701" s="650" t="s">
        <v>805</v>
      </c>
      <c r="N701" s="650" t="s">
        <v>805</v>
      </c>
      <c r="O701" s="650" t="s">
        <v>805</v>
      </c>
      <c r="P701" s="650" t="s">
        <v>805</v>
      </c>
      <c r="Q701" s="650" t="s">
        <v>805</v>
      </c>
      <c r="R701" s="650" t="s">
        <v>805</v>
      </c>
      <c r="S701" s="650" t="s">
        <v>805</v>
      </c>
      <c r="T701" s="650" t="s">
        <v>805</v>
      </c>
      <c r="U701" s="650" t="s">
        <v>805</v>
      </c>
      <c r="V701" s="650" t="s">
        <v>805</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outlineLevel="3" x14ac:dyDescent="0.35">
      <c r="A702" s="440"/>
      <c r="B702" s="449"/>
      <c r="C702" s="442">
        <f t="shared" si="71"/>
        <v>4</v>
      </c>
      <c r="D702" s="471"/>
      <c r="E702" s="647">
        <f>E701</f>
        <v>6</v>
      </c>
      <c r="F702" s="523" t="b">
        <f t="shared" si="69"/>
        <v>1</v>
      </c>
      <c r="G702" s="471"/>
      <c r="H702" s="820"/>
      <c r="I702" s="821"/>
      <c r="J702" s="648" t="s">
        <v>808</v>
      </c>
      <c r="K702" s="649" t="str">
        <f t="shared" si="70"/>
        <v>-</v>
      </c>
      <c r="L702" s="650" t="s">
        <v>809</v>
      </c>
      <c r="M702" s="650" t="s">
        <v>809</v>
      </c>
      <c r="N702" s="650" t="s">
        <v>809</v>
      </c>
      <c r="O702" s="650" t="s">
        <v>809</v>
      </c>
      <c r="P702" s="650" t="s">
        <v>809</v>
      </c>
      <c r="Q702" s="650" t="s">
        <v>809</v>
      </c>
      <c r="R702" s="650" t="s">
        <v>809</v>
      </c>
      <c r="S702" s="650" t="s">
        <v>809</v>
      </c>
      <c r="T702" s="650" t="s">
        <v>809</v>
      </c>
      <c r="U702" s="650" t="s">
        <v>809</v>
      </c>
      <c r="V702" s="650" t="s">
        <v>809</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outlineLevel="3" x14ac:dyDescent="0.35">
      <c r="A703" s="440"/>
      <c r="B703" s="449"/>
      <c r="C703" s="442">
        <f t="shared" si="71"/>
        <v>4</v>
      </c>
      <c r="D703" s="471"/>
      <c r="E703" s="647">
        <f>E702</f>
        <v>6</v>
      </c>
      <c r="F703" s="523" t="b">
        <f t="shared" si="69"/>
        <v>1</v>
      </c>
      <c r="G703" s="471"/>
      <c r="H703" s="822"/>
      <c r="I703" s="823"/>
      <c r="J703" s="633" t="s">
        <v>810</v>
      </c>
      <c r="K703" s="651" t="str">
        <f t="shared" si="70"/>
        <v>-</v>
      </c>
      <c r="L703" s="648" t="s">
        <v>805</v>
      </c>
      <c r="M703" s="648" t="s">
        <v>805</v>
      </c>
      <c r="N703" s="648" t="s">
        <v>805</v>
      </c>
      <c r="O703" s="648" t="s">
        <v>805</v>
      </c>
      <c r="P703" s="648" t="s">
        <v>805</v>
      </c>
      <c r="Q703" s="648" t="s">
        <v>805</v>
      </c>
      <c r="R703" s="648" t="s">
        <v>805</v>
      </c>
      <c r="S703" s="648" t="s">
        <v>805</v>
      </c>
      <c r="T703" s="648" t="s">
        <v>805</v>
      </c>
      <c r="U703" s="652" t="s">
        <v>805</v>
      </c>
      <c r="V703" s="652" t="s">
        <v>805</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outlineLevel="3" x14ac:dyDescent="0.35">
      <c r="A704" s="440"/>
      <c r="B704" s="449"/>
      <c r="C704" s="442">
        <f t="shared" si="71"/>
        <v>4</v>
      </c>
      <c r="D704" s="471"/>
      <c r="E704" s="529">
        <v>7</v>
      </c>
      <c r="F704" s="523" t="b">
        <f t="shared" si="69"/>
        <v>1</v>
      </c>
      <c r="G704" s="471"/>
      <c r="H704" s="644" t="s">
        <v>821</v>
      </c>
      <c r="I704" s="644"/>
      <c r="J704" s="625" t="s">
        <v>804</v>
      </c>
      <c r="K704" s="645">
        <f t="shared" si="70"/>
        <v>43452</v>
      </c>
      <c r="L704" s="654">
        <v>-1</v>
      </c>
      <c r="M704" s="646" t="s">
        <v>805</v>
      </c>
      <c r="N704" s="646" t="s">
        <v>805</v>
      </c>
      <c r="O704" s="646" t="s">
        <v>805</v>
      </c>
      <c r="P704" s="646" t="s">
        <v>805</v>
      </c>
      <c r="Q704" s="646" t="s">
        <v>805</v>
      </c>
      <c r="R704" s="646" t="s">
        <v>805</v>
      </c>
      <c r="S704" s="646" t="s">
        <v>805</v>
      </c>
      <c r="T704" s="646" t="s">
        <v>805</v>
      </c>
      <c r="U704" s="646" t="s">
        <v>805</v>
      </c>
      <c r="V704" s="646" t="s">
        <v>805</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outlineLevel="3" x14ac:dyDescent="0.35">
      <c r="A705" s="440"/>
      <c r="B705" s="449"/>
      <c r="C705" s="442">
        <f t="shared" si="71"/>
        <v>4</v>
      </c>
      <c r="D705" s="471"/>
      <c r="E705" s="647">
        <f>E704</f>
        <v>7</v>
      </c>
      <c r="F705" s="523" t="b">
        <f t="shared" si="69"/>
        <v>1</v>
      </c>
      <c r="G705" s="471"/>
      <c r="H705" s="818"/>
      <c r="I705" s="819"/>
      <c r="J705" s="648" t="s">
        <v>807</v>
      </c>
      <c r="K705" s="649" t="str">
        <f t="shared" si="70"/>
        <v>-</v>
      </c>
      <c r="L705" s="650" t="s">
        <v>805</v>
      </c>
      <c r="M705" s="650" t="s">
        <v>805</v>
      </c>
      <c r="N705" s="650" t="s">
        <v>805</v>
      </c>
      <c r="O705" s="650" t="s">
        <v>805</v>
      </c>
      <c r="P705" s="650" t="s">
        <v>805</v>
      </c>
      <c r="Q705" s="650" t="s">
        <v>805</v>
      </c>
      <c r="R705" s="650" t="s">
        <v>805</v>
      </c>
      <c r="S705" s="650" t="s">
        <v>805</v>
      </c>
      <c r="T705" s="650" t="s">
        <v>805</v>
      </c>
      <c r="U705" s="650" t="s">
        <v>805</v>
      </c>
      <c r="V705" s="650" t="s">
        <v>805</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outlineLevel="3" x14ac:dyDescent="0.35">
      <c r="A706" s="440"/>
      <c r="B706" s="449"/>
      <c r="C706" s="442">
        <f t="shared" si="71"/>
        <v>4</v>
      </c>
      <c r="D706" s="471"/>
      <c r="E706" s="647">
        <f>E705</f>
        <v>7</v>
      </c>
      <c r="F706" s="523" t="b">
        <f t="shared" si="69"/>
        <v>1</v>
      </c>
      <c r="G706" s="471"/>
      <c r="H706" s="820"/>
      <c r="I706" s="821"/>
      <c r="J706" s="648" t="s">
        <v>808</v>
      </c>
      <c r="K706" s="649" t="str">
        <f t="shared" si="70"/>
        <v>-</v>
      </c>
      <c r="L706" s="650" t="s">
        <v>809</v>
      </c>
      <c r="M706" s="650" t="s">
        <v>809</v>
      </c>
      <c r="N706" s="650" t="s">
        <v>809</v>
      </c>
      <c r="O706" s="650" t="s">
        <v>809</v>
      </c>
      <c r="P706" s="650" t="s">
        <v>809</v>
      </c>
      <c r="Q706" s="650" t="s">
        <v>809</v>
      </c>
      <c r="R706" s="650" t="s">
        <v>809</v>
      </c>
      <c r="S706" s="650" t="s">
        <v>809</v>
      </c>
      <c r="T706" s="650" t="s">
        <v>809</v>
      </c>
      <c r="U706" s="650" t="s">
        <v>809</v>
      </c>
      <c r="V706" s="650" t="s">
        <v>809</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outlineLevel="3" x14ac:dyDescent="0.35">
      <c r="A707" s="440"/>
      <c r="B707" s="449"/>
      <c r="C707" s="442">
        <f t="shared" si="71"/>
        <v>4</v>
      </c>
      <c r="D707" s="471"/>
      <c r="E707" s="647">
        <f>E706</f>
        <v>7</v>
      </c>
      <c r="F707" s="523" t="b">
        <f t="shared" si="69"/>
        <v>1</v>
      </c>
      <c r="G707" s="471"/>
      <c r="H707" s="822"/>
      <c r="I707" s="823"/>
      <c r="J707" s="633" t="s">
        <v>810</v>
      </c>
      <c r="K707" s="651" t="str">
        <f t="shared" si="70"/>
        <v>-</v>
      </c>
      <c r="L707" s="648" t="s">
        <v>805</v>
      </c>
      <c r="M707" s="648" t="s">
        <v>805</v>
      </c>
      <c r="N707" s="648" t="s">
        <v>805</v>
      </c>
      <c r="O707" s="648" t="s">
        <v>805</v>
      </c>
      <c r="P707" s="648" t="s">
        <v>805</v>
      </c>
      <c r="Q707" s="648" t="s">
        <v>805</v>
      </c>
      <c r="R707" s="648" t="s">
        <v>805</v>
      </c>
      <c r="S707" s="648" t="s">
        <v>805</v>
      </c>
      <c r="T707" s="648" t="s">
        <v>805</v>
      </c>
      <c r="U707" s="652" t="s">
        <v>805</v>
      </c>
      <c r="V707" s="652" t="s">
        <v>805</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outlineLevel="3" x14ac:dyDescent="0.35">
      <c r="A708" s="440"/>
      <c r="B708" s="449"/>
      <c r="C708" s="442">
        <f t="shared" si="71"/>
        <v>4</v>
      </c>
      <c r="D708" s="471"/>
      <c r="E708" s="529">
        <v>8</v>
      </c>
      <c r="F708" s="523" t="b">
        <f t="shared" si="69"/>
        <v>1</v>
      </c>
      <c r="G708" s="471"/>
      <c r="H708" s="644" t="s">
        <v>822</v>
      </c>
      <c r="I708" s="644"/>
      <c r="J708" s="625" t="s">
        <v>804</v>
      </c>
      <c r="K708" s="645" t="str">
        <f t="shared" si="70"/>
        <v>-</v>
      </c>
      <c r="L708" s="646" t="s">
        <v>805</v>
      </c>
      <c r="M708" s="646" t="s">
        <v>805</v>
      </c>
      <c r="N708" s="646" t="s">
        <v>805</v>
      </c>
      <c r="O708" s="646" t="s">
        <v>805</v>
      </c>
      <c r="P708" s="646" t="s">
        <v>805</v>
      </c>
      <c r="Q708" s="646" t="s">
        <v>805</v>
      </c>
      <c r="R708" s="646" t="s">
        <v>805</v>
      </c>
      <c r="S708" s="646" t="s">
        <v>805</v>
      </c>
      <c r="T708" s="646" t="s">
        <v>805</v>
      </c>
      <c r="U708" s="646" t="s">
        <v>805</v>
      </c>
      <c r="V708" s="646" t="s">
        <v>805</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customHeight="1" outlineLevel="3" x14ac:dyDescent="0.35">
      <c r="A709" s="440"/>
      <c r="B709" s="449"/>
      <c r="C709" s="442">
        <f t="shared" si="71"/>
        <v>4</v>
      </c>
      <c r="D709" s="471"/>
      <c r="E709" s="647">
        <f>E708</f>
        <v>8</v>
      </c>
      <c r="F709" s="523" t="b">
        <f t="shared" si="69"/>
        <v>1</v>
      </c>
      <c r="G709" s="471"/>
      <c r="H709" s="818" t="s">
        <v>823</v>
      </c>
      <c r="I709" s="819"/>
      <c r="J709" s="648" t="s">
        <v>807</v>
      </c>
      <c r="K709" s="649" t="str">
        <f t="shared" si="70"/>
        <v>-</v>
      </c>
      <c r="L709" s="650" t="s">
        <v>805</v>
      </c>
      <c r="M709" s="650" t="s">
        <v>805</v>
      </c>
      <c r="N709" s="650" t="s">
        <v>805</v>
      </c>
      <c r="O709" s="650" t="s">
        <v>805</v>
      </c>
      <c r="P709" s="650" t="s">
        <v>805</v>
      </c>
      <c r="Q709" s="519">
        <v>0</v>
      </c>
      <c r="R709" s="650" t="s">
        <v>805</v>
      </c>
      <c r="S709" s="519" t="b">
        <v>1</v>
      </c>
      <c r="T709" s="650" t="s">
        <v>805</v>
      </c>
      <c r="U709" s="650" t="s">
        <v>805</v>
      </c>
      <c r="V709" s="650" t="s">
        <v>805</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outlineLevel="3" x14ac:dyDescent="0.35">
      <c r="A710" s="440"/>
      <c r="B710" s="449"/>
      <c r="C710" s="442">
        <f t="shared" si="71"/>
        <v>4</v>
      </c>
      <c r="D710" s="471"/>
      <c r="E710" s="647">
        <f>E709</f>
        <v>8</v>
      </c>
      <c r="F710" s="523" t="b">
        <f t="shared" si="69"/>
        <v>1</v>
      </c>
      <c r="G710" s="471"/>
      <c r="H710" s="820"/>
      <c r="I710" s="821"/>
      <c r="J710" s="648" t="s">
        <v>808</v>
      </c>
      <c r="K710" s="649" t="str">
        <f t="shared" si="70"/>
        <v>-</v>
      </c>
      <c r="L710" s="650" t="s">
        <v>809</v>
      </c>
      <c r="M710" s="650" t="s">
        <v>809</v>
      </c>
      <c r="N710" s="650" t="s">
        <v>809</v>
      </c>
      <c r="O710" s="650" t="s">
        <v>809</v>
      </c>
      <c r="P710" s="650" t="s">
        <v>809</v>
      </c>
      <c r="Q710" s="650" t="s">
        <v>809</v>
      </c>
      <c r="R710" s="650" t="s">
        <v>809</v>
      </c>
      <c r="S710" s="650" t="s">
        <v>809</v>
      </c>
      <c r="T710" s="650" t="s">
        <v>809</v>
      </c>
      <c r="U710" s="650" t="s">
        <v>809</v>
      </c>
      <c r="V710" s="650" t="s">
        <v>809</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outlineLevel="3" x14ac:dyDescent="0.35">
      <c r="A711" s="440"/>
      <c r="B711" s="449"/>
      <c r="C711" s="442">
        <f t="shared" si="71"/>
        <v>4</v>
      </c>
      <c r="D711" s="471"/>
      <c r="E711" s="647">
        <f>E710</f>
        <v>8</v>
      </c>
      <c r="F711" s="523" t="b">
        <f t="shared" si="69"/>
        <v>1</v>
      </c>
      <c r="G711" s="471"/>
      <c r="H711" s="822"/>
      <c r="I711" s="823"/>
      <c r="J711" s="633" t="s">
        <v>810</v>
      </c>
      <c r="K711" s="651" t="str">
        <f t="shared" si="70"/>
        <v>-</v>
      </c>
      <c r="L711" s="648" t="s">
        <v>805</v>
      </c>
      <c r="M711" s="648" t="s">
        <v>805</v>
      </c>
      <c r="N711" s="648" t="s">
        <v>805</v>
      </c>
      <c r="O711" s="648" t="s">
        <v>805</v>
      </c>
      <c r="P711" s="648" t="s">
        <v>805</v>
      </c>
      <c r="Q711" s="648" t="s">
        <v>805</v>
      </c>
      <c r="R711" s="648" t="s">
        <v>805</v>
      </c>
      <c r="S711" s="648" t="s">
        <v>805</v>
      </c>
      <c r="T711" s="648" t="s">
        <v>805</v>
      </c>
      <c r="U711" s="652" t="s">
        <v>805</v>
      </c>
      <c r="V711" s="652" t="s">
        <v>805</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outlineLevel="3" x14ac:dyDescent="0.35">
      <c r="A712" s="440"/>
      <c r="B712" s="449"/>
      <c r="C712" s="442">
        <f t="shared" si="71"/>
        <v>4</v>
      </c>
      <c r="D712" s="471"/>
      <c r="E712" s="529">
        <v>9</v>
      </c>
      <c r="F712" s="523" t="b">
        <f t="shared" si="69"/>
        <v>1</v>
      </c>
      <c r="G712" s="471"/>
      <c r="H712" s="644" t="s">
        <v>824</v>
      </c>
      <c r="I712" s="644"/>
      <c r="J712" s="625" t="s">
        <v>804</v>
      </c>
      <c r="K712" s="645" t="str">
        <f t="shared" si="70"/>
        <v>-</v>
      </c>
      <c r="L712" s="646" t="s">
        <v>805</v>
      </c>
      <c r="M712" s="646" t="s">
        <v>805</v>
      </c>
      <c r="N712" s="646" t="s">
        <v>805</v>
      </c>
      <c r="O712" s="646" t="s">
        <v>805</v>
      </c>
      <c r="P712" s="646" t="s">
        <v>805</v>
      </c>
      <c r="Q712" s="646" t="s">
        <v>805</v>
      </c>
      <c r="R712" s="646" t="s">
        <v>805</v>
      </c>
      <c r="S712" s="646" t="s">
        <v>805</v>
      </c>
      <c r="T712" s="646" t="s">
        <v>805</v>
      </c>
      <c r="U712" s="646" t="s">
        <v>805</v>
      </c>
      <c r="V712" s="646" t="s">
        <v>805</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customHeight="1" outlineLevel="3" x14ac:dyDescent="0.35">
      <c r="A713" s="440"/>
      <c r="B713" s="449"/>
      <c r="C713" s="442">
        <f t="shared" si="71"/>
        <v>4</v>
      </c>
      <c r="D713" s="471"/>
      <c r="E713" s="647">
        <f>E712</f>
        <v>9</v>
      </c>
      <c r="F713" s="523" t="b">
        <f t="shared" si="69"/>
        <v>1</v>
      </c>
      <c r="G713" s="471"/>
      <c r="H713" s="818" t="s">
        <v>825</v>
      </c>
      <c r="I713" s="819"/>
      <c r="J713" s="648" t="s">
        <v>807</v>
      </c>
      <c r="K713" s="649" t="str">
        <f t="shared" si="70"/>
        <v>-</v>
      </c>
      <c r="L713" s="650" t="s">
        <v>805</v>
      </c>
      <c r="M713" s="650" t="s">
        <v>805</v>
      </c>
      <c r="N713" s="650" t="s">
        <v>805</v>
      </c>
      <c r="O713" s="650" t="s">
        <v>805</v>
      </c>
      <c r="P713" s="650" t="s">
        <v>805</v>
      </c>
      <c r="Q713" s="655">
        <f>INT($I$346/7)</f>
        <v>5</v>
      </c>
      <c r="R713" s="650" t="s">
        <v>805</v>
      </c>
      <c r="S713" s="519" t="b">
        <v>1</v>
      </c>
      <c r="T713" s="650" t="s">
        <v>805</v>
      </c>
      <c r="U713" s="650" t="s">
        <v>805</v>
      </c>
      <c r="V713" s="650" t="s">
        <v>805</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outlineLevel="3" x14ac:dyDescent="0.35">
      <c r="A714" s="440"/>
      <c r="B714" s="449"/>
      <c r="C714" s="442">
        <f t="shared" si="71"/>
        <v>4</v>
      </c>
      <c r="D714" s="471"/>
      <c r="E714" s="647">
        <f>E713</f>
        <v>9</v>
      </c>
      <c r="F714" s="523" t="b">
        <f t="shared" si="69"/>
        <v>1</v>
      </c>
      <c r="G714" s="471"/>
      <c r="H714" s="820"/>
      <c r="I714" s="821"/>
      <c r="J714" s="648" t="s">
        <v>808</v>
      </c>
      <c r="K714" s="649" t="str">
        <f t="shared" si="70"/>
        <v>-</v>
      </c>
      <c r="L714" s="650" t="s">
        <v>809</v>
      </c>
      <c r="M714" s="650" t="s">
        <v>809</v>
      </c>
      <c r="N714" s="650" t="s">
        <v>809</v>
      </c>
      <c r="O714" s="650" t="s">
        <v>809</v>
      </c>
      <c r="P714" s="650" t="s">
        <v>809</v>
      </c>
      <c r="Q714" s="650" t="s">
        <v>809</v>
      </c>
      <c r="R714" s="650" t="s">
        <v>809</v>
      </c>
      <c r="S714" s="650" t="s">
        <v>809</v>
      </c>
      <c r="T714" s="650" t="s">
        <v>809</v>
      </c>
      <c r="U714" s="650" t="s">
        <v>809</v>
      </c>
      <c r="V714" s="650" t="s">
        <v>809</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outlineLevel="3" x14ac:dyDescent="0.35">
      <c r="A715" s="440"/>
      <c r="B715" s="449"/>
      <c r="C715" s="442">
        <f t="shared" si="71"/>
        <v>4</v>
      </c>
      <c r="D715" s="471"/>
      <c r="E715" s="647">
        <f>E714</f>
        <v>9</v>
      </c>
      <c r="F715" s="523" t="b">
        <f t="shared" si="69"/>
        <v>1</v>
      </c>
      <c r="G715" s="471"/>
      <c r="H715" s="822"/>
      <c r="I715" s="823"/>
      <c r="J715" s="633" t="s">
        <v>810</v>
      </c>
      <c r="K715" s="651" t="str">
        <f t="shared" si="70"/>
        <v>-</v>
      </c>
      <c r="L715" s="648" t="s">
        <v>805</v>
      </c>
      <c r="M715" s="648" t="s">
        <v>805</v>
      </c>
      <c r="N715" s="648" t="s">
        <v>805</v>
      </c>
      <c r="O715" s="648" t="s">
        <v>805</v>
      </c>
      <c r="P715" s="648" t="s">
        <v>805</v>
      </c>
      <c r="Q715" s="648" t="s">
        <v>805</v>
      </c>
      <c r="R715" s="648" t="s">
        <v>805</v>
      </c>
      <c r="S715" s="648" t="s">
        <v>805</v>
      </c>
      <c r="T715" s="648" t="s">
        <v>805</v>
      </c>
      <c r="U715" s="652" t="s">
        <v>805</v>
      </c>
      <c r="V715" s="652" t="s">
        <v>805</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outlineLevel="3" x14ac:dyDescent="0.35">
      <c r="A716" s="440"/>
      <c r="B716" s="449"/>
      <c r="C716" s="442">
        <f t="shared" si="71"/>
        <v>4</v>
      </c>
      <c r="D716" s="471"/>
      <c r="E716" s="529">
        <v>10</v>
      </c>
      <c r="F716" s="523" t="b">
        <f t="shared" si="69"/>
        <v>1</v>
      </c>
      <c r="G716" s="471"/>
      <c r="H716" s="644" t="s">
        <v>826</v>
      </c>
      <c r="I716" s="644"/>
      <c r="J716" s="625" t="s">
        <v>804</v>
      </c>
      <c r="K716" s="645" t="str">
        <f t="shared" si="70"/>
        <v>-</v>
      </c>
      <c r="L716" s="646" t="s">
        <v>805</v>
      </c>
      <c r="M716" s="646" t="s">
        <v>805</v>
      </c>
      <c r="N716" s="646" t="s">
        <v>805</v>
      </c>
      <c r="O716" s="646" t="s">
        <v>805</v>
      </c>
      <c r="P716" s="646" t="s">
        <v>805</v>
      </c>
      <c r="Q716" s="646" t="s">
        <v>805</v>
      </c>
      <c r="R716" s="646" t="s">
        <v>805</v>
      </c>
      <c r="S716" s="646" t="s">
        <v>805</v>
      </c>
      <c r="T716" s="646" t="s">
        <v>805</v>
      </c>
      <c r="U716" s="646" t="s">
        <v>805</v>
      </c>
      <c r="V716" s="646" t="s">
        <v>805</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customHeight="1" outlineLevel="3" x14ac:dyDescent="0.35">
      <c r="A717" s="440"/>
      <c r="B717" s="449"/>
      <c r="C717" s="442">
        <f t="shared" si="71"/>
        <v>4</v>
      </c>
      <c r="D717" s="471"/>
      <c r="E717" s="647">
        <f>E716</f>
        <v>10</v>
      </c>
      <c r="F717" s="523" t="b">
        <f t="shared" si="69"/>
        <v>1</v>
      </c>
      <c r="G717" s="471"/>
      <c r="H717" s="818" t="s">
        <v>827</v>
      </c>
      <c r="I717" s="819"/>
      <c r="J717" s="648" t="s">
        <v>807</v>
      </c>
      <c r="K717" s="649" t="str">
        <f t="shared" si="70"/>
        <v>-</v>
      </c>
      <c r="L717" s="650" t="s">
        <v>805</v>
      </c>
      <c r="M717" s="650" t="s">
        <v>805</v>
      </c>
      <c r="N717" s="650" t="s">
        <v>805</v>
      </c>
      <c r="O717" s="650" t="s">
        <v>805</v>
      </c>
      <c r="P717" s="650" t="s">
        <v>805</v>
      </c>
      <c r="Q717" s="655">
        <f>INT($I$347/7)</f>
        <v>7</v>
      </c>
      <c r="R717" s="650" t="s">
        <v>805</v>
      </c>
      <c r="S717" s="519" t="b">
        <v>1</v>
      </c>
      <c r="T717" s="650" t="s">
        <v>805</v>
      </c>
      <c r="U717" s="650" t="s">
        <v>805</v>
      </c>
      <c r="V717" s="650" t="s">
        <v>805</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outlineLevel="3" x14ac:dyDescent="0.35">
      <c r="A718" s="440"/>
      <c r="B718" s="449"/>
      <c r="C718" s="442">
        <f t="shared" si="71"/>
        <v>4</v>
      </c>
      <c r="D718" s="471"/>
      <c r="E718" s="647">
        <f>E717</f>
        <v>10</v>
      </c>
      <c r="F718" s="523" t="b">
        <f t="shared" si="69"/>
        <v>1</v>
      </c>
      <c r="G718" s="471"/>
      <c r="H718" s="820"/>
      <c r="I718" s="821"/>
      <c r="J718" s="648" t="s">
        <v>808</v>
      </c>
      <c r="K718" s="649" t="str">
        <f t="shared" si="70"/>
        <v>-</v>
      </c>
      <c r="L718" s="650" t="s">
        <v>809</v>
      </c>
      <c r="M718" s="650" t="s">
        <v>809</v>
      </c>
      <c r="N718" s="650" t="s">
        <v>809</v>
      </c>
      <c r="O718" s="650" t="s">
        <v>809</v>
      </c>
      <c r="P718" s="650" t="s">
        <v>809</v>
      </c>
      <c r="Q718" s="650" t="s">
        <v>809</v>
      </c>
      <c r="R718" s="650" t="s">
        <v>809</v>
      </c>
      <c r="S718" s="650" t="s">
        <v>809</v>
      </c>
      <c r="T718" s="650" t="s">
        <v>809</v>
      </c>
      <c r="U718" s="650" t="s">
        <v>809</v>
      </c>
      <c r="V718" s="650" t="s">
        <v>809</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outlineLevel="3" x14ac:dyDescent="0.35">
      <c r="A719" s="440"/>
      <c r="B719" s="449"/>
      <c r="C719" s="442">
        <f t="shared" si="71"/>
        <v>4</v>
      </c>
      <c r="D719" s="471"/>
      <c r="E719" s="647">
        <f>E718</f>
        <v>10</v>
      </c>
      <c r="F719" s="523" t="b">
        <f t="shared" si="69"/>
        <v>1</v>
      </c>
      <c r="G719" s="471"/>
      <c r="H719" s="822"/>
      <c r="I719" s="823"/>
      <c r="J719" s="633" t="s">
        <v>810</v>
      </c>
      <c r="K719" s="651" t="str">
        <f t="shared" si="70"/>
        <v>-</v>
      </c>
      <c r="L719" s="648" t="s">
        <v>805</v>
      </c>
      <c r="M719" s="648" t="s">
        <v>805</v>
      </c>
      <c r="N719" s="648" t="s">
        <v>805</v>
      </c>
      <c r="O719" s="648" t="s">
        <v>805</v>
      </c>
      <c r="P719" s="648" t="s">
        <v>805</v>
      </c>
      <c r="Q719" s="648" t="s">
        <v>805</v>
      </c>
      <c r="R719" s="648" t="s">
        <v>805</v>
      </c>
      <c r="S719" s="648" t="s">
        <v>805</v>
      </c>
      <c r="T719" s="648" t="s">
        <v>805</v>
      </c>
      <c r="U719" s="652" t="s">
        <v>805</v>
      </c>
      <c r="V719" s="652" t="s">
        <v>805</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outlineLevel="3" x14ac:dyDescent="0.35">
      <c r="A720" s="440"/>
      <c r="B720" s="449"/>
      <c r="C720" s="442">
        <f t="shared" si="71"/>
        <v>4</v>
      </c>
      <c r="D720" s="471"/>
      <c r="E720" s="529">
        <v>11</v>
      </c>
      <c r="F720" s="523" t="b">
        <f t="shared" si="69"/>
        <v>1</v>
      </c>
      <c r="G720" s="471"/>
      <c r="H720" s="644" t="s">
        <v>828</v>
      </c>
      <c r="I720" s="644"/>
      <c r="J720" s="625" t="s">
        <v>804</v>
      </c>
      <c r="K720" s="645" t="str">
        <f t="shared" si="70"/>
        <v>-</v>
      </c>
      <c r="L720" s="646" t="s">
        <v>805</v>
      </c>
      <c r="M720" s="646" t="s">
        <v>805</v>
      </c>
      <c r="N720" s="646" t="s">
        <v>805</v>
      </c>
      <c r="O720" s="646" t="s">
        <v>805</v>
      </c>
      <c r="P720" s="646" t="s">
        <v>805</v>
      </c>
      <c r="Q720" s="646" t="s">
        <v>805</v>
      </c>
      <c r="R720" s="646" t="s">
        <v>805</v>
      </c>
      <c r="S720" s="646" t="s">
        <v>805</v>
      </c>
      <c r="T720" s="646" t="s">
        <v>805</v>
      </c>
      <c r="U720" s="646" t="s">
        <v>805</v>
      </c>
      <c r="V720" s="646" t="s">
        <v>805</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customHeight="1" outlineLevel="3" x14ac:dyDescent="0.35">
      <c r="A721" s="440"/>
      <c r="B721" s="449"/>
      <c r="C721" s="442">
        <f t="shared" si="71"/>
        <v>4</v>
      </c>
      <c r="D721" s="471"/>
      <c r="E721" s="647">
        <f>E720</f>
        <v>11</v>
      </c>
      <c r="F721" s="523" t="b">
        <f t="shared" si="69"/>
        <v>1</v>
      </c>
      <c r="G721" s="471"/>
      <c r="H721" s="818" t="s">
        <v>827</v>
      </c>
      <c r="I721" s="819"/>
      <c r="J721" s="648" t="s">
        <v>807</v>
      </c>
      <c r="K721" s="649" t="str">
        <f t="shared" si="70"/>
        <v>-</v>
      </c>
      <c r="L721" s="650" t="s">
        <v>805</v>
      </c>
      <c r="M721" s="650" t="s">
        <v>805</v>
      </c>
      <c r="N721" s="650" t="s">
        <v>805</v>
      </c>
      <c r="O721" s="650" t="s">
        <v>805</v>
      </c>
      <c r="P721" s="650" t="s">
        <v>805</v>
      </c>
      <c r="Q721" s="655">
        <f>INT($I$348/7)</f>
        <v>7</v>
      </c>
      <c r="R721" s="650" t="s">
        <v>805</v>
      </c>
      <c r="S721" s="519" t="b">
        <v>1</v>
      </c>
      <c r="T721" s="650" t="s">
        <v>805</v>
      </c>
      <c r="U721" s="650" t="s">
        <v>805</v>
      </c>
      <c r="V721" s="650" t="s">
        <v>805</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outlineLevel="3" x14ac:dyDescent="0.35">
      <c r="A722" s="440"/>
      <c r="B722" s="449"/>
      <c r="C722" s="442">
        <f t="shared" si="71"/>
        <v>4</v>
      </c>
      <c r="D722" s="471"/>
      <c r="E722" s="647">
        <f>E721</f>
        <v>11</v>
      </c>
      <c r="F722" s="523" t="b">
        <f t="shared" si="69"/>
        <v>1</v>
      </c>
      <c r="G722" s="471"/>
      <c r="H722" s="820"/>
      <c r="I722" s="821"/>
      <c r="J722" s="648" t="s">
        <v>808</v>
      </c>
      <c r="K722" s="649" t="str">
        <f t="shared" si="70"/>
        <v>-</v>
      </c>
      <c r="L722" s="650" t="s">
        <v>809</v>
      </c>
      <c r="M722" s="650" t="s">
        <v>809</v>
      </c>
      <c r="N722" s="650" t="s">
        <v>809</v>
      </c>
      <c r="O722" s="650" t="s">
        <v>809</v>
      </c>
      <c r="P722" s="650" t="s">
        <v>809</v>
      </c>
      <c r="Q722" s="650" t="s">
        <v>809</v>
      </c>
      <c r="R722" s="650" t="s">
        <v>809</v>
      </c>
      <c r="S722" s="650" t="s">
        <v>809</v>
      </c>
      <c r="T722" s="650" t="s">
        <v>809</v>
      </c>
      <c r="U722" s="650" t="s">
        <v>809</v>
      </c>
      <c r="V722" s="650" t="s">
        <v>809</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outlineLevel="3" x14ac:dyDescent="0.35">
      <c r="A723" s="440"/>
      <c r="B723" s="449"/>
      <c r="C723" s="442">
        <f t="shared" si="71"/>
        <v>4</v>
      </c>
      <c r="D723" s="471"/>
      <c r="E723" s="647">
        <f>E722</f>
        <v>11</v>
      </c>
      <c r="F723" s="523" t="b">
        <f t="shared" si="69"/>
        <v>1</v>
      </c>
      <c r="G723" s="471"/>
      <c r="H723" s="822"/>
      <c r="I723" s="823"/>
      <c r="J723" s="633" t="s">
        <v>810</v>
      </c>
      <c r="K723" s="651" t="str">
        <f t="shared" si="70"/>
        <v>-</v>
      </c>
      <c r="L723" s="648" t="s">
        <v>805</v>
      </c>
      <c r="M723" s="648" t="s">
        <v>805</v>
      </c>
      <c r="N723" s="648" t="s">
        <v>805</v>
      </c>
      <c r="O723" s="648" t="s">
        <v>805</v>
      </c>
      <c r="P723" s="648" t="s">
        <v>805</v>
      </c>
      <c r="Q723" s="648" t="s">
        <v>805</v>
      </c>
      <c r="R723" s="648" t="s">
        <v>805</v>
      </c>
      <c r="S723" s="648" t="s">
        <v>805</v>
      </c>
      <c r="T723" s="648" t="s">
        <v>805</v>
      </c>
      <c r="U723" s="652" t="s">
        <v>805</v>
      </c>
      <c r="V723" s="652" t="s">
        <v>805</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outlineLevel="3" x14ac:dyDescent="0.35">
      <c r="A724" s="440"/>
      <c r="B724" s="449"/>
      <c r="C724" s="442">
        <f t="shared" si="71"/>
        <v>4</v>
      </c>
      <c r="D724" s="471"/>
      <c r="E724" s="529">
        <v>12</v>
      </c>
      <c r="F724" s="523" t="b">
        <f t="shared" si="69"/>
        <v>1</v>
      </c>
      <c r="G724" s="471"/>
      <c r="H724" s="644" t="s">
        <v>829</v>
      </c>
      <c r="I724" s="644"/>
      <c r="J724" s="625" t="s">
        <v>804</v>
      </c>
      <c r="K724" s="645" t="str">
        <f t="shared" si="70"/>
        <v>-</v>
      </c>
      <c r="L724" s="646" t="s">
        <v>805</v>
      </c>
      <c r="M724" s="646" t="s">
        <v>805</v>
      </c>
      <c r="N724" s="646" t="s">
        <v>805</v>
      </c>
      <c r="O724" s="646" t="s">
        <v>805</v>
      </c>
      <c r="P724" s="646" t="s">
        <v>805</v>
      </c>
      <c r="Q724" s="646" t="s">
        <v>805</v>
      </c>
      <c r="R724" s="646" t="s">
        <v>805</v>
      </c>
      <c r="S724" s="646" t="s">
        <v>805</v>
      </c>
      <c r="T724" s="646" t="s">
        <v>805</v>
      </c>
      <c r="U724" s="646" t="s">
        <v>805</v>
      </c>
      <c r="V724" s="646" t="s">
        <v>805</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customHeight="1" outlineLevel="3" x14ac:dyDescent="0.35">
      <c r="A725" s="440"/>
      <c r="B725" s="449"/>
      <c r="C725" s="442">
        <f t="shared" si="71"/>
        <v>4</v>
      </c>
      <c r="D725" s="471"/>
      <c r="E725" s="647">
        <f>E724</f>
        <v>12</v>
      </c>
      <c r="F725" s="523" t="b">
        <f t="shared" si="69"/>
        <v>1</v>
      </c>
      <c r="G725" s="471"/>
      <c r="H725" s="818" t="s">
        <v>827</v>
      </c>
      <c r="I725" s="819"/>
      <c r="J725" s="648" t="s">
        <v>807</v>
      </c>
      <c r="K725" s="649" t="str">
        <f t="shared" si="70"/>
        <v>-</v>
      </c>
      <c r="L725" s="650" t="s">
        <v>805</v>
      </c>
      <c r="M725" s="650" t="s">
        <v>805</v>
      </c>
      <c r="N725" s="650" t="s">
        <v>805</v>
      </c>
      <c r="O725" s="650" t="s">
        <v>805</v>
      </c>
      <c r="P725" s="650" t="s">
        <v>805</v>
      </c>
      <c r="Q725" s="655">
        <f>INT($I$349/7)</f>
        <v>7</v>
      </c>
      <c r="R725" s="650" t="s">
        <v>805</v>
      </c>
      <c r="S725" s="519" t="b">
        <v>1</v>
      </c>
      <c r="T725" s="650" t="s">
        <v>805</v>
      </c>
      <c r="U725" s="650" t="s">
        <v>805</v>
      </c>
      <c r="V725" s="650" t="s">
        <v>805</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outlineLevel="3" x14ac:dyDescent="0.35">
      <c r="A726" s="440"/>
      <c r="B726" s="449"/>
      <c r="C726" s="442">
        <f t="shared" si="71"/>
        <v>4</v>
      </c>
      <c r="D726" s="471"/>
      <c r="E726" s="647">
        <f>E725</f>
        <v>12</v>
      </c>
      <c r="F726" s="523" t="b">
        <f t="shared" si="69"/>
        <v>1</v>
      </c>
      <c r="G726" s="471"/>
      <c r="H726" s="820"/>
      <c r="I726" s="821"/>
      <c r="J726" s="648" t="s">
        <v>808</v>
      </c>
      <c r="K726" s="649" t="str">
        <f t="shared" si="70"/>
        <v>-</v>
      </c>
      <c r="L726" s="650" t="s">
        <v>809</v>
      </c>
      <c r="M726" s="650" t="s">
        <v>809</v>
      </c>
      <c r="N726" s="650" t="s">
        <v>809</v>
      </c>
      <c r="O726" s="650" t="s">
        <v>809</v>
      </c>
      <c r="P726" s="650" t="s">
        <v>809</v>
      </c>
      <c r="Q726" s="650" t="s">
        <v>809</v>
      </c>
      <c r="R726" s="650" t="s">
        <v>809</v>
      </c>
      <c r="S726" s="650" t="s">
        <v>809</v>
      </c>
      <c r="T726" s="650" t="s">
        <v>809</v>
      </c>
      <c r="U726" s="650" t="s">
        <v>809</v>
      </c>
      <c r="V726" s="650" t="s">
        <v>809</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outlineLevel="3" x14ac:dyDescent="0.35">
      <c r="A727" s="440"/>
      <c r="B727" s="449"/>
      <c r="C727" s="442">
        <f t="shared" si="71"/>
        <v>4</v>
      </c>
      <c r="D727" s="471"/>
      <c r="E727" s="647">
        <f>E726</f>
        <v>12</v>
      </c>
      <c r="F727" s="523" t="b">
        <f t="shared" si="69"/>
        <v>1</v>
      </c>
      <c r="G727" s="471"/>
      <c r="H727" s="822"/>
      <c r="I727" s="823"/>
      <c r="J727" s="633" t="s">
        <v>810</v>
      </c>
      <c r="K727" s="651" t="str">
        <f t="shared" si="70"/>
        <v>-</v>
      </c>
      <c r="L727" s="648" t="s">
        <v>805</v>
      </c>
      <c r="M727" s="648" t="s">
        <v>805</v>
      </c>
      <c r="N727" s="648" t="s">
        <v>805</v>
      </c>
      <c r="O727" s="648" t="s">
        <v>805</v>
      </c>
      <c r="P727" s="648" t="s">
        <v>805</v>
      </c>
      <c r="Q727" s="648" t="s">
        <v>805</v>
      </c>
      <c r="R727" s="648" t="s">
        <v>805</v>
      </c>
      <c r="S727" s="648" t="s">
        <v>805</v>
      </c>
      <c r="T727" s="648" t="s">
        <v>805</v>
      </c>
      <c r="U727" s="652" t="s">
        <v>805</v>
      </c>
      <c r="V727" s="652" t="s">
        <v>805</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outlineLevel="3" x14ac:dyDescent="0.35">
      <c r="A728" s="440"/>
      <c r="B728" s="449"/>
      <c r="C728" s="442">
        <f t="shared" si="71"/>
        <v>4</v>
      </c>
      <c r="D728" s="471"/>
      <c r="E728" s="529">
        <v>13</v>
      </c>
      <c r="F728" s="523" t="b">
        <f t="shared" si="69"/>
        <v>1</v>
      </c>
      <c r="G728" s="471"/>
      <c r="H728" s="644" t="s">
        <v>830</v>
      </c>
      <c r="I728" s="644"/>
      <c r="J728" s="625" t="s">
        <v>804</v>
      </c>
      <c r="K728" s="645">
        <f t="shared" si="70"/>
        <v>43452</v>
      </c>
      <c r="L728" s="654">
        <v>-1</v>
      </c>
      <c r="M728" s="646" t="s">
        <v>805</v>
      </c>
      <c r="N728" s="646" t="s">
        <v>805</v>
      </c>
      <c r="O728" s="646" t="s">
        <v>805</v>
      </c>
      <c r="P728" s="646" t="s">
        <v>805</v>
      </c>
      <c r="Q728" s="646" t="s">
        <v>805</v>
      </c>
      <c r="R728" s="646" t="s">
        <v>805</v>
      </c>
      <c r="S728" s="646" t="s">
        <v>805</v>
      </c>
      <c r="T728" s="646" t="s">
        <v>805</v>
      </c>
      <c r="U728" s="646" t="s">
        <v>805</v>
      </c>
      <c r="V728" s="646" t="s">
        <v>805</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customHeight="1" outlineLevel="3" x14ac:dyDescent="0.35">
      <c r="A729" s="440"/>
      <c r="B729" s="449"/>
      <c r="C729" s="442">
        <f t="shared" si="71"/>
        <v>4</v>
      </c>
      <c r="D729" s="471"/>
      <c r="E729" s="647">
        <f>E728</f>
        <v>13</v>
      </c>
      <c r="F729" s="523" t="b">
        <f t="shared" si="69"/>
        <v>1</v>
      </c>
      <c r="G729" s="471"/>
      <c r="H729" s="818" t="s">
        <v>831</v>
      </c>
      <c r="I729" s="819"/>
      <c r="J729" s="648" t="s">
        <v>807</v>
      </c>
      <c r="K729" s="649" t="str">
        <f t="shared" si="70"/>
        <v>-</v>
      </c>
      <c r="L729" s="650" t="s">
        <v>805</v>
      </c>
      <c r="M729" s="650" t="s">
        <v>805</v>
      </c>
      <c r="N729" s="650" t="s">
        <v>805</v>
      </c>
      <c r="O729" s="650" t="s">
        <v>805</v>
      </c>
      <c r="P729" s="650" t="s">
        <v>805</v>
      </c>
      <c r="Q729" s="519">
        <f>INT(150/7)+2</f>
        <v>23</v>
      </c>
      <c r="R729" s="650" t="s">
        <v>805</v>
      </c>
      <c r="S729" s="519" t="b">
        <v>1</v>
      </c>
      <c r="T729" s="650" t="s">
        <v>805</v>
      </c>
      <c r="U729" s="650" t="s">
        <v>805</v>
      </c>
      <c r="V729" s="650" t="s">
        <v>805</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outlineLevel="3" x14ac:dyDescent="0.35">
      <c r="A730" s="440"/>
      <c r="B730" s="449"/>
      <c r="C730" s="442">
        <f t="shared" si="71"/>
        <v>4</v>
      </c>
      <c r="D730" s="471"/>
      <c r="E730" s="647">
        <f>E729</f>
        <v>13</v>
      </c>
      <c r="F730" s="523" t="b">
        <f t="shared" si="69"/>
        <v>1</v>
      </c>
      <c r="G730" s="471"/>
      <c r="H730" s="820"/>
      <c r="I730" s="821"/>
      <c r="J730" s="648" t="s">
        <v>808</v>
      </c>
      <c r="K730" s="649" t="str">
        <f t="shared" si="70"/>
        <v>-</v>
      </c>
      <c r="L730" s="650" t="s">
        <v>809</v>
      </c>
      <c r="M730" s="650" t="s">
        <v>809</v>
      </c>
      <c r="N730" s="650" t="s">
        <v>809</v>
      </c>
      <c r="O730" s="650" t="s">
        <v>809</v>
      </c>
      <c r="P730" s="650" t="s">
        <v>809</v>
      </c>
      <c r="Q730" s="650" t="s">
        <v>809</v>
      </c>
      <c r="R730" s="650" t="s">
        <v>809</v>
      </c>
      <c r="S730" s="650" t="s">
        <v>809</v>
      </c>
      <c r="T730" s="650" t="s">
        <v>809</v>
      </c>
      <c r="U730" s="650" t="s">
        <v>809</v>
      </c>
      <c r="V730" s="650" t="s">
        <v>809</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outlineLevel="3" x14ac:dyDescent="0.35">
      <c r="A731" s="440"/>
      <c r="B731" s="449"/>
      <c r="C731" s="442">
        <f t="shared" si="71"/>
        <v>4</v>
      </c>
      <c r="D731" s="471"/>
      <c r="E731" s="647">
        <f>E730</f>
        <v>13</v>
      </c>
      <c r="F731" s="523" t="b">
        <f t="shared" si="69"/>
        <v>1</v>
      </c>
      <c r="G731" s="471"/>
      <c r="H731" s="822"/>
      <c r="I731" s="823"/>
      <c r="J731" s="633" t="s">
        <v>810</v>
      </c>
      <c r="K731" s="651" t="str">
        <f t="shared" si="70"/>
        <v>-</v>
      </c>
      <c r="L731" s="648" t="s">
        <v>805</v>
      </c>
      <c r="M731" s="648" t="s">
        <v>805</v>
      </c>
      <c r="N731" s="648" t="s">
        <v>805</v>
      </c>
      <c r="O731" s="648" t="s">
        <v>805</v>
      </c>
      <c r="P731" s="648" t="s">
        <v>805</v>
      </c>
      <c r="Q731" s="648" t="s">
        <v>805</v>
      </c>
      <c r="R731" s="648" t="s">
        <v>805</v>
      </c>
      <c r="S731" s="648" t="s">
        <v>805</v>
      </c>
      <c r="T731" s="648" t="s">
        <v>805</v>
      </c>
      <c r="U731" s="652" t="s">
        <v>805</v>
      </c>
      <c r="V731" s="652" t="s">
        <v>805</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outlineLevel="3" x14ac:dyDescent="0.35">
      <c r="A732" s="440"/>
      <c r="B732" s="449"/>
      <c r="C732" s="442">
        <f t="shared" si="71"/>
        <v>4</v>
      </c>
      <c r="D732" s="471"/>
      <c r="E732" s="529">
        <v>14</v>
      </c>
      <c r="F732" s="523" t="b">
        <f t="shared" si="69"/>
        <v>1</v>
      </c>
      <c r="G732" s="471"/>
      <c r="H732" s="644" t="s">
        <v>832</v>
      </c>
      <c r="I732" s="644"/>
      <c r="J732" s="625" t="s">
        <v>804</v>
      </c>
      <c r="K732" s="645" t="str">
        <f t="shared" si="70"/>
        <v>-</v>
      </c>
      <c r="L732" s="646" t="s">
        <v>805</v>
      </c>
      <c r="M732" s="646" t="s">
        <v>805</v>
      </c>
      <c r="N732" s="646" t="s">
        <v>805</v>
      </c>
      <c r="O732" s="646" t="s">
        <v>805</v>
      </c>
      <c r="P732" s="646" t="s">
        <v>805</v>
      </c>
      <c r="Q732" s="646" t="s">
        <v>805</v>
      </c>
      <c r="R732" s="646" t="s">
        <v>805</v>
      </c>
      <c r="S732" s="646" t="s">
        <v>805</v>
      </c>
      <c r="T732" s="646" t="s">
        <v>805</v>
      </c>
      <c r="U732" s="646" t="s">
        <v>805</v>
      </c>
      <c r="V732" s="646" t="s">
        <v>805</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customHeight="1" outlineLevel="3" x14ac:dyDescent="0.35">
      <c r="A733" s="440"/>
      <c r="B733" s="449"/>
      <c r="C733" s="442">
        <f t="shared" si="71"/>
        <v>4</v>
      </c>
      <c r="D733" s="471"/>
      <c r="E733" s="647">
        <f>E732</f>
        <v>14</v>
      </c>
      <c r="F733" s="523" t="b">
        <f t="shared" si="69"/>
        <v>1</v>
      </c>
      <c r="G733" s="471"/>
      <c r="H733" s="818" t="s">
        <v>833</v>
      </c>
      <c r="I733" s="819"/>
      <c r="J733" s="648" t="s">
        <v>807</v>
      </c>
      <c r="K733" s="649" t="str">
        <f t="shared" si="70"/>
        <v>-</v>
      </c>
      <c r="L733" s="650" t="s">
        <v>805</v>
      </c>
      <c r="M733" s="650" t="s">
        <v>805</v>
      </c>
      <c r="N733" s="650" t="s">
        <v>805</v>
      </c>
      <c r="O733" s="650" t="s">
        <v>805</v>
      </c>
      <c r="P733" s="650" t="s">
        <v>805</v>
      </c>
      <c r="Q733" s="519">
        <f>INT(150/7)+2</f>
        <v>23</v>
      </c>
      <c r="R733" s="650" t="s">
        <v>805</v>
      </c>
      <c r="S733" s="519" t="b">
        <v>1</v>
      </c>
      <c r="T733" s="650" t="s">
        <v>805</v>
      </c>
      <c r="U733" s="650" t="s">
        <v>805</v>
      </c>
      <c r="V733" s="650" t="s">
        <v>805</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outlineLevel="3" x14ac:dyDescent="0.35">
      <c r="A734" s="440"/>
      <c r="B734" s="449"/>
      <c r="C734" s="442">
        <f t="shared" si="71"/>
        <v>4</v>
      </c>
      <c r="D734" s="471"/>
      <c r="E734" s="647">
        <f>E733</f>
        <v>14</v>
      </c>
      <c r="F734" s="523" t="b">
        <f t="shared" si="69"/>
        <v>1</v>
      </c>
      <c r="G734" s="471"/>
      <c r="H734" s="820"/>
      <c r="I734" s="821"/>
      <c r="J734" s="648" t="s">
        <v>808</v>
      </c>
      <c r="K734" s="649" t="str">
        <f t="shared" si="70"/>
        <v>-</v>
      </c>
      <c r="L734" s="650" t="s">
        <v>809</v>
      </c>
      <c r="M734" s="650" t="s">
        <v>809</v>
      </c>
      <c r="N734" s="650" t="s">
        <v>809</v>
      </c>
      <c r="O734" s="650" t="s">
        <v>809</v>
      </c>
      <c r="P734" s="650" t="s">
        <v>809</v>
      </c>
      <c r="Q734" s="650" t="s">
        <v>809</v>
      </c>
      <c r="R734" s="650" t="s">
        <v>809</v>
      </c>
      <c r="S734" s="650" t="s">
        <v>809</v>
      </c>
      <c r="T734" s="650" t="s">
        <v>809</v>
      </c>
      <c r="U734" s="650" t="s">
        <v>809</v>
      </c>
      <c r="V734" s="650" t="s">
        <v>809</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outlineLevel="3" x14ac:dyDescent="0.35">
      <c r="A735" s="440"/>
      <c r="B735" s="449"/>
      <c r="C735" s="442">
        <f t="shared" si="71"/>
        <v>4</v>
      </c>
      <c r="D735" s="471"/>
      <c r="E735" s="647">
        <f>E734</f>
        <v>14</v>
      </c>
      <c r="F735" s="523" t="b">
        <f t="shared" si="69"/>
        <v>1</v>
      </c>
      <c r="G735" s="471"/>
      <c r="H735" s="822"/>
      <c r="I735" s="823"/>
      <c r="J735" s="633" t="s">
        <v>810</v>
      </c>
      <c r="K735" s="651" t="str">
        <f t="shared" si="70"/>
        <v>-</v>
      </c>
      <c r="L735" s="648" t="s">
        <v>805</v>
      </c>
      <c r="M735" s="648" t="s">
        <v>805</v>
      </c>
      <c r="N735" s="648" t="s">
        <v>805</v>
      </c>
      <c r="O735" s="648" t="s">
        <v>805</v>
      </c>
      <c r="P735" s="648" t="s">
        <v>805</v>
      </c>
      <c r="Q735" s="648" t="s">
        <v>805</v>
      </c>
      <c r="R735" s="648" t="s">
        <v>805</v>
      </c>
      <c r="S735" s="648" t="s">
        <v>805</v>
      </c>
      <c r="T735" s="648" t="s">
        <v>805</v>
      </c>
      <c r="U735" s="652" t="s">
        <v>805</v>
      </c>
      <c r="V735" s="652" t="s">
        <v>805</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outlineLevel="3" x14ac:dyDescent="0.35">
      <c r="A736" s="440"/>
      <c r="B736" s="449"/>
      <c r="C736" s="442">
        <f t="shared" si="71"/>
        <v>4</v>
      </c>
      <c r="D736" s="471"/>
      <c r="E736" s="529">
        <v>15</v>
      </c>
      <c r="F736" s="523" t="b">
        <f>COUNTIFS($L736:$V736,"-")&lt;&gt;COUNTA($L736:$V736)</f>
        <v>1</v>
      </c>
      <c r="G736" s="471"/>
      <c r="H736" s="644" t="s">
        <v>834</v>
      </c>
      <c r="I736" s="644"/>
      <c r="J736" s="625" t="s">
        <v>804</v>
      </c>
      <c r="K736" s="645" t="str">
        <f t="shared" si="70"/>
        <v>-</v>
      </c>
      <c r="L736" s="646" t="s">
        <v>805</v>
      </c>
      <c r="M736" s="646" t="s">
        <v>805</v>
      </c>
      <c r="N736" s="646" t="s">
        <v>805</v>
      </c>
      <c r="O736" s="646" t="s">
        <v>805</v>
      </c>
      <c r="P736" s="646" t="s">
        <v>805</v>
      </c>
      <c r="Q736" s="646" t="s">
        <v>805</v>
      </c>
      <c r="R736" s="646" t="s">
        <v>805</v>
      </c>
      <c r="S736" s="646" t="s">
        <v>805</v>
      </c>
      <c r="T736" s="646" t="s">
        <v>805</v>
      </c>
      <c r="U736" s="646" t="s">
        <v>805</v>
      </c>
      <c r="V736" s="646" t="s">
        <v>805</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customHeight="1" outlineLevel="3" x14ac:dyDescent="0.35">
      <c r="A737" s="440"/>
      <c r="B737" s="449"/>
      <c r="C737" s="442">
        <f t="shared" si="71"/>
        <v>4</v>
      </c>
      <c r="D737" s="471"/>
      <c r="E737" s="647">
        <f>E736</f>
        <v>15</v>
      </c>
      <c r="F737" s="523" t="b">
        <f>COUNTIFS($L737:$V737,"-")&lt;&gt;COUNTA($L737:$V737)</f>
        <v>1</v>
      </c>
      <c r="G737" s="471"/>
      <c r="H737" s="818" t="s">
        <v>835</v>
      </c>
      <c r="I737" s="819"/>
      <c r="J737" s="648" t="s">
        <v>807</v>
      </c>
      <c r="K737" s="649" t="str">
        <f t="shared" si="70"/>
        <v>-</v>
      </c>
      <c r="L737" s="650" t="s">
        <v>805</v>
      </c>
      <c r="M737" s="650" t="s">
        <v>805</v>
      </c>
      <c r="N737" s="650" t="s">
        <v>805</v>
      </c>
      <c r="O737" s="650" t="s">
        <v>805</v>
      </c>
      <c r="P737" s="650" t="s">
        <v>805</v>
      </c>
      <c r="Q737" s="519">
        <f>INT(150/7)+2</f>
        <v>23</v>
      </c>
      <c r="R737" s="650" t="s">
        <v>805</v>
      </c>
      <c r="S737" s="519" t="b">
        <v>1</v>
      </c>
      <c r="T737" s="650" t="s">
        <v>805</v>
      </c>
      <c r="U737" s="650" t="s">
        <v>805</v>
      </c>
      <c r="V737" s="650" t="s">
        <v>805</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outlineLevel="3" x14ac:dyDescent="0.35">
      <c r="A738" s="440"/>
      <c r="B738" s="449"/>
      <c r="C738" s="442">
        <f t="shared" si="71"/>
        <v>4</v>
      </c>
      <c r="D738" s="471"/>
      <c r="E738" s="647">
        <f>E737</f>
        <v>15</v>
      </c>
      <c r="F738" s="523" t="b">
        <f>COUNTIFS($L738:$V738,"-")&lt;&gt;COUNTA($L738:$V738)</f>
        <v>1</v>
      </c>
      <c r="G738" s="471"/>
      <c r="H738" s="820"/>
      <c r="I738" s="821"/>
      <c r="J738" s="648" t="s">
        <v>808</v>
      </c>
      <c r="K738" s="649" t="str">
        <f t="shared" si="70"/>
        <v>-</v>
      </c>
      <c r="L738" s="650" t="s">
        <v>809</v>
      </c>
      <c r="M738" s="650" t="s">
        <v>809</v>
      </c>
      <c r="N738" s="650" t="s">
        <v>809</v>
      </c>
      <c r="O738" s="650" t="s">
        <v>809</v>
      </c>
      <c r="P738" s="650" t="s">
        <v>809</v>
      </c>
      <c r="Q738" s="650" t="s">
        <v>809</v>
      </c>
      <c r="R738" s="650" t="s">
        <v>809</v>
      </c>
      <c r="S738" s="650" t="s">
        <v>809</v>
      </c>
      <c r="T738" s="650" t="s">
        <v>809</v>
      </c>
      <c r="U738" s="650" t="s">
        <v>809</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outlineLevel="3" x14ac:dyDescent="0.35">
      <c r="A739" s="440"/>
      <c r="B739" s="449"/>
      <c r="C739" s="442">
        <f t="shared" si="71"/>
        <v>4</v>
      </c>
      <c r="D739" s="471"/>
      <c r="E739" s="647">
        <f>E738</f>
        <v>15</v>
      </c>
      <c r="F739" s="523" t="b">
        <f>COUNTIFS($L739:$V739,"-")&lt;&gt;COUNTA($L739:$V739)</f>
        <v>1</v>
      </c>
      <c r="G739" s="471"/>
      <c r="H739" s="822"/>
      <c r="I739" s="823"/>
      <c r="J739" s="633" t="s">
        <v>810</v>
      </c>
      <c r="K739" s="651" t="str">
        <f t="shared" si="70"/>
        <v>-</v>
      </c>
      <c r="L739" s="648" t="s">
        <v>805</v>
      </c>
      <c r="M739" s="648" t="s">
        <v>805</v>
      </c>
      <c r="N739" s="648" t="s">
        <v>805</v>
      </c>
      <c r="O739" s="648" t="s">
        <v>805</v>
      </c>
      <c r="P739" s="648" t="s">
        <v>805</v>
      </c>
      <c r="Q739" s="648" t="s">
        <v>805</v>
      </c>
      <c r="R739" s="648" t="s">
        <v>805</v>
      </c>
      <c r="S739" s="648" t="s">
        <v>805</v>
      </c>
      <c r="T739" s="648" t="s">
        <v>805</v>
      </c>
      <c r="U739" s="652" t="s">
        <v>805</v>
      </c>
      <c r="V739" s="652" t="s">
        <v>805</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outlineLevel="3" x14ac:dyDescent="0.35">
      <c r="A740" s="440"/>
      <c r="B740" s="449"/>
      <c r="C740" s="442">
        <f t="shared" si="71"/>
        <v>4</v>
      </c>
      <c r="D740" s="471"/>
      <c r="E740" s="529">
        <v>16</v>
      </c>
      <c r="F740" s="523" t="b">
        <f t="shared" si="69"/>
        <v>1</v>
      </c>
      <c r="G740" s="471"/>
      <c r="H740" s="644" t="s">
        <v>836</v>
      </c>
      <c r="I740" s="644"/>
      <c r="J740" s="625" t="s">
        <v>804</v>
      </c>
      <c r="K740" s="645" t="str">
        <f t="shared" si="70"/>
        <v>-</v>
      </c>
      <c r="L740" s="646" t="s">
        <v>805</v>
      </c>
      <c r="M740" s="646" t="s">
        <v>805</v>
      </c>
      <c r="N740" s="646" t="s">
        <v>805</v>
      </c>
      <c r="O740" s="646" t="s">
        <v>805</v>
      </c>
      <c r="P740" s="646" t="s">
        <v>805</v>
      </c>
      <c r="Q740" s="646" t="s">
        <v>805</v>
      </c>
      <c r="R740" s="646" t="s">
        <v>805</v>
      </c>
      <c r="S740" s="646" t="s">
        <v>805</v>
      </c>
      <c r="T740" s="646" t="s">
        <v>805</v>
      </c>
      <c r="U740" s="646" t="s">
        <v>805</v>
      </c>
      <c r="V740" s="646" t="s">
        <v>805</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outlineLevel="3" x14ac:dyDescent="0.35">
      <c r="A741" s="440"/>
      <c r="B741" s="449"/>
      <c r="C741" s="442">
        <f t="shared" si="71"/>
        <v>4</v>
      </c>
      <c r="D741" s="471"/>
      <c r="E741" s="647">
        <f>E740</f>
        <v>16</v>
      </c>
      <c r="F741" s="523" t="b">
        <f t="shared" si="69"/>
        <v>1</v>
      </c>
      <c r="G741" s="471"/>
      <c r="H741" s="818"/>
      <c r="I741" s="819"/>
      <c r="J741" s="648" t="s">
        <v>807</v>
      </c>
      <c r="K741" s="649" t="str">
        <f t="shared" ref="K741:K783" si="72">IFERROR(DATE(2019,1,($L741-1)*7+1),"-")</f>
        <v>-</v>
      </c>
      <c r="L741" s="650" t="s">
        <v>805</v>
      </c>
      <c r="M741" s="650" t="s">
        <v>805</v>
      </c>
      <c r="N741" s="650" t="s">
        <v>805</v>
      </c>
      <c r="O741" s="650" t="s">
        <v>805</v>
      </c>
      <c r="P741" s="650" t="s">
        <v>805</v>
      </c>
      <c r="Q741" s="650" t="s">
        <v>805</v>
      </c>
      <c r="R741" s="519">
        <v>0</v>
      </c>
      <c r="S741" s="519" t="b">
        <v>1</v>
      </c>
      <c r="T741" s="650" t="s">
        <v>805</v>
      </c>
      <c r="U741" s="650" t="s">
        <v>805</v>
      </c>
      <c r="V741" s="650" t="s">
        <v>805</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outlineLevel="3" x14ac:dyDescent="0.35">
      <c r="A742" s="440"/>
      <c r="B742" s="449"/>
      <c r="C742" s="442">
        <f t="shared" si="71"/>
        <v>4</v>
      </c>
      <c r="D742" s="471"/>
      <c r="E742" s="647">
        <f>E741</f>
        <v>16</v>
      </c>
      <c r="F742" s="523" t="b">
        <f t="shared" si="69"/>
        <v>1</v>
      </c>
      <c r="G742" s="471"/>
      <c r="H742" s="820"/>
      <c r="I742" s="821"/>
      <c r="J742" s="648" t="s">
        <v>808</v>
      </c>
      <c r="K742" s="649" t="str">
        <f t="shared" si="72"/>
        <v>-</v>
      </c>
      <c r="L742" s="650" t="s">
        <v>809</v>
      </c>
      <c r="M742" s="650" t="s">
        <v>809</v>
      </c>
      <c r="N742" s="650" t="s">
        <v>809</v>
      </c>
      <c r="O742" s="650" t="s">
        <v>809</v>
      </c>
      <c r="P742" s="650" t="s">
        <v>809</v>
      </c>
      <c r="Q742" s="650" t="s">
        <v>809</v>
      </c>
      <c r="R742" s="650" t="s">
        <v>809</v>
      </c>
      <c r="S742" s="650" t="s">
        <v>809</v>
      </c>
      <c r="T742" s="650" t="s">
        <v>809</v>
      </c>
      <c r="U742" s="650" t="s">
        <v>809</v>
      </c>
      <c r="V742" s="650" t="s">
        <v>809</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outlineLevel="3" x14ac:dyDescent="0.35">
      <c r="A743" s="440"/>
      <c r="B743" s="449"/>
      <c r="C743" s="442">
        <f t="shared" si="71"/>
        <v>4</v>
      </c>
      <c r="D743" s="471"/>
      <c r="E743" s="647">
        <f>E742</f>
        <v>16</v>
      </c>
      <c r="F743" s="523" t="b">
        <f t="shared" si="69"/>
        <v>1</v>
      </c>
      <c r="G743" s="471"/>
      <c r="H743" s="822"/>
      <c r="I743" s="823"/>
      <c r="J743" s="633" t="s">
        <v>810</v>
      </c>
      <c r="K743" s="651" t="str">
        <f t="shared" si="72"/>
        <v>-</v>
      </c>
      <c r="L743" s="648" t="s">
        <v>805</v>
      </c>
      <c r="M743" s="648" t="s">
        <v>805</v>
      </c>
      <c r="N743" s="648" t="s">
        <v>805</v>
      </c>
      <c r="O743" s="648" t="s">
        <v>805</v>
      </c>
      <c r="P743" s="648" t="s">
        <v>805</v>
      </c>
      <c r="Q743" s="648" t="s">
        <v>805</v>
      </c>
      <c r="R743" s="648" t="s">
        <v>805</v>
      </c>
      <c r="S743" s="648" t="s">
        <v>805</v>
      </c>
      <c r="T743" s="648" t="s">
        <v>805</v>
      </c>
      <c r="U743" s="652" t="s">
        <v>805</v>
      </c>
      <c r="V743" s="652" t="s">
        <v>805</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outlineLevel="3" x14ac:dyDescent="0.35">
      <c r="A744" s="440"/>
      <c r="B744" s="449"/>
      <c r="C744" s="442">
        <f t="shared" si="71"/>
        <v>4</v>
      </c>
      <c r="D744" s="471"/>
      <c r="E744" s="529">
        <v>17</v>
      </c>
      <c r="F744" s="523" t="b">
        <f t="shared" si="69"/>
        <v>1</v>
      </c>
      <c r="G744" s="471"/>
      <c r="H744" s="644" t="s">
        <v>837</v>
      </c>
      <c r="I744" s="644"/>
      <c r="J744" s="625" t="s">
        <v>804</v>
      </c>
      <c r="K744" s="645" t="str">
        <f t="shared" si="72"/>
        <v>-</v>
      </c>
      <c r="L744" s="646" t="s">
        <v>805</v>
      </c>
      <c r="M744" s="653">
        <v>42</v>
      </c>
      <c r="N744" s="646" t="s">
        <v>805</v>
      </c>
      <c r="O744" s="646" t="s">
        <v>805</v>
      </c>
      <c r="P744" s="646" t="s">
        <v>805</v>
      </c>
      <c r="Q744" s="646" t="s">
        <v>805</v>
      </c>
      <c r="R744" s="646" t="s">
        <v>805</v>
      </c>
      <c r="S744" s="646" t="s">
        <v>805</v>
      </c>
      <c r="T744" s="646" t="s">
        <v>805</v>
      </c>
      <c r="U744" s="646" t="s">
        <v>805</v>
      </c>
      <c r="V744" s="646" t="s">
        <v>805</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customHeight="1" outlineLevel="3" x14ac:dyDescent="0.35">
      <c r="A745" s="440"/>
      <c r="B745" s="449"/>
      <c r="C745" s="442">
        <f t="shared" si="71"/>
        <v>4</v>
      </c>
      <c r="D745" s="471"/>
      <c r="E745" s="647">
        <f>E744</f>
        <v>17</v>
      </c>
      <c r="F745" s="523" t="b">
        <f t="shared" si="69"/>
        <v>1</v>
      </c>
      <c r="G745" s="471"/>
      <c r="H745" s="818" t="s">
        <v>838</v>
      </c>
      <c r="I745" s="819"/>
      <c r="J745" s="648" t="s">
        <v>807</v>
      </c>
      <c r="K745" s="649" t="str">
        <f t="shared" si="72"/>
        <v>-</v>
      </c>
      <c r="L745" s="650" t="s">
        <v>805</v>
      </c>
      <c r="M745" s="650" t="s">
        <v>805</v>
      </c>
      <c r="N745" s="650" t="s">
        <v>805</v>
      </c>
      <c r="O745" s="650" t="s">
        <v>805</v>
      </c>
      <c r="P745" s="650" t="s">
        <v>805</v>
      </c>
      <c r="Q745" s="650" t="s">
        <v>805</v>
      </c>
      <c r="R745" s="519">
        <v>0</v>
      </c>
      <c r="S745" s="650" t="s">
        <v>805</v>
      </c>
      <c r="T745" s="650" t="s">
        <v>805</v>
      </c>
      <c r="U745" s="650" t="s">
        <v>805</v>
      </c>
      <c r="V745" s="650" t="s">
        <v>805</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outlineLevel="3" x14ac:dyDescent="0.35">
      <c r="A746" s="440"/>
      <c r="B746" s="449"/>
      <c r="C746" s="442">
        <f t="shared" si="71"/>
        <v>4</v>
      </c>
      <c r="D746" s="471"/>
      <c r="E746" s="647">
        <f>E745</f>
        <v>17</v>
      </c>
      <c r="F746" s="523" t="b">
        <f t="shared" si="69"/>
        <v>1</v>
      </c>
      <c r="G746" s="471"/>
      <c r="H746" s="820"/>
      <c r="I746" s="821"/>
      <c r="J746" s="648" t="s">
        <v>808</v>
      </c>
      <c r="K746" s="649" t="str">
        <f t="shared" si="72"/>
        <v>-</v>
      </c>
      <c r="L746" s="650" t="s">
        <v>809</v>
      </c>
      <c r="M746" s="650" t="s">
        <v>809</v>
      </c>
      <c r="N746" s="650" t="s">
        <v>809</v>
      </c>
      <c r="O746" s="650" t="s">
        <v>809</v>
      </c>
      <c r="P746" s="650" t="s">
        <v>809</v>
      </c>
      <c r="Q746" s="650" t="s">
        <v>809</v>
      </c>
      <c r="R746" s="650" t="s">
        <v>809</v>
      </c>
      <c r="S746" s="650" t="s">
        <v>809</v>
      </c>
      <c r="T746" s="650" t="s">
        <v>809</v>
      </c>
      <c r="U746" s="650" t="s">
        <v>809</v>
      </c>
      <c r="V746" s="650" t="s">
        <v>809</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outlineLevel="3" x14ac:dyDescent="0.35">
      <c r="A747" s="440"/>
      <c r="B747" s="449"/>
      <c r="C747" s="442">
        <f t="shared" si="71"/>
        <v>4</v>
      </c>
      <c r="D747" s="471"/>
      <c r="E747" s="647">
        <f>E746</f>
        <v>17</v>
      </c>
      <c r="F747" s="523" t="b">
        <f t="shared" si="69"/>
        <v>1</v>
      </c>
      <c r="G747" s="471"/>
      <c r="H747" s="822"/>
      <c r="I747" s="823"/>
      <c r="J747" s="633" t="s">
        <v>810</v>
      </c>
      <c r="K747" s="651" t="str">
        <f t="shared" si="72"/>
        <v>-</v>
      </c>
      <c r="L747" s="648" t="s">
        <v>805</v>
      </c>
      <c r="M747" s="648" t="s">
        <v>805</v>
      </c>
      <c r="N747" s="648" t="s">
        <v>805</v>
      </c>
      <c r="O747" s="648" t="s">
        <v>805</v>
      </c>
      <c r="P747" s="648" t="s">
        <v>805</v>
      </c>
      <c r="Q747" s="648" t="s">
        <v>805</v>
      </c>
      <c r="R747" s="648" t="s">
        <v>805</v>
      </c>
      <c r="S747" s="648" t="s">
        <v>805</v>
      </c>
      <c r="T747" s="648" t="s">
        <v>805</v>
      </c>
      <c r="U747" s="652" t="s">
        <v>805</v>
      </c>
      <c r="V747" s="652" t="s">
        <v>805</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outlineLevel="3" x14ac:dyDescent="0.35">
      <c r="A748" s="440"/>
      <c r="B748" s="449"/>
      <c r="C748" s="442">
        <f t="shared" si="71"/>
        <v>4</v>
      </c>
      <c r="D748" s="471"/>
      <c r="E748" s="529">
        <v>18</v>
      </c>
      <c r="F748" s="523" t="b">
        <f t="shared" si="69"/>
        <v>1</v>
      </c>
      <c r="G748" s="471"/>
      <c r="H748" s="644" t="s">
        <v>839</v>
      </c>
      <c r="I748" s="644"/>
      <c r="J748" s="625" t="s">
        <v>804</v>
      </c>
      <c r="K748" s="645" t="str">
        <f t="shared" si="72"/>
        <v>-</v>
      </c>
      <c r="L748" s="646" t="s">
        <v>805</v>
      </c>
      <c r="M748" s="646" t="s">
        <v>805</v>
      </c>
      <c r="N748" s="646" t="s">
        <v>805</v>
      </c>
      <c r="O748" s="646" t="s">
        <v>805</v>
      </c>
      <c r="P748" s="646" t="s">
        <v>805</v>
      </c>
      <c r="Q748" s="646" t="s">
        <v>805</v>
      </c>
      <c r="R748" s="646" t="s">
        <v>805</v>
      </c>
      <c r="S748" s="646" t="s">
        <v>805</v>
      </c>
      <c r="T748" s="646" t="s">
        <v>805</v>
      </c>
      <c r="U748" s="646" t="s">
        <v>805</v>
      </c>
      <c r="V748" s="646" t="s">
        <v>805</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customHeight="1" outlineLevel="3" x14ac:dyDescent="0.35">
      <c r="A749" s="440"/>
      <c r="B749" s="449"/>
      <c r="C749" s="442">
        <f t="shared" si="71"/>
        <v>4</v>
      </c>
      <c r="D749" s="471"/>
      <c r="E749" s="647">
        <f>E748</f>
        <v>18</v>
      </c>
      <c r="F749" s="523" t="b">
        <f t="shared" si="69"/>
        <v>1</v>
      </c>
      <c r="G749" s="471"/>
      <c r="H749" s="818" t="s">
        <v>840</v>
      </c>
      <c r="I749" s="819"/>
      <c r="J749" s="648" t="s">
        <v>807</v>
      </c>
      <c r="K749" s="649" t="str">
        <f t="shared" si="72"/>
        <v>-</v>
      </c>
      <c r="L749" s="650" t="s">
        <v>805</v>
      </c>
      <c r="M749" s="650" t="s">
        <v>805</v>
      </c>
      <c r="N749" s="650" t="s">
        <v>805</v>
      </c>
      <c r="O749" s="519">
        <v>1</v>
      </c>
      <c r="P749" s="650" t="s">
        <v>805</v>
      </c>
      <c r="Q749" s="650" t="s">
        <v>805</v>
      </c>
      <c r="R749" s="650" t="s">
        <v>805</v>
      </c>
      <c r="S749" s="650" t="s">
        <v>805</v>
      </c>
      <c r="T749" s="650" t="s">
        <v>805</v>
      </c>
      <c r="U749" s="650" t="s">
        <v>805</v>
      </c>
      <c r="V749" s="650" t="s">
        <v>805</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outlineLevel="3" x14ac:dyDescent="0.35">
      <c r="A750" s="440"/>
      <c r="B750" s="449"/>
      <c r="C750" s="442">
        <f t="shared" si="71"/>
        <v>4</v>
      </c>
      <c r="D750" s="471"/>
      <c r="E750" s="647">
        <f>E749</f>
        <v>18</v>
      </c>
      <c r="F750" s="523" t="b">
        <f t="shared" si="69"/>
        <v>1</v>
      </c>
      <c r="G750" s="471"/>
      <c r="H750" s="820"/>
      <c r="I750" s="821"/>
      <c r="J750" s="648" t="s">
        <v>808</v>
      </c>
      <c r="K750" s="649" t="str">
        <f t="shared" si="72"/>
        <v>-</v>
      </c>
      <c r="L750" s="650" t="s">
        <v>809</v>
      </c>
      <c r="M750" s="519">
        <v>38</v>
      </c>
      <c r="N750" s="650" t="s">
        <v>809</v>
      </c>
      <c r="O750" s="650" t="s">
        <v>809</v>
      </c>
      <c r="P750" s="650" t="s">
        <v>809</v>
      </c>
      <c r="Q750" s="650" t="s">
        <v>809</v>
      </c>
      <c r="R750" s="650" t="s">
        <v>809</v>
      </c>
      <c r="S750" s="650" t="s">
        <v>809</v>
      </c>
      <c r="T750" s="650" t="s">
        <v>809</v>
      </c>
      <c r="U750" s="650" t="s">
        <v>809</v>
      </c>
      <c r="V750" s="650" t="s">
        <v>809</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outlineLevel="3" x14ac:dyDescent="0.35">
      <c r="A751" s="440"/>
      <c r="B751" s="449"/>
      <c r="C751" s="442">
        <f t="shared" si="71"/>
        <v>4</v>
      </c>
      <c r="D751" s="471"/>
      <c r="E751" s="647">
        <f>E750</f>
        <v>18</v>
      </c>
      <c r="F751" s="523" t="b">
        <f t="shared" si="69"/>
        <v>1</v>
      </c>
      <c r="G751" s="471"/>
      <c r="H751" s="822"/>
      <c r="I751" s="823"/>
      <c r="J751" s="633" t="s">
        <v>810</v>
      </c>
      <c r="K751" s="651" t="str">
        <f t="shared" si="72"/>
        <v>-</v>
      </c>
      <c r="L751" s="648" t="s">
        <v>805</v>
      </c>
      <c r="M751" s="648" t="s">
        <v>805</v>
      </c>
      <c r="N751" s="648" t="s">
        <v>805</v>
      </c>
      <c r="O751" s="648" t="s">
        <v>805</v>
      </c>
      <c r="P751" s="648" t="s">
        <v>805</v>
      </c>
      <c r="Q751" s="648" t="s">
        <v>805</v>
      </c>
      <c r="R751" s="648" t="s">
        <v>805</v>
      </c>
      <c r="S751" s="648" t="s">
        <v>805</v>
      </c>
      <c r="T751" s="648" t="s">
        <v>805</v>
      </c>
      <c r="U751" s="652" t="s">
        <v>805</v>
      </c>
      <c r="V751" s="652" t="s">
        <v>805</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outlineLevel="3" x14ac:dyDescent="0.35">
      <c r="A752" s="440"/>
      <c r="B752" s="449"/>
      <c r="C752" s="442">
        <f t="shared" si="71"/>
        <v>4</v>
      </c>
      <c r="D752" s="471"/>
      <c r="E752" s="529">
        <v>19</v>
      </c>
      <c r="F752" s="523" t="b">
        <f t="shared" si="69"/>
        <v>1</v>
      </c>
      <c r="G752" s="471"/>
      <c r="H752" s="644" t="s">
        <v>841</v>
      </c>
      <c r="I752" s="644"/>
      <c r="J752" s="625" t="s">
        <v>804</v>
      </c>
      <c r="K752" s="645" t="str">
        <f t="shared" si="72"/>
        <v>-</v>
      </c>
      <c r="L752" s="646" t="s">
        <v>805</v>
      </c>
      <c r="M752" s="646" t="s">
        <v>805</v>
      </c>
      <c r="N752" s="646" t="s">
        <v>805</v>
      </c>
      <c r="O752" s="646" t="s">
        <v>805</v>
      </c>
      <c r="P752" s="646" t="s">
        <v>805</v>
      </c>
      <c r="Q752" s="646" t="s">
        <v>805</v>
      </c>
      <c r="R752" s="646" t="s">
        <v>805</v>
      </c>
      <c r="S752" s="646" t="s">
        <v>805</v>
      </c>
      <c r="T752" s="646" t="s">
        <v>805</v>
      </c>
      <c r="U752" s="646" t="s">
        <v>805</v>
      </c>
      <c r="V752" s="646" t="s">
        <v>805</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customHeight="1" outlineLevel="3" x14ac:dyDescent="0.35">
      <c r="A753" s="440"/>
      <c r="B753" s="449"/>
      <c r="C753" s="442">
        <f t="shared" si="71"/>
        <v>4</v>
      </c>
      <c r="D753" s="471"/>
      <c r="E753" s="647">
        <f>E752</f>
        <v>19</v>
      </c>
      <c r="F753" s="523" t="b">
        <f t="shared" si="69"/>
        <v>1</v>
      </c>
      <c r="G753" s="471"/>
      <c r="H753" s="818" t="s">
        <v>842</v>
      </c>
      <c r="I753" s="819"/>
      <c r="J753" s="648" t="s">
        <v>807</v>
      </c>
      <c r="K753" s="649">
        <f t="shared" si="72"/>
        <v>43536</v>
      </c>
      <c r="L753" s="519">
        <v>11</v>
      </c>
      <c r="M753" s="650" t="s">
        <v>805</v>
      </c>
      <c r="N753" s="650" t="s">
        <v>805</v>
      </c>
      <c r="O753" s="650" t="s">
        <v>805</v>
      </c>
      <c r="P753" s="650" t="s">
        <v>805</v>
      </c>
      <c r="Q753" s="650" t="s">
        <v>805</v>
      </c>
      <c r="R753" s="650" t="s">
        <v>805</v>
      </c>
      <c r="S753" s="650" t="s">
        <v>805</v>
      </c>
      <c r="T753" s="650" t="s">
        <v>805</v>
      </c>
      <c r="U753" s="650" t="s">
        <v>805</v>
      </c>
      <c r="V753" s="650" t="s">
        <v>805</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outlineLevel="3" x14ac:dyDescent="0.35">
      <c r="A754" s="440"/>
      <c r="B754" s="449"/>
      <c r="C754" s="442">
        <f t="shared" si="71"/>
        <v>4</v>
      </c>
      <c r="D754" s="471"/>
      <c r="E754" s="647">
        <f>E753</f>
        <v>19</v>
      </c>
      <c r="F754" s="523" t="b">
        <f t="shared" si="69"/>
        <v>1</v>
      </c>
      <c r="G754" s="471"/>
      <c r="H754" s="820"/>
      <c r="I754" s="821"/>
      <c r="J754" s="648" t="s">
        <v>808</v>
      </c>
      <c r="K754" s="649" t="str">
        <f t="shared" si="72"/>
        <v>-</v>
      </c>
      <c r="L754" s="650" t="s">
        <v>809</v>
      </c>
      <c r="M754" s="650" t="s">
        <v>809</v>
      </c>
      <c r="N754" s="519">
        <v>20</v>
      </c>
      <c r="O754" s="519">
        <v>3</v>
      </c>
      <c r="P754" s="650" t="s">
        <v>809</v>
      </c>
      <c r="Q754" s="650" t="s">
        <v>809</v>
      </c>
      <c r="R754" s="650" t="s">
        <v>809</v>
      </c>
      <c r="S754" s="650" t="s">
        <v>809</v>
      </c>
      <c r="T754" s="650" t="s">
        <v>809</v>
      </c>
      <c r="U754" s="650" t="s">
        <v>809</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outlineLevel="3" x14ac:dyDescent="0.35">
      <c r="A755" s="440"/>
      <c r="B755" s="449"/>
      <c r="C755" s="442">
        <f t="shared" si="71"/>
        <v>4</v>
      </c>
      <c r="D755" s="471"/>
      <c r="E755" s="647">
        <f>E754</f>
        <v>19</v>
      </c>
      <c r="F755" s="523" t="b">
        <f t="shared" si="69"/>
        <v>1</v>
      </c>
      <c r="G755" s="471"/>
      <c r="H755" s="822"/>
      <c r="I755" s="823"/>
      <c r="J755" s="633" t="s">
        <v>810</v>
      </c>
      <c r="K755" s="651" t="str">
        <f t="shared" si="72"/>
        <v>-</v>
      </c>
      <c r="L755" s="648" t="s">
        <v>805</v>
      </c>
      <c r="M755" s="648" t="s">
        <v>805</v>
      </c>
      <c r="N755" s="648" t="s">
        <v>805</v>
      </c>
      <c r="O755" s="648" t="s">
        <v>805</v>
      </c>
      <c r="P755" s="648" t="s">
        <v>805</v>
      </c>
      <c r="Q755" s="648" t="s">
        <v>805</v>
      </c>
      <c r="R755" s="648" t="s">
        <v>805</v>
      </c>
      <c r="S755" s="648" t="s">
        <v>805</v>
      </c>
      <c r="T755" s="648" t="s">
        <v>805</v>
      </c>
      <c r="U755" s="652" t="s">
        <v>805</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outlineLevel="3" x14ac:dyDescent="0.35">
      <c r="A756" s="440"/>
      <c r="B756" s="449"/>
      <c r="C756" s="442">
        <f t="shared" si="71"/>
        <v>4</v>
      </c>
      <c r="D756" s="471"/>
      <c r="E756" s="529">
        <v>20</v>
      </c>
      <c r="F756" s="523" t="b">
        <f t="shared" si="69"/>
        <v>1</v>
      </c>
      <c r="G756" s="471"/>
      <c r="H756" s="644" t="s">
        <v>843</v>
      </c>
      <c r="I756" s="644"/>
      <c r="J756" s="625" t="s">
        <v>804</v>
      </c>
      <c r="K756" s="645" t="str">
        <f t="shared" si="72"/>
        <v>-</v>
      </c>
      <c r="L756" s="646" t="s">
        <v>805</v>
      </c>
      <c r="M756" s="646" t="s">
        <v>805</v>
      </c>
      <c r="N756" s="646" t="s">
        <v>805</v>
      </c>
      <c r="O756" s="646" t="s">
        <v>805</v>
      </c>
      <c r="P756" s="646" t="s">
        <v>805</v>
      </c>
      <c r="Q756" s="646" t="s">
        <v>805</v>
      </c>
      <c r="R756" s="646" t="s">
        <v>805</v>
      </c>
      <c r="S756" s="646" t="s">
        <v>805</v>
      </c>
      <c r="T756" s="646" t="s">
        <v>805</v>
      </c>
      <c r="U756" s="646" t="s">
        <v>805</v>
      </c>
      <c r="V756" s="646" t="s">
        <v>805</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customHeight="1" outlineLevel="3" x14ac:dyDescent="0.35">
      <c r="A757" s="440"/>
      <c r="B757" s="449"/>
      <c r="C757" s="442">
        <f t="shared" si="71"/>
        <v>4</v>
      </c>
      <c r="D757" s="471"/>
      <c r="E757" s="647">
        <f>E756</f>
        <v>20</v>
      </c>
      <c r="F757" s="523" t="b">
        <f t="shared" si="69"/>
        <v>1</v>
      </c>
      <c r="G757" s="471"/>
      <c r="H757" s="818" t="s">
        <v>844</v>
      </c>
      <c r="I757" s="819"/>
      <c r="J757" s="648" t="s">
        <v>807</v>
      </c>
      <c r="K757" s="649">
        <f t="shared" si="72"/>
        <v>43711</v>
      </c>
      <c r="L757" s="519">
        <v>36</v>
      </c>
      <c r="M757" s="650" t="s">
        <v>805</v>
      </c>
      <c r="N757" s="650" t="s">
        <v>805</v>
      </c>
      <c r="O757" s="650" t="s">
        <v>805</v>
      </c>
      <c r="P757" s="650" t="s">
        <v>805</v>
      </c>
      <c r="Q757" s="650" t="s">
        <v>805</v>
      </c>
      <c r="R757" s="650" t="s">
        <v>805</v>
      </c>
      <c r="S757" s="650" t="s">
        <v>805</v>
      </c>
      <c r="T757" s="650" t="s">
        <v>805</v>
      </c>
      <c r="U757" s="650" t="s">
        <v>805</v>
      </c>
      <c r="V757" s="650" t="s">
        <v>805</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outlineLevel="3" x14ac:dyDescent="0.35">
      <c r="A758" s="440"/>
      <c r="B758" s="449"/>
      <c r="C758" s="442">
        <f t="shared" si="71"/>
        <v>4</v>
      </c>
      <c r="D758" s="471"/>
      <c r="E758" s="647">
        <f>E757</f>
        <v>20</v>
      </c>
      <c r="F758" s="523" t="b">
        <f t="shared" si="69"/>
        <v>1</v>
      </c>
      <c r="G758" s="471"/>
      <c r="H758" s="820"/>
      <c r="I758" s="821"/>
      <c r="J758" s="648" t="s">
        <v>808</v>
      </c>
      <c r="K758" s="649" t="str">
        <f t="shared" si="72"/>
        <v>-</v>
      </c>
      <c r="L758" s="650" t="s">
        <v>809</v>
      </c>
      <c r="M758" s="650" t="s">
        <v>809</v>
      </c>
      <c r="N758" s="519">
        <v>20</v>
      </c>
      <c r="O758" s="519">
        <v>6</v>
      </c>
      <c r="P758" s="650" t="s">
        <v>809</v>
      </c>
      <c r="Q758" s="650" t="s">
        <v>809</v>
      </c>
      <c r="R758" s="650" t="s">
        <v>809</v>
      </c>
      <c r="S758" s="650" t="s">
        <v>809</v>
      </c>
      <c r="T758" s="650" t="s">
        <v>809</v>
      </c>
      <c r="U758" s="650" t="s">
        <v>809</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outlineLevel="3" x14ac:dyDescent="0.35">
      <c r="A759" s="440"/>
      <c r="B759" s="449"/>
      <c r="C759" s="442">
        <f t="shared" si="71"/>
        <v>4</v>
      </c>
      <c r="D759" s="471"/>
      <c r="E759" s="647">
        <f>E758</f>
        <v>20</v>
      </c>
      <c r="F759" s="523" t="b">
        <f t="shared" si="69"/>
        <v>1</v>
      </c>
      <c r="G759" s="471"/>
      <c r="H759" s="822"/>
      <c r="I759" s="823"/>
      <c r="J759" s="633" t="s">
        <v>810</v>
      </c>
      <c r="K759" s="651" t="str">
        <f t="shared" si="72"/>
        <v>-</v>
      </c>
      <c r="L759" s="648" t="s">
        <v>805</v>
      </c>
      <c r="M759" s="648" t="s">
        <v>805</v>
      </c>
      <c r="N759" s="648" t="s">
        <v>805</v>
      </c>
      <c r="O759" s="648" t="s">
        <v>805</v>
      </c>
      <c r="P759" s="648" t="s">
        <v>805</v>
      </c>
      <c r="Q759" s="648" t="s">
        <v>805</v>
      </c>
      <c r="R759" s="648" t="s">
        <v>805</v>
      </c>
      <c r="S759" s="648" t="s">
        <v>805</v>
      </c>
      <c r="T759" s="648" t="s">
        <v>805</v>
      </c>
      <c r="U759" s="652" t="s">
        <v>805</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outlineLevel="3" x14ac:dyDescent="0.35">
      <c r="A760" s="440"/>
      <c r="B760" s="449"/>
      <c r="C760" s="442">
        <f t="shared" si="71"/>
        <v>4</v>
      </c>
      <c r="D760" s="471"/>
      <c r="E760" s="529">
        <v>21</v>
      </c>
      <c r="F760" s="523" t="b">
        <f t="shared" si="69"/>
        <v>1</v>
      </c>
      <c r="G760" s="471"/>
      <c r="H760" s="644" t="s">
        <v>845</v>
      </c>
      <c r="I760" s="644"/>
      <c r="J760" s="625" t="s">
        <v>804</v>
      </c>
      <c r="K760" s="645" t="str">
        <f t="shared" si="72"/>
        <v>-</v>
      </c>
      <c r="L760" s="646" t="s">
        <v>805</v>
      </c>
      <c r="M760" s="646" t="s">
        <v>805</v>
      </c>
      <c r="N760" s="646" t="s">
        <v>805</v>
      </c>
      <c r="O760" s="646" t="s">
        <v>805</v>
      </c>
      <c r="P760" s="646" t="s">
        <v>805</v>
      </c>
      <c r="Q760" s="646" t="s">
        <v>805</v>
      </c>
      <c r="R760" s="646" t="s">
        <v>805</v>
      </c>
      <c r="S760" s="646" t="s">
        <v>805</v>
      </c>
      <c r="T760" s="646" t="s">
        <v>805</v>
      </c>
      <c r="U760" s="646" t="s">
        <v>805</v>
      </c>
      <c r="V760" s="646" t="s">
        <v>805</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customHeight="1" outlineLevel="3" x14ac:dyDescent="0.35">
      <c r="A761" s="440"/>
      <c r="B761" s="449"/>
      <c r="C761" s="442">
        <f t="shared" si="71"/>
        <v>4</v>
      </c>
      <c r="D761" s="471"/>
      <c r="E761" s="647">
        <f>E760</f>
        <v>21</v>
      </c>
      <c r="F761" s="523" t="b">
        <f t="shared" si="69"/>
        <v>1</v>
      </c>
      <c r="G761" s="471"/>
      <c r="H761" s="818" t="s">
        <v>846</v>
      </c>
      <c r="I761" s="819"/>
      <c r="J761" s="648" t="s">
        <v>807</v>
      </c>
      <c r="K761" s="649">
        <f t="shared" si="72"/>
        <v>43753</v>
      </c>
      <c r="L761" s="519">
        <v>42</v>
      </c>
      <c r="M761" s="650" t="s">
        <v>805</v>
      </c>
      <c r="N761" s="650" t="s">
        <v>805</v>
      </c>
      <c r="O761" s="650" t="s">
        <v>805</v>
      </c>
      <c r="P761" s="650" t="s">
        <v>805</v>
      </c>
      <c r="Q761" s="650" t="s">
        <v>805</v>
      </c>
      <c r="R761" s="650" t="s">
        <v>805</v>
      </c>
      <c r="S761" s="650" t="s">
        <v>805</v>
      </c>
      <c r="T761" s="650" t="s">
        <v>805</v>
      </c>
      <c r="U761" s="650" t="s">
        <v>805</v>
      </c>
      <c r="V761" s="650" t="s">
        <v>805</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outlineLevel="3" x14ac:dyDescent="0.35">
      <c r="A762" s="440"/>
      <c r="B762" s="449"/>
      <c r="C762" s="442">
        <f t="shared" si="71"/>
        <v>4</v>
      </c>
      <c r="D762" s="471"/>
      <c r="E762" s="647">
        <f>E761</f>
        <v>21</v>
      </c>
      <c r="F762" s="523" t="b">
        <f t="shared" si="69"/>
        <v>1</v>
      </c>
      <c r="G762" s="471"/>
      <c r="H762" s="820"/>
      <c r="I762" s="821"/>
      <c r="J762" s="648" t="s">
        <v>808</v>
      </c>
      <c r="K762" s="649" t="str">
        <f t="shared" si="72"/>
        <v>-</v>
      </c>
      <c r="L762" s="650" t="s">
        <v>809</v>
      </c>
      <c r="M762" s="650" t="s">
        <v>809</v>
      </c>
      <c r="N762" s="519">
        <v>28</v>
      </c>
      <c r="O762" s="519">
        <v>3</v>
      </c>
      <c r="P762" s="650" t="s">
        <v>809</v>
      </c>
      <c r="Q762" s="650" t="s">
        <v>809</v>
      </c>
      <c r="R762" s="650" t="s">
        <v>809</v>
      </c>
      <c r="S762" s="650" t="s">
        <v>809</v>
      </c>
      <c r="T762" s="650" t="s">
        <v>809</v>
      </c>
      <c r="U762" s="650" t="s">
        <v>809</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outlineLevel="3" x14ac:dyDescent="0.35">
      <c r="A763" s="440"/>
      <c r="B763" s="449"/>
      <c r="C763" s="442">
        <f t="shared" si="71"/>
        <v>4</v>
      </c>
      <c r="D763" s="471"/>
      <c r="E763" s="647">
        <f>E762</f>
        <v>21</v>
      </c>
      <c r="F763" s="523" t="b">
        <f t="shared" si="69"/>
        <v>1</v>
      </c>
      <c r="G763" s="471"/>
      <c r="H763" s="822"/>
      <c r="I763" s="823"/>
      <c r="J763" s="633" t="s">
        <v>810</v>
      </c>
      <c r="K763" s="651" t="str">
        <f t="shared" si="72"/>
        <v>-</v>
      </c>
      <c r="L763" s="648" t="s">
        <v>805</v>
      </c>
      <c r="M763" s="648" t="s">
        <v>805</v>
      </c>
      <c r="N763" s="648" t="s">
        <v>805</v>
      </c>
      <c r="O763" s="648" t="s">
        <v>805</v>
      </c>
      <c r="P763" s="648" t="s">
        <v>805</v>
      </c>
      <c r="Q763" s="648" t="s">
        <v>805</v>
      </c>
      <c r="R763" s="648" t="s">
        <v>805</v>
      </c>
      <c r="S763" s="648" t="s">
        <v>805</v>
      </c>
      <c r="T763" s="648" t="s">
        <v>805</v>
      </c>
      <c r="U763" s="652" t="s">
        <v>805</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outlineLevel="3" x14ac:dyDescent="0.35">
      <c r="A764" s="440"/>
      <c r="B764" s="449"/>
      <c r="C764" s="442">
        <f t="shared" si="71"/>
        <v>4</v>
      </c>
      <c r="D764" s="471"/>
      <c r="E764" s="529">
        <v>22</v>
      </c>
      <c r="F764" s="523" t="b">
        <f t="shared" si="69"/>
        <v>1</v>
      </c>
      <c r="G764" s="471"/>
      <c r="H764" s="644" t="s">
        <v>847</v>
      </c>
      <c r="I764" s="644"/>
      <c r="J764" s="625" t="s">
        <v>804</v>
      </c>
      <c r="K764" s="645" t="str">
        <f t="shared" si="72"/>
        <v>-</v>
      </c>
      <c r="L764" s="646" t="s">
        <v>805</v>
      </c>
      <c r="M764" s="646" t="s">
        <v>805</v>
      </c>
      <c r="N764" s="646" t="s">
        <v>805</v>
      </c>
      <c r="O764" s="646" t="s">
        <v>805</v>
      </c>
      <c r="P764" s="646" t="s">
        <v>805</v>
      </c>
      <c r="Q764" s="646" t="s">
        <v>805</v>
      </c>
      <c r="R764" s="646" t="s">
        <v>805</v>
      </c>
      <c r="S764" s="646" t="s">
        <v>805</v>
      </c>
      <c r="T764" s="646" t="s">
        <v>805</v>
      </c>
      <c r="U764" s="646" t="s">
        <v>805</v>
      </c>
      <c r="V764" s="646" t="s">
        <v>805</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outlineLevel="3" x14ac:dyDescent="0.35">
      <c r="A765" s="440"/>
      <c r="B765" s="449"/>
      <c r="C765" s="442">
        <f t="shared" si="71"/>
        <v>4</v>
      </c>
      <c r="D765" s="471"/>
      <c r="E765" s="647">
        <f>E764</f>
        <v>22</v>
      </c>
      <c r="F765" s="523" t="b">
        <f t="shared" si="69"/>
        <v>1</v>
      </c>
      <c r="G765" s="471"/>
      <c r="H765" s="818" t="s">
        <v>848</v>
      </c>
      <c r="I765" s="819"/>
      <c r="J765" s="648" t="s">
        <v>807</v>
      </c>
      <c r="K765" s="649" t="str">
        <f t="shared" si="72"/>
        <v>-</v>
      </c>
      <c r="L765" s="650" t="s">
        <v>805</v>
      </c>
      <c r="M765" s="650" t="s">
        <v>805</v>
      </c>
      <c r="N765" s="519">
        <v>0</v>
      </c>
      <c r="O765" s="650" t="s">
        <v>805</v>
      </c>
      <c r="P765" s="650" t="s">
        <v>805</v>
      </c>
      <c r="Q765" s="650" t="s">
        <v>805</v>
      </c>
      <c r="R765" s="650" t="s">
        <v>805</v>
      </c>
      <c r="S765" s="650" t="s">
        <v>805</v>
      </c>
      <c r="T765" s="650" t="s">
        <v>805</v>
      </c>
      <c r="U765" s="650" t="s">
        <v>805</v>
      </c>
      <c r="V765" s="650" t="s">
        <v>805</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outlineLevel="3" x14ac:dyDescent="0.35">
      <c r="A766" s="440"/>
      <c r="B766" s="449"/>
      <c r="C766" s="442">
        <f t="shared" si="71"/>
        <v>4</v>
      </c>
      <c r="D766" s="471"/>
      <c r="E766" s="647">
        <f>E765</f>
        <v>22</v>
      </c>
      <c r="F766" s="523" t="b">
        <f t="shared" ref="F766:F783" si="73">COUNTIFS($L766:$V766,"-")&lt;&gt;COUNTA($L766:$V766)</f>
        <v>1</v>
      </c>
      <c r="G766" s="471"/>
      <c r="H766" s="820"/>
      <c r="I766" s="821"/>
      <c r="J766" s="648" t="s">
        <v>808</v>
      </c>
      <c r="K766" s="649" t="str">
        <f t="shared" si="72"/>
        <v>-</v>
      </c>
      <c r="L766" s="650" t="s">
        <v>809</v>
      </c>
      <c r="M766" s="650" t="s">
        <v>809</v>
      </c>
      <c r="N766" s="650" t="s">
        <v>809</v>
      </c>
      <c r="O766" s="650" t="s">
        <v>809</v>
      </c>
      <c r="P766" s="650" t="s">
        <v>809</v>
      </c>
      <c r="Q766" s="650" t="s">
        <v>809</v>
      </c>
      <c r="R766" s="650" t="s">
        <v>809</v>
      </c>
      <c r="S766" s="650" t="s">
        <v>809</v>
      </c>
      <c r="T766" s="650" t="s">
        <v>809</v>
      </c>
      <c r="U766" s="650" t="s">
        <v>809</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outlineLevel="3" x14ac:dyDescent="0.35">
      <c r="A767" s="440"/>
      <c r="B767" s="449"/>
      <c r="C767" s="442">
        <f t="shared" si="71"/>
        <v>4</v>
      </c>
      <c r="D767" s="471"/>
      <c r="E767" s="647">
        <f>E766</f>
        <v>22</v>
      </c>
      <c r="F767" s="523" t="b">
        <f t="shared" si="73"/>
        <v>1</v>
      </c>
      <c r="G767" s="471"/>
      <c r="H767" s="822"/>
      <c r="I767" s="823"/>
      <c r="J767" s="633" t="s">
        <v>810</v>
      </c>
      <c r="K767" s="651" t="str">
        <f t="shared" si="72"/>
        <v>-</v>
      </c>
      <c r="L767" s="648" t="s">
        <v>805</v>
      </c>
      <c r="M767" s="648" t="s">
        <v>805</v>
      </c>
      <c r="N767" s="648" t="s">
        <v>805</v>
      </c>
      <c r="O767" s="648" t="s">
        <v>805</v>
      </c>
      <c r="P767" s="648" t="s">
        <v>805</v>
      </c>
      <c r="Q767" s="648" t="s">
        <v>805</v>
      </c>
      <c r="R767" s="648" t="s">
        <v>805</v>
      </c>
      <c r="S767" s="648" t="s">
        <v>805</v>
      </c>
      <c r="T767" s="648" t="s">
        <v>805</v>
      </c>
      <c r="U767" s="652" t="s">
        <v>805</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outlineLevel="3" x14ac:dyDescent="0.35">
      <c r="A768" s="440"/>
      <c r="B768" s="449"/>
      <c r="C768" s="442">
        <f t="shared" si="71"/>
        <v>4</v>
      </c>
      <c r="D768" s="471"/>
      <c r="E768" s="529">
        <v>23</v>
      </c>
      <c r="F768" s="523" t="b">
        <f t="shared" si="73"/>
        <v>1</v>
      </c>
      <c r="G768" s="471"/>
      <c r="H768" s="644" t="s">
        <v>849</v>
      </c>
      <c r="I768" s="644"/>
      <c r="J768" s="625" t="s">
        <v>804</v>
      </c>
      <c r="K768" s="645" t="str">
        <f t="shared" si="72"/>
        <v>-</v>
      </c>
      <c r="L768" s="646" t="s">
        <v>805</v>
      </c>
      <c r="M768" s="646" t="s">
        <v>805</v>
      </c>
      <c r="N768" s="646" t="s">
        <v>805</v>
      </c>
      <c r="O768" s="646" t="s">
        <v>805</v>
      </c>
      <c r="P768" s="646" t="s">
        <v>805</v>
      </c>
      <c r="Q768" s="646" t="s">
        <v>805</v>
      </c>
      <c r="R768" s="646" t="s">
        <v>805</v>
      </c>
      <c r="S768" s="646" t="s">
        <v>805</v>
      </c>
      <c r="T768" s="646" t="s">
        <v>805</v>
      </c>
      <c r="U768" s="646" t="s">
        <v>805</v>
      </c>
      <c r="V768" s="646" t="s">
        <v>805</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outlineLevel="3" x14ac:dyDescent="0.35">
      <c r="A769" s="440"/>
      <c r="B769" s="449"/>
      <c r="C769" s="442">
        <f t="shared" si="71"/>
        <v>4</v>
      </c>
      <c r="D769" s="471"/>
      <c r="E769" s="647">
        <f>E768</f>
        <v>23</v>
      </c>
      <c r="F769" s="523" t="b">
        <f t="shared" si="73"/>
        <v>1</v>
      </c>
      <c r="G769" s="471"/>
      <c r="H769" s="818" t="s">
        <v>850</v>
      </c>
      <c r="I769" s="819"/>
      <c r="J769" s="648" t="s">
        <v>807</v>
      </c>
      <c r="K769" s="649" t="str">
        <f t="shared" si="72"/>
        <v>-</v>
      </c>
      <c r="L769" s="650" t="s">
        <v>805</v>
      </c>
      <c r="M769" s="650" t="s">
        <v>805</v>
      </c>
      <c r="N769" s="519">
        <v>0</v>
      </c>
      <c r="O769" s="650" t="s">
        <v>805</v>
      </c>
      <c r="P769" s="650" t="s">
        <v>805</v>
      </c>
      <c r="Q769" s="650" t="s">
        <v>805</v>
      </c>
      <c r="R769" s="650" t="s">
        <v>805</v>
      </c>
      <c r="S769" s="650" t="s">
        <v>805</v>
      </c>
      <c r="T769" s="650" t="s">
        <v>805</v>
      </c>
      <c r="U769" s="650" t="s">
        <v>805</v>
      </c>
      <c r="V769" s="650" t="s">
        <v>805</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outlineLevel="3" x14ac:dyDescent="0.35">
      <c r="A770" s="440"/>
      <c r="B770" s="449"/>
      <c r="C770" s="442">
        <f t="shared" si="71"/>
        <v>4</v>
      </c>
      <c r="D770" s="471"/>
      <c r="E770" s="647">
        <f>E769</f>
        <v>23</v>
      </c>
      <c r="F770" s="523" t="b">
        <f t="shared" si="73"/>
        <v>1</v>
      </c>
      <c r="G770" s="471"/>
      <c r="H770" s="820"/>
      <c r="I770" s="821"/>
      <c r="J770" s="648" t="s">
        <v>808</v>
      </c>
      <c r="K770" s="649" t="str">
        <f t="shared" si="72"/>
        <v>-</v>
      </c>
      <c r="L770" s="650" t="s">
        <v>809</v>
      </c>
      <c r="M770" s="650" t="s">
        <v>809</v>
      </c>
      <c r="N770" s="650" t="s">
        <v>809</v>
      </c>
      <c r="O770" s="650" t="s">
        <v>809</v>
      </c>
      <c r="P770" s="650" t="s">
        <v>809</v>
      </c>
      <c r="Q770" s="650" t="s">
        <v>809</v>
      </c>
      <c r="R770" s="650" t="s">
        <v>809</v>
      </c>
      <c r="S770" s="650" t="s">
        <v>809</v>
      </c>
      <c r="T770" s="650" t="s">
        <v>809</v>
      </c>
      <c r="U770" s="650" t="s">
        <v>809</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outlineLevel="3" x14ac:dyDescent="0.35">
      <c r="A771" s="440"/>
      <c r="B771" s="449"/>
      <c r="C771" s="442">
        <f t="shared" si="71"/>
        <v>4</v>
      </c>
      <c r="D771" s="471"/>
      <c r="E771" s="647">
        <f>E770</f>
        <v>23</v>
      </c>
      <c r="F771" s="523" t="b">
        <f t="shared" si="73"/>
        <v>1</v>
      </c>
      <c r="G771" s="471"/>
      <c r="H771" s="822"/>
      <c r="I771" s="823"/>
      <c r="J771" s="633" t="s">
        <v>810</v>
      </c>
      <c r="K771" s="651" t="str">
        <f t="shared" si="72"/>
        <v>-</v>
      </c>
      <c r="L771" s="648" t="s">
        <v>805</v>
      </c>
      <c r="M771" s="648" t="s">
        <v>805</v>
      </c>
      <c r="N771" s="648" t="s">
        <v>805</v>
      </c>
      <c r="O771" s="648" t="s">
        <v>805</v>
      </c>
      <c r="P771" s="648" t="s">
        <v>805</v>
      </c>
      <c r="Q771" s="648" t="s">
        <v>805</v>
      </c>
      <c r="R771" s="648" t="s">
        <v>805</v>
      </c>
      <c r="S771" s="648" t="s">
        <v>805</v>
      </c>
      <c r="T771" s="648" t="s">
        <v>805</v>
      </c>
      <c r="U771" s="652" t="s">
        <v>805</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outlineLevel="3" x14ac:dyDescent="0.35">
      <c r="A772" s="440"/>
      <c r="B772" s="449"/>
      <c r="C772" s="442">
        <f t="shared" si="71"/>
        <v>4</v>
      </c>
      <c r="D772" s="471"/>
      <c r="E772" s="529">
        <v>24</v>
      </c>
      <c r="F772" s="523" t="b">
        <f t="shared" si="73"/>
        <v>1</v>
      </c>
      <c r="G772" s="471"/>
      <c r="H772" s="644" t="s">
        <v>851</v>
      </c>
      <c r="I772" s="644"/>
      <c r="J772" s="625" t="s">
        <v>804</v>
      </c>
      <c r="K772" s="645" t="str">
        <f t="shared" si="72"/>
        <v>-</v>
      </c>
      <c r="L772" s="646" t="s">
        <v>805</v>
      </c>
      <c r="M772" s="646" t="s">
        <v>805</v>
      </c>
      <c r="N772" s="646" t="s">
        <v>805</v>
      </c>
      <c r="O772" s="646" t="s">
        <v>805</v>
      </c>
      <c r="P772" s="646" t="s">
        <v>805</v>
      </c>
      <c r="Q772" s="646" t="s">
        <v>805</v>
      </c>
      <c r="R772" s="646" t="s">
        <v>805</v>
      </c>
      <c r="S772" s="646" t="s">
        <v>805</v>
      </c>
      <c r="T772" s="646" t="s">
        <v>805</v>
      </c>
      <c r="U772" s="646" t="s">
        <v>805</v>
      </c>
      <c r="V772" s="646" t="s">
        <v>805</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outlineLevel="3" x14ac:dyDescent="0.35">
      <c r="A773" s="440"/>
      <c r="B773" s="449"/>
      <c r="C773" s="442">
        <f t="shared" si="71"/>
        <v>4</v>
      </c>
      <c r="D773" s="471"/>
      <c r="E773" s="647">
        <f>E772</f>
        <v>24</v>
      </c>
      <c r="F773" s="523" t="b">
        <f t="shared" si="73"/>
        <v>1</v>
      </c>
      <c r="G773" s="471"/>
      <c r="H773" s="818" t="s">
        <v>852</v>
      </c>
      <c r="I773" s="819"/>
      <c r="J773" s="648" t="s">
        <v>807</v>
      </c>
      <c r="K773" s="649" t="str">
        <f t="shared" si="72"/>
        <v>-</v>
      </c>
      <c r="L773" s="650" t="s">
        <v>805</v>
      </c>
      <c r="M773" s="650" t="s">
        <v>805</v>
      </c>
      <c r="N773" s="650" t="s">
        <v>805</v>
      </c>
      <c r="O773" s="650" t="s">
        <v>805</v>
      </c>
      <c r="P773" s="650" t="s">
        <v>805</v>
      </c>
      <c r="Q773" s="650" t="s">
        <v>805</v>
      </c>
      <c r="R773" s="650" t="s">
        <v>805</v>
      </c>
      <c r="S773" s="650" t="s">
        <v>805</v>
      </c>
      <c r="T773" s="650" t="s">
        <v>805</v>
      </c>
      <c r="U773" s="650" t="s">
        <v>805</v>
      </c>
      <c r="V773" s="650" t="s">
        <v>805</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outlineLevel="3" x14ac:dyDescent="0.35">
      <c r="A774" s="440"/>
      <c r="B774" s="449"/>
      <c r="C774" s="442">
        <f t="shared" si="71"/>
        <v>4</v>
      </c>
      <c r="D774" s="471"/>
      <c r="E774" s="647">
        <f>E773</f>
        <v>24</v>
      </c>
      <c r="F774" s="523" t="b">
        <f t="shared" si="73"/>
        <v>1</v>
      </c>
      <c r="G774" s="471"/>
      <c r="H774" s="820"/>
      <c r="I774" s="821"/>
      <c r="J774" s="648" t="s">
        <v>808</v>
      </c>
      <c r="K774" s="649" t="str">
        <f t="shared" si="72"/>
        <v>-</v>
      </c>
      <c r="L774" s="650" t="s">
        <v>809</v>
      </c>
      <c r="M774" s="650" t="s">
        <v>809</v>
      </c>
      <c r="N774" s="650" t="s">
        <v>809</v>
      </c>
      <c r="O774" s="650" t="s">
        <v>809</v>
      </c>
      <c r="P774" s="650" t="s">
        <v>809</v>
      </c>
      <c r="Q774" s="650" t="s">
        <v>809</v>
      </c>
      <c r="R774" s="650" t="s">
        <v>809</v>
      </c>
      <c r="S774" s="650" t="s">
        <v>809</v>
      </c>
      <c r="T774" s="650" t="s">
        <v>809</v>
      </c>
      <c r="U774" s="650" t="s">
        <v>809</v>
      </c>
      <c r="V774" s="650" t="s">
        <v>809</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outlineLevel="3" x14ac:dyDescent="0.35">
      <c r="A775" s="440"/>
      <c r="B775" s="449"/>
      <c r="C775" s="442">
        <f t="shared" si="71"/>
        <v>4</v>
      </c>
      <c r="D775" s="471"/>
      <c r="E775" s="647">
        <f>E774</f>
        <v>24</v>
      </c>
      <c r="F775" s="523" t="b">
        <f t="shared" si="73"/>
        <v>1</v>
      </c>
      <c r="G775" s="471"/>
      <c r="H775" s="822"/>
      <c r="I775" s="823"/>
      <c r="J775" s="633" t="s">
        <v>810</v>
      </c>
      <c r="K775" s="651" t="str">
        <f t="shared" si="72"/>
        <v>-</v>
      </c>
      <c r="L775" s="648" t="s">
        <v>805</v>
      </c>
      <c r="M775" s="648" t="s">
        <v>805</v>
      </c>
      <c r="N775" s="648" t="s">
        <v>805</v>
      </c>
      <c r="O775" s="648" t="s">
        <v>805</v>
      </c>
      <c r="P775" s="648" t="s">
        <v>805</v>
      </c>
      <c r="Q775" s="648" t="s">
        <v>805</v>
      </c>
      <c r="R775" s="648" t="s">
        <v>805</v>
      </c>
      <c r="S775" s="648" t="s">
        <v>805</v>
      </c>
      <c r="T775" s="648" t="s">
        <v>805</v>
      </c>
      <c r="U775" s="652" t="s">
        <v>805</v>
      </c>
      <c r="V775" s="652" t="s">
        <v>805</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outlineLevel="3" x14ac:dyDescent="0.35">
      <c r="A776" s="440"/>
      <c r="B776" s="449"/>
      <c r="C776" s="442">
        <f t="shared" ref="C776:C783" si="74">INT($C$664)+3</f>
        <v>4</v>
      </c>
      <c r="D776" s="471"/>
      <c r="E776" s="529">
        <v>25</v>
      </c>
      <c r="F776" s="523" t="b">
        <f t="shared" si="73"/>
        <v>1</v>
      </c>
      <c r="G776" s="471"/>
      <c r="H776" s="644" t="s">
        <v>853</v>
      </c>
      <c r="I776" s="644"/>
      <c r="J776" s="625" t="s">
        <v>804</v>
      </c>
      <c r="K776" s="645" t="str">
        <f t="shared" si="72"/>
        <v>-</v>
      </c>
      <c r="L776" s="646" t="s">
        <v>805</v>
      </c>
      <c r="M776" s="646" t="s">
        <v>805</v>
      </c>
      <c r="N776" s="646" t="s">
        <v>805</v>
      </c>
      <c r="O776" s="646" t="s">
        <v>805</v>
      </c>
      <c r="P776" s="646" t="s">
        <v>805</v>
      </c>
      <c r="Q776" s="653">
        <v>21</v>
      </c>
      <c r="R776" s="646" t="s">
        <v>805</v>
      </c>
      <c r="S776" s="646" t="s">
        <v>805</v>
      </c>
      <c r="T776" s="646" t="s">
        <v>805</v>
      </c>
      <c r="U776" s="646" t="s">
        <v>805</v>
      </c>
      <c r="V776" s="646" t="s">
        <v>805</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customHeight="1" outlineLevel="3" x14ac:dyDescent="0.35">
      <c r="A777" s="440"/>
      <c r="B777" s="449"/>
      <c r="C777" s="442">
        <f t="shared" si="74"/>
        <v>4</v>
      </c>
      <c r="D777" s="471"/>
      <c r="E777" s="647">
        <f>E776</f>
        <v>25</v>
      </c>
      <c r="F777" s="523" t="b">
        <f t="shared" si="73"/>
        <v>1</v>
      </c>
      <c r="G777" s="471"/>
      <c r="H777" s="818" t="s">
        <v>854</v>
      </c>
      <c r="I777" s="819"/>
      <c r="J777" s="648" t="s">
        <v>807</v>
      </c>
      <c r="K777" s="649" t="str">
        <f t="shared" si="72"/>
        <v>-</v>
      </c>
      <c r="L777" s="650" t="s">
        <v>805</v>
      </c>
      <c r="M777" s="650" t="s">
        <v>805</v>
      </c>
      <c r="N777" s="650" t="s">
        <v>805</v>
      </c>
      <c r="O777" s="650" t="s">
        <v>805</v>
      </c>
      <c r="P777" s="650" t="s">
        <v>805</v>
      </c>
      <c r="Q777" s="650" t="s">
        <v>805</v>
      </c>
      <c r="R777" s="650" t="s">
        <v>805</v>
      </c>
      <c r="S777" s="519" t="b">
        <v>1</v>
      </c>
      <c r="T777" s="650" t="s">
        <v>805</v>
      </c>
      <c r="U777" s="650" t="s">
        <v>805</v>
      </c>
      <c r="V777" s="650" t="s">
        <v>805</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outlineLevel="3" x14ac:dyDescent="0.35">
      <c r="A778" s="440"/>
      <c r="B778" s="449"/>
      <c r="C778" s="442">
        <f t="shared" si="74"/>
        <v>4</v>
      </c>
      <c r="D778" s="471"/>
      <c r="E778" s="647">
        <f>E777</f>
        <v>25</v>
      </c>
      <c r="F778" s="523" t="b">
        <f t="shared" si="73"/>
        <v>1</v>
      </c>
      <c r="G778" s="471"/>
      <c r="H778" s="820"/>
      <c r="I778" s="821"/>
      <c r="J778" s="648" t="s">
        <v>808</v>
      </c>
      <c r="K778" s="649" t="str">
        <f t="shared" si="72"/>
        <v>-</v>
      </c>
      <c r="L778" s="650" t="s">
        <v>809</v>
      </c>
      <c r="M778" s="650" t="s">
        <v>809</v>
      </c>
      <c r="N778" s="650" t="s">
        <v>809</v>
      </c>
      <c r="O778" s="650" t="s">
        <v>809</v>
      </c>
      <c r="P778" s="519">
        <v>21</v>
      </c>
      <c r="Q778" s="650" t="s">
        <v>809</v>
      </c>
      <c r="R778" s="650" t="s">
        <v>809</v>
      </c>
      <c r="S778" s="650" t="s">
        <v>809</v>
      </c>
      <c r="T778" s="650" t="s">
        <v>809</v>
      </c>
      <c r="U778" s="650" t="s">
        <v>809</v>
      </c>
      <c r="V778" s="650" t="s">
        <v>809</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outlineLevel="3" x14ac:dyDescent="0.35">
      <c r="A779" s="440"/>
      <c r="B779" s="449"/>
      <c r="C779" s="442">
        <f t="shared" si="74"/>
        <v>4</v>
      </c>
      <c r="D779" s="471"/>
      <c r="E779" s="647">
        <f>E778</f>
        <v>25</v>
      </c>
      <c r="F779" s="523" t="b">
        <f t="shared" si="73"/>
        <v>1</v>
      </c>
      <c r="G779" s="471"/>
      <c r="H779" s="822"/>
      <c r="I779" s="823"/>
      <c r="J779" s="633" t="s">
        <v>810</v>
      </c>
      <c r="K779" s="651" t="str">
        <f t="shared" si="72"/>
        <v>-</v>
      </c>
      <c r="L779" s="648" t="s">
        <v>805</v>
      </c>
      <c r="M779" s="648" t="s">
        <v>805</v>
      </c>
      <c r="N779" s="648" t="s">
        <v>805</v>
      </c>
      <c r="O779" s="648" t="s">
        <v>805</v>
      </c>
      <c r="P779" s="648" t="s">
        <v>805</v>
      </c>
      <c r="Q779" s="648" t="s">
        <v>805</v>
      </c>
      <c r="R779" s="648" t="s">
        <v>805</v>
      </c>
      <c r="S779" s="648" t="s">
        <v>805</v>
      </c>
      <c r="T779" s="648" t="s">
        <v>805</v>
      </c>
      <c r="U779" s="652" t="s">
        <v>805</v>
      </c>
      <c r="V779" s="652" t="s">
        <v>805</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outlineLevel="3" x14ac:dyDescent="0.35">
      <c r="A780" s="440"/>
      <c r="B780" s="449"/>
      <c r="C780" s="442">
        <f t="shared" si="74"/>
        <v>4</v>
      </c>
      <c r="D780" s="471"/>
      <c r="E780" s="529">
        <v>26</v>
      </c>
      <c r="F780" s="523" t="b">
        <f t="shared" si="73"/>
        <v>1</v>
      </c>
      <c r="G780" s="471"/>
      <c r="H780" s="644" t="s">
        <v>855</v>
      </c>
      <c r="I780" s="644"/>
      <c r="J780" s="625" t="s">
        <v>804</v>
      </c>
      <c r="K780" s="645">
        <f t="shared" si="72"/>
        <v>43452</v>
      </c>
      <c r="L780" s="654">
        <v>-1</v>
      </c>
      <c r="M780" s="646" t="s">
        <v>805</v>
      </c>
      <c r="N780" s="646" t="s">
        <v>805</v>
      </c>
      <c r="O780" s="646" t="s">
        <v>805</v>
      </c>
      <c r="P780" s="646" t="s">
        <v>805</v>
      </c>
      <c r="Q780" s="646" t="s">
        <v>805</v>
      </c>
      <c r="R780" s="646" t="s">
        <v>805</v>
      </c>
      <c r="S780" s="646" t="s">
        <v>805</v>
      </c>
      <c r="T780" s="646" t="s">
        <v>805</v>
      </c>
      <c r="U780" s="653">
        <v>0.05</v>
      </c>
      <c r="V780" s="646" t="s">
        <v>805</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outlineLevel="3" x14ac:dyDescent="0.35">
      <c r="A781" s="440"/>
      <c r="B781" s="449"/>
      <c r="C781" s="442">
        <f t="shared" si="74"/>
        <v>4</v>
      </c>
      <c r="D781" s="471"/>
      <c r="E781" s="647">
        <f>E780</f>
        <v>26</v>
      </c>
      <c r="F781" s="523" t="b">
        <f t="shared" si="73"/>
        <v>1</v>
      </c>
      <c r="G781" s="471"/>
      <c r="H781" s="818" t="s">
        <v>856</v>
      </c>
      <c r="I781" s="819"/>
      <c r="J781" s="648" t="s">
        <v>807</v>
      </c>
      <c r="K781" s="649" t="str">
        <f t="shared" si="72"/>
        <v>-</v>
      </c>
      <c r="L781" s="650" t="s">
        <v>805</v>
      </c>
      <c r="M781" s="650" t="s">
        <v>805</v>
      </c>
      <c r="N781" s="650" t="s">
        <v>805</v>
      </c>
      <c r="O781" s="650" t="s">
        <v>805</v>
      </c>
      <c r="P781" s="650" t="s">
        <v>805</v>
      </c>
      <c r="Q781" s="650" t="s">
        <v>805</v>
      </c>
      <c r="R781" s="650" t="s">
        <v>805</v>
      </c>
      <c r="S781" s="650" t="s">
        <v>805</v>
      </c>
      <c r="T781" s="650" t="s">
        <v>805</v>
      </c>
      <c r="U781" s="650" t="s">
        <v>805</v>
      </c>
      <c r="V781" s="650" t="s">
        <v>805</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outlineLevel="3" x14ac:dyDescent="0.35">
      <c r="A782" s="440"/>
      <c r="B782" s="449"/>
      <c r="C782" s="442">
        <f t="shared" si="74"/>
        <v>4</v>
      </c>
      <c r="D782" s="471"/>
      <c r="E782" s="647">
        <f>E781</f>
        <v>26</v>
      </c>
      <c r="F782" s="523" t="b">
        <f t="shared" si="73"/>
        <v>1</v>
      </c>
      <c r="G782" s="471"/>
      <c r="H782" s="820"/>
      <c r="I782" s="821"/>
      <c r="J782" s="648" t="s">
        <v>808</v>
      </c>
      <c r="K782" s="649" t="str">
        <f t="shared" si="72"/>
        <v>-</v>
      </c>
      <c r="L782" s="650" t="s">
        <v>809</v>
      </c>
      <c r="M782" s="650" t="s">
        <v>809</v>
      </c>
      <c r="N782" s="650" t="s">
        <v>809</v>
      </c>
      <c r="O782" s="650" t="s">
        <v>809</v>
      </c>
      <c r="P782" s="650" t="s">
        <v>809</v>
      </c>
      <c r="Q782" s="650" t="s">
        <v>809</v>
      </c>
      <c r="R782" s="650" t="s">
        <v>809</v>
      </c>
      <c r="S782" s="650" t="s">
        <v>809</v>
      </c>
      <c r="T782" s="650" t="s">
        <v>809</v>
      </c>
      <c r="U782" s="650" t="s">
        <v>809</v>
      </c>
      <c r="V782" s="650" t="s">
        <v>809</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outlineLevel="3" x14ac:dyDescent="0.35">
      <c r="A783" s="440"/>
      <c r="B783" s="449"/>
      <c r="C783" s="442">
        <f t="shared" si="74"/>
        <v>4</v>
      </c>
      <c r="D783" s="471"/>
      <c r="E783" s="647">
        <f>E782</f>
        <v>26</v>
      </c>
      <c r="F783" s="523" t="b">
        <f t="shared" si="73"/>
        <v>1</v>
      </c>
      <c r="G783" s="471"/>
      <c r="H783" s="822"/>
      <c r="I783" s="823"/>
      <c r="J783" s="633" t="s">
        <v>810</v>
      </c>
      <c r="K783" s="651" t="str">
        <f t="shared" si="72"/>
        <v>-</v>
      </c>
      <c r="L783" s="657" t="s">
        <v>805</v>
      </c>
      <c r="M783" s="657" t="s">
        <v>805</v>
      </c>
      <c r="N783" s="657" t="s">
        <v>805</v>
      </c>
      <c r="O783" s="657" t="s">
        <v>805</v>
      </c>
      <c r="P783" s="657" t="s">
        <v>805</v>
      </c>
      <c r="Q783" s="657" t="s">
        <v>805</v>
      </c>
      <c r="R783" s="657" t="s">
        <v>805</v>
      </c>
      <c r="S783" s="657" t="s">
        <v>805</v>
      </c>
      <c r="T783" s="657" t="s">
        <v>805</v>
      </c>
      <c r="U783" s="656">
        <v>-0.05</v>
      </c>
      <c r="V783" s="652" t="s">
        <v>805</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15" customHeight="1" outlineLevel="3" x14ac:dyDescent="0.3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506</v>
      </c>
      <c r="AQ784" s="452"/>
      <c r="AR784" s="440"/>
      <c r="AS784" s="440"/>
      <c r="AT784" s="440"/>
    </row>
    <row r="785" spans="1:46" ht="5.15" customHeight="1" outlineLevel="2" x14ac:dyDescent="0.35">
      <c r="A785" s="440"/>
      <c r="B785" s="449"/>
      <c r="C785" s="442">
        <f>INT($C$664)+2.005</f>
        <v>3.0049999999999999</v>
      </c>
      <c r="D785" s="471" t="s">
        <v>502</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outlineLevel="2" x14ac:dyDescent="0.35">
      <c r="A786" s="440"/>
      <c r="B786" s="449"/>
      <c r="C786" s="442">
        <f>INT($C$664)+2</f>
        <v>3</v>
      </c>
      <c r="D786" s="471"/>
      <c r="E786" s="529"/>
      <c r="F786" s="529"/>
      <c r="G786" s="471"/>
      <c r="H786" s="604" t="s">
        <v>857</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outlineLevel="2" x14ac:dyDescent="0.35">
      <c r="A787" s="440"/>
      <c r="B787" s="449"/>
      <c r="C787" s="442">
        <f>INT($C$664)+3</f>
        <v>4</v>
      </c>
      <c r="D787" s="471"/>
      <c r="E787" s="529"/>
      <c r="F787" s="529"/>
      <c r="G787" s="471"/>
      <c r="H787" s="476"/>
      <c r="I787" s="476"/>
      <c r="J787" s="498" t="s">
        <v>858</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outlineLevel="2" x14ac:dyDescent="0.35">
      <c r="A788" s="440"/>
      <c r="B788" s="449"/>
      <c r="C788" s="442">
        <v>4</v>
      </c>
      <c r="D788" s="471"/>
      <c r="E788" s="529"/>
      <c r="F788" s="529"/>
      <c r="G788" s="471"/>
      <c r="H788" s="476"/>
      <c r="I788" s="476"/>
      <c r="J788" s="520">
        <v>0.3</v>
      </c>
      <c r="K788" s="520">
        <v>0.35</v>
      </c>
      <c r="L788" s="520">
        <v>0.45</v>
      </c>
      <c r="M788" s="615">
        <v>1</v>
      </c>
      <c r="N788" s="520">
        <v>0.55000000000000004</v>
      </c>
      <c r="O788" s="476" t="s">
        <v>859</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outlineLevel="3" x14ac:dyDescent="0.35">
      <c r="A789" s="440"/>
      <c r="B789" s="449"/>
      <c r="C789" s="442">
        <f>INT($C$664)+3</f>
        <v>4</v>
      </c>
      <c r="D789" s="471"/>
      <c r="E789" s="529"/>
      <c r="F789" s="529"/>
      <c r="G789" s="471"/>
      <c r="H789" s="476" t="s">
        <v>860</v>
      </c>
      <c r="I789" s="476"/>
      <c r="J789" s="519">
        <v>0</v>
      </c>
      <c r="K789" s="519">
        <v>0.5</v>
      </c>
      <c r="L789" s="519">
        <v>1.25</v>
      </c>
      <c r="M789" s="492">
        <f>FORECAST(M788,CHOOSE({1,2},L789,N789),CHOOSE({1,2},L788,N788))</f>
        <v>13.624999999999998</v>
      </c>
      <c r="N789" s="519">
        <v>3.5</v>
      </c>
      <c r="O789" s="476" t="s">
        <v>861</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15" customHeight="1" outlineLevel="3" x14ac:dyDescent="0.3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506</v>
      </c>
      <c r="AQ790" s="452"/>
      <c r="AR790" s="440"/>
      <c r="AS790" s="440"/>
      <c r="AT790" s="440"/>
    </row>
    <row r="791" spans="1:46" ht="5.15" customHeight="1" outlineLevel="2" x14ac:dyDescent="0.3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15" customHeight="1" outlineLevel="1" x14ac:dyDescent="0.3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141</v>
      </c>
      <c r="AR792" s="440"/>
      <c r="AS792" s="440"/>
      <c r="AT792" s="440"/>
    </row>
    <row r="793" spans="1:46" ht="5.15" customHeight="1" x14ac:dyDescent="0.3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outlineLevel="2" x14ac:dyDescent="0.3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outlineLevel="2" x14ac:dyDescent="0.35">
      <c r="A795" s="440"/>
      <c r="B795" s="440"/>
      <c r="C795" s="442">
        <f>INT($C$309)+2</f>
        <v>6</v>
      </c>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row>
    <row r="796" spans="1:46" ht="5.15" customHeight="1" thickBot="1" x14ac:dyDescent="0.4">
      <c r="A796" s="440"/>
      <c r="B796" s="443"/>
      <c r="C796" s="444">
        <f>INT($C$309)+0.005</f>
        <v>4.0049999999999999</v>
      </c>
      <c r="D796" s="443"/>
      <c r="E796" s="443"/>
      <c r="F796" s="443"/>
      <c r="G796" s="443"/>
      <c r="H796" s="443"/>
      <c r="I796" s="443"/>
      <c r="J796" s="443"/>
      <c r="K796" s="443"/>
      <c r="L796" s="443"/>
      <c r="M796" s="443"/>
      <c r="N796" s="443"/>
      <c r="O796" s="443"/>
      <c r="P796" s="443"/>
      <c r="Q796" s="443"/>
      <c r="R796" s="443"/>
      <c r="S796" s="443"/>
      <c r="T796" s="443"/>
      <c r="U796" s="443"/>
      <c r="V796" s="443"/>
      <c r="W796" s="443"/>
      <c r="X796" s="443"/>
      <c r="Y796" s="443"/>
      <c r="Z796" s="440"/>
      <c r="AA796" s="440"/>
      <c r="AB796" s="440"/>
    </row>
    <row r="797" spans="1:46" ht="5.15" customHeight="1" outlineLevel="1" collapsed="1" x14ac:dyDescent="0.35">
      <c r="A797" s="440"/>
      <c r="B797" s="445" t="s">
        <v>0</v>
      </c>
      <c r="C797" s="446">
        <f>INT($C$309)+1.005</f>
        <v>5.0049999999999999</v>
      </c>
      <c r="D797" s="447"/>
      <c r="E797" s="447"/>
      <c r="F797" s="447"/>
      <c r="G797" s="447"/>
      <c r="H797" s="447"/>
      <c r="I797" s="447"/>
      <c r="J797" s="447"/>
      <c r="K797" s="447"/>
      <c r="L797" s="447"/>
      <c r="M797" s="447"/>
      <c r="N797" s="447"/>
      <c r="O797" s="447"/>
      <c r="P797" s="447"/>
      <c r="Q797" s="447"/>
      <c r="R797" s="447"/>
      <c r="S797" s="447"/>
      <c r="T797" s="447"/>
      <c r="U797" s="447"/>
      <c r="V797" s="447"/>
      <c r="W797" s="447"/>
      <c r="X797" s="447"/>
      <c r="Y797" s="448"/>
      <c r="Z797" s="440"/>
      <c r="AA797" s="440"/>
      <c r="AB797" s="440"/>
    </row>
    <row r="798" spans="1:46" hidden="1" outlineLevel="4" x14ac:dyDescent="0.35">
      <c r="A798" s="440"/>
      <c r="B798" s="449"/>
      <c r="C798" s="442">
        <f>INT(MAX($C$319:$D$368))+1</f>
        <v>5</v>
      </c>
      <c r="D798" s="450"/>
      <c r="E798" s="450"/>
      <c r="F798" s="450"/>
      <c r="G798" s="450"/>
      <c r="H798" s="451"/>
      <c r="I798" s="451"/>
      <c r="J798" s="451"/>
      <c r="K798" s="451"/>
      <c r="L798" s="451"/>
      <c r="M798" s="451"/>
      <c r="N798" s="451"/>
      <c r="O798" s="451"/>
      <c r="P798" s="451"/>
      <c r="Q798" s="451"/>
      <c r="R798" s="451"/>
      <c r="S798" s="451"/>
      <c r="T798" s="451"/>
      <c r="U798" s="451"/>
      <c r="V798" s="451"/>
      <c r="W798" s="451"/>
      <c r="X798" s="450"/>
      <c r="Y798" s="452"/>
      <c r="Z798" s="440"/>
      <c r="AA798" s="440"/>
      <c r="AB798" s="440"/>
    </row>
    <row r="799" spans="1:46" ht="20.149999999999999" customHeight="1" x14ac:dyDescent="0.35">
      <c r="A799" s="440"/>
      <c r="B799" s="449"/>
      <c r="C799" s="442">
        <v>1.02</v>
      </c>
      <c r="D799" s="453"/>
      <c r="E799" s="522" t="s">
        <v>493</v>
      </c>
      <c r="F799" s="523"/>
      <c r="G799" s="456"/>
      <c r="H799" s="457" t="str">
        <f>COUNTIFS($B$1:$B799, "«")&amp;" Feed supply spreads and initial conditions for the genertor (weaning)"</f>
        <v>7 Feed supply spreads and initial conditions for the genertor (weaning)</v>
      </c>
      <c r="I799" s="487"/>
      <c r="J799" s="487"/>
      <c r="K799" s="487"/>
      <c r="L799" s="487"/>
      <c r="M799" s="487"/>
      <c r="N799" s="487"/>
      <c r="O799" s="487"/>
      <c r="P799" s="487"/>
      <c r="Q799" s="487"/>
      <c r="R799" s="487"/>
      <c r="S799" s="487"/>
      <c r="T799" s="487"/>
      <c r="U799" s="487"/>
      <c r="V799" s="487"/>
      <c r="W799" s="487"/>
      <c r="X799" s="525"/>
      <c r="Y799" s="452"/>
      <c r="Z799" s="440"/>
      <c r="AA799" s="440"/>
      <c r="AB799" s="440"/>
    </row>
    <row r="800" spans="1:46" ht="20.149999999999999" customHeight="1" outlineLevel="1" x14ac:dyDescent="0.35">
      <c r="A800" s="440"/>
      <c r="B800" s="449"/>
      <c r="C800" s="442">
        <f>INT($C$309)+1.02</f>
        <v>5.0199999999999996</v>
      </c>
      <c r="D800" s="453"/>
      <c r="E800" s="522" t="s">
        <v>495</v>
      </c>
      <c r="F800" s="526">
        <v>1</v>
      </c>
      <c r="G800" s="462"/>
      <c r="H800" s="463"/>
      <c r="I800" s="464"/>
      <c r="J800" s="464"/>
      <c r="K800" s="464"/>
      <c r="L800" s="464"/>
      <c r="M800" s="464"/>
      <c r="N800" s="464"/>
      <c r="O800" s="464"/>
      <c r="P800" s="464"/>
      <c r="Q800" s="464"/>
      <c r="R800" s="464"/>
      <c r="S800" s="464"/>
      <c r="T800" s="464"/>
      <c r="U800" s="464"/>
      <c r="V800" s="464"/>
      <c r="W800" s="464"/>
      <c r="X800" s="528"/>
      <c r="Y800" s="452"/>
      <c r="Z800" s="440"/>
      <c r="AA800" s="440"/>
      <c r="AB800" s="440"/>
    </row>
    <row r="801" spans="1:28" ht="5.15" customHeight="1" outlineLevel="2" x14ac:dyDescent="0.35">
      <c r="A801" s="440"/>
      <c r="B801" s="449"/>
      <c r="C801" s="442">
        <f>INT($C$309)+2.005</f>
        <v>6.0049999999999999</v>
      </c>
      <c r="D801" s="450"/>
      <c r="E801" s="450"/>
      <c r="F801" s="450"/>
      <c r="G801" s="450"/>
      <c r="H801" s="450"/>
      <c r="I801" s="450"/>
      <c r="J801" s="450"/>
      <c r="K801" s="450"/>
      <c r="L801" s="450"/>
      <c r="M801" s="450"/>
      <c r="N801" s="450"/>
      <c r="O801" s="450"/>
      <c r="P801" s="450"/>
      <c r="Q801" s="450"/>
      <c r="R801" s="450"/>
      <c r="S801" s="450"/>
      <c r="T801" s="450"/>
      <c r="U801" s="450"/>
      <c r="V801" s="450"/>
      <c r="W801" s="450"/>
      <c r="X801" s="450"/>
      <c r="Y801" s="452"/>
      <c r="Z801" s="440"/>
      <c r="AA801" s="440"/>
      <c r="AB801" s="440"/>
    </row>
    <row r="802" spans="1:28" outlineLevel="2" x14ac:dyDescent="0.35">
      <c r="A802" s="440"/>
      <c r="B802" s="449"/>
      <c r="C802" s="442">
        <f>INT($C$309)+2</f>
        <v>6</v>
      </c>
      <c r="D802" s="450"/>
      <c r="E802" s="529"/>
      <c r="F802" s="529"/>
      <c r="G802" s="450"/>
      <c r="H802" s="468"/>
      <c r="I802" s="468"/>
      <c r="J802" s="468"/>
      <c r="K802" s="468"/>
      <c r="L802" s="468"/>
      <c r="M802" s="468"/>
      <c r="N802" s="468"/>
      <c r="O802" s="468"/>
      <c r="P802" s="468"/>
      <c r="Q802" s="468"/>
      <c r="R802" s="468"/>
      <c r="S802" s="468"/>
      <c r="T802" s="468"/>
      <c r="U802" s="468"/>
      <c r="V802" s="468"/>
      <c r="W802" s="468"/>
      <c r="X802" s="450"/>
      <c r="Y802" s="452"/>
      <c r="Z802" s="440"/>
      <c r="AA802" s="440"/>
      <c r="AB802" s="440"/>
    </row>
    <row r="803" spans="1:28" outlineLevel="2" x14ac:dyDescent="0.35">
      <c r="A803" s="440"/>
      <c r="B803" s="449"/>
      <c r="C803" s="442">
        <f>INT($C$309)+2</f>
        <v>6</v>
      </c>
      <c r="D803" s="450"/>
      <c r="E803" s="529"/>
      <c r="F803" s="529"/>
      <c r="G803" s="450"/>
      <c r="H803" s="469"/>
      <c r="I803" s="469"/>
      <c r="J803" s="801" t="s">
        <v>501</v>
      </c>
      <c r="K803" s="801"/>
      <c r="L803" s="801" t="s">
        <v>501</v>
      </c>
      <c r="M803" s="801"/>
      <c r="N803" s="469"/>
      <c r="O803" s="469"/>
      <c r="P803" s="801" t="s">
        <v>501</v>
      </c>
      <c r="Q803" s="801"/>
      <c r="R803" s="469"/>
      <c r="S803" s="469"/>
      <c r="T803" s="469"/>
      <c r="U803" s="469"/>
      <c r="V803" s="469"/>
      <c r="W803" s="469"/>
      <c r="X803" s="450"/>
      <c r="Y803" s="452"/>
      <c r="Z803" s="440"/>
      <c r="AA803" s="440"/>
      <c r="AB803" s="440"/>
    </row>
    <row r="804" spans="1:28" outlineLevel="2" x14ac:dyDescent="0.35">
      <c r="A804" s="440"/>
      <c r="B804" s="449"/>
      <c r="C804" s="442">
        <f>INT($C$309)+2</f>
        <v>6</v>
      </c>
      <c r="D804" s="450"/>
      <c r="E804" s="529"/>
      <c r="F804" s="529"/>
      <c r="G804" s="450"/>
      <c r="H804" s="469"/>
      <c r="I804" s="469"/>
      <c r="J804" s="801" t="s">
        <v>501</v>
      </c>
      <c r="K804" s="801"/>
      <c r="L804" s="801" t="s">
        <v>501</v>
      </c>
      <c r="M804" s="801"/>
      <c r="N804" s="469"/>
      <c r="O804" s="469"/>
      <c r="P804" s="801" t="s">
        <v>501</v>
      </c>
      <c r="Q804" s="801"/>
      <c r="R804" s="469"/>
      <c r="S804" s="469"/>
      <c r="T804" s="469"/>
      <c r="U804" s="469"/>
      <c r="V804" s="469"/>
      <c r="W804" s="469"/>
      <c r="X804" s="450"/>
      <c r="Y804" s="452"/>
      <c r="Z804" s="440"/>
      <c r="AA804" s="440"/>
      <c r="AB804" s="440"/>
    </row>
    <row r="805" spans="1:28" ht="28" outlineLevel="2" x14ac:dyDescent="0.35">
      <c r="A805" s="440"/>
      <c r="B805" s="449"/>
      <c r="C805" s="442">
        <f>INT($C$309)+2</f>
        <v>6</v>
      </c>
      <c r="D805" s="450"/>
      <c r="E805" s="529"/>
      <c r="F805" s="529"/>
      <c r="G805" s="450"/>
      <c r="H805" s="469"/>
      <c r="I805" s="469"/>
      <c r="J805" s="801" t="s">
        <v>538</v>
      </c>
      <c r="K805" s="801"/>
      <c r="L805" s="801" t="s">
        <v>539</v>
      </c>
      <c r="M805" s="801"/>
      <c r="N805" s="469" t="s">
        <v>540</v>
      </c>
      <c r="O805" s="469" t="s">
        <v>993</v>
      </c>
      <c r="P805" s="801" t="s">
        <v>541</v>
      </c>
      <c r="Q805" s="801"/>
      <c r="R805" s="469"/>
      <c r="S805" s="469"/>
      <c r="T805" s="469"/>
      <c r="U805" s="469"/>
      <c r="V805" s="469"/>
      <c r="W805" s="469"/>
      <c r="X805" s="450"/>
      <c r="Y805" s="452"/>
      <c r="Z805" s="440"/>
      <c r="AA805" s="440"/>
      <c r="AB805" s="440"/>
    </row>
    <row r="806" spans="1:28" ht="11.5" customHeight="1" outlineLevel="2" collapsed="1" x14ac:dyDescent="0.35">
      <c r="A806" s="440"/>
      <c r="B806" s="449" t="s">
        <v>499</v>
      </c>
      <c r="C806" s="442">
        <f>INT($C$309)+2.01</f>
        <v>6.01</v>
      </c>
      <c r="D806" s="450"/>
      <c r="E806" s="450"/>
      <c r="F806" s="450"/>
      <c r="G806" s="450"/>
      <c r="H806" s="469"/>
      <c r="I806" s="469"/>
      <c r="J806" s="801" t="s">
        <v>501</v>
      </c>
      <c r="K806" s="801"/>
      <c r="L806" s="801" t="s">
        <v>501</v>
      </c>
      <c r="M806" s="801"/>
      <c r="N806" s="469"/>
      <c r="O806" s="469"/>
      <c r="P806" s="801" t="s">
        <v>501</v>
      </c>
      <c r="Q806" s="801"/>
      <c r="R806" s="469"/>
      <c r="S806" s="469"/>
      <c r="T806" s="469"/>
      <c r="U806" s="469"/>
      <c r="V806" s="469"/>
      <c r="W806" s="469"/>
      <c r="X806" s="450"/>
      <c r="Y806" s="452"/>
      <c r="Z806" s="440"/>
      <c r="AA806" s="440"/>
      <c r="AB806" s="440"/>
    </row>
    <row r="807" spans="1:28" ht="13" hidden="1" customHeight="1" outlineLevel="4" x14ac:dyDescent="0.35">
      <c r="A807" s="440"/>
      <c r="B807" s="449"/>
      <c r="C807" s="442">
        <f>C$308</f>
        <v>4</v>
      </c>
      <c r="D807" s="471"/>
      <c r="E807" s="529"/>
      <c r="F807" s="529"/>
      <c r="G807" s="471"/>
      <c r="H807" s="529"/>
      <c r="I807" s="529"/>
      <c r="J807" s="529"/>
      <c r="K807" s="529"/>
      <c r="L807" s="529"/>
      <c r="M807" s="529"/>
      <c r="N807" s="529"/>
      <c r="O807" s="529"/>
      <c r="P807" s="529"/>
      <c r="Q807" s="529"/>
      <c r="R807" s="529"/>
      <c r="S807" s="529"/>
      <c r="T807" s="529"/>
      <c r="U807" s="529"/>
      <c r="V807" s="529"/>
      <c r="W807" s="529"/>
      <c r="X807" s="471"/>
      <c r="Y807" s="452"/>
      <c r="Z807" s="440"/>
      <c r="AA807" s="440"/>
      <c r="AB807" s="440"/>
    </row>
    <row r="808" spans="1:28" ht="8.5" hidden="1" customHeight="1" outlineLevel="4" x14ac:dyDescent="0.35">
      <c r="A808" s="440"/>
      <c r="B808" s="449" t="s">
        <v>500</v>
      </c>
      <c r="C808" s="442">
        <f>C$308</f>
        <v>4</v>
      </c>
      <c r="D808" s="471" t="s">
        <v>501</v>
      </c>
      <c r="E808" s="529"/>
      <c r="F808" s="529"/>
      <c r="G808" s="471"/>
      <c r="H808" s="529"/>
      <c r="I808" s="529"/>
      <c r="J808" s="529"/>
      <c r="K808" s="529"/>
      <c r="L808" s="529"/>
      <c r="M808" s="529"/>
      <c r="N808" s="529"/>
      <c r="O808" s="529"/>
      <c r="P808" s="529"/>
      <c r="Q808" s="529"/>
      <c r="R808" s="529"/>
      <c r="S808" s="529"/>
      <c r="T808" s="529"/>
      <c r="U808" s="529"/>
      <c r="V808" s="529"/>
      <c r="W808" s="529"/>
      <c r="X808" s="471"/>
      <c r="Y808" s="452"/>
      <c r="Z808" s="440"/>
      <c r="AA808" s="440"/>
      <c r="AB808" s="440"/>
    </row>
    <row r="809" spans="1:28" ht="5.15" customHeight="1" outlineLevel="2" x14ac:dyDescent="0.35">
      <c r="A809" s="440"/>
      <c r="B809" s="449"/>
      <c r="C809" s="442">
        <f>INT($C$309)+2.005</f>
        <v>6.0049999999999999</v>
      </c>
      <c r="D809" s="471" t="s">
        <v>502</v>
      </c>
      <c r="E809" s="471"/>
      <c r="F809" s="471"/>
      <c r="G809" s="471"/>
      <c r="H809" s="533"/>
      <c r="I809" s="533"/>
      <c r="J809" s="533"/>
      <c r="K809" s="533"/>
      <c r="L809" s="533"/>
      <c r="M809" s="533"/>
      <c r="N809" s="533"/>
      <c r="O809" s="533"/>
      <c r="P809" s="533"/>
      <c r="Q809" s="533"/>
      <c r="R809" s="533"/>
      <c r="S809" s="533"/>
      <c r="T809" s="533"/>
      <c r="U809" s="533"/>
      <c r="V809" s="533"/>
      <c r="W809" s="533"/>
      <c r="X809" s="471"/>
      <c r="Y809" s="452"/>
      <c r="Z809" s="440"/>
      <c r="AA809" s="440"/>
      <c r="AB809" s="440"/>
    </row>
    <row r="810" spans="1:28" outlineLevel="2" x14ac:dyDescent="0.35">
      <c r="A810" s="440"/>
      <c r="B810" s="449"/>
      <c r="C810" s="442">
        <f>INT(C$309+3)</f>
        <v>7</v>
      </c>
      <c r="D810" s="471"/>
      <c r="E810" s="529"/>
      <c r="F810" s="529"/>
      <c r="G810" s="471"/>
      <c r="H810" s="476"/>
      <c r="I810" s="549"/>
      <c r="J810" s="476" t="s">
        <v>994</v>
      </c>
      <c r="K810" s="476" t="s">
        <v>548</v>
      </c>
      <c r="L810" s="476" t="s">
        <v>994</v>
      </c>
      <c r="M810" s="476" t="s">
        <v>548</v>
      </c>
      <c r="N810" s="476"/>
      <c r="O810" s="476"/>
      <c r="P810" s="476" t="s">
        <v>994</v>
      </c>
      <c r="Q810" s="476" t="s">
        <v>548</v>
      </c>
      <c r="R810" s="476"/>
      <c r="S810" s="476"/>
      <c r="T810" s="476"/>
      <c r="U810" s="476"/>
      <c r="V810" s="476"/>
      <c r="W810" s="476"/>
      <c r="X810" s="471"/>
      <c r="Y810" s="452"/>
      <c r="Z810" s="440"/>
      <c r="AA810" s="440"/>
      <c r="AB810" s="440"/>
    </row>
    <row r="811" spans="1:28" outlineLevel="2" x14ac:dyDescent="0.35">
      <c r="A811" s="440"/>
      <c r="B811" s="449"/>
      <c r="C811" s="442">
        <f t="shared" ref="C811:C818" si="75">INT($C$309)+3</f>
        <v>7</v>
      </c>
      <c r="D811" s="471"/>
      <c r="E811" s="529">
        <v>0</v>
      </c>
      <c r="F811" s="529"/>
      <c r="G811" s="471"/>
      <c r="H811" s="551" t="s">
        <v>995</v>
      </c>
      <c r="I811" s="534" t="s">
        <v>996</v>
      </c>
      <c r="J811" s="802">
        <v>0</v>
      </c>
      <c r="K811" s="479">
        <v>1</v>
      </c>
      <c r="L811" s="479">
        <v>2</v>
      </c>
      <c r="M811" s="479">
        <v>1</v>
      </c>
      <c r="N811" s="476"/>
      <c r="O811" s="551"/>
      <c r="P811" s="802">
        <v>-1</v>
      </c>
      <c r="Q811" s="802">
        <v>1</v>
      </c>
      <c r="R811" s="476"/>
      <c r="S811" s="476"/>
      <c r="T811" s="476"/>
      <c r="U811" s="476"/>
      <c r="V811" s="476"/>
      <c r="W811" s="476"/>
      <c r="X811" s="471"/>
      <c r="Y811" s="452"/>
      <c r="Z811" s="440"/>
      <c r="AA811" s="440"/>
      <c r="AB811" s="440"/>
    </row>
    <row r="812" spans="1:28" outlineLevel="3" x14ac:dyDescent="0.35">
      <c r="A812" s="440"/>
      <c r="B812" s="449"/>
      <c r="C812" s="442">
        <f t="shared" si="75"/>
        <v>7</v>
      </c>
      <c r="D812" s="471"/>
      <c r="E812" s="529">
        <v>1</v>
      </c>
      <c r="F812" s="529"/>
      <c r="G812" s="471"/>
      <c r="H812" s="551"/>
      <c r="I812" s="534" t="s">
        <v>997</v>
      </c>
      <c r="J812" s="551"/>
      <c r="K812" s="551"/>
      <c r="L812" s="479">
        <v>0.5</v>
      </c>
      <c r="M812" s="479">
        <v>0.5</v>
      </c>
      <c r="N812" s="476"/>
      <c r="O812" s="551"/>
      <c r="P812" s="802">
        <v>1</v>
      </c>
      <c r="Q812" s="802">
        <v>0.5</v>
      </c>
      <c r="R812" s="476"/>
      <c r="S812" s="476"/>
      <c r="T812" s="476"/>
      <c r="U812" s="476"/>
      <c r="V812" s="476"/>
      <c r="W812" s="476"/>
      <c r="X812" s="471"/>
      <c r="Y812" s="452"/>
      <c r="Z812" s="440"/>
      <c r="AA812" s="440"/>
      <c r="AB812" s="440"/>
    </row>
    <row r="813" spans="1:28" outlineLevel="3" x14ac:dyDescent="0.35">
      <c r="A813" s="440"/>
      <c r="B813" s="449"/>
      <c r="C813" s="442">
        <f t="shared" si="75"/>
        <v>7</v>
      </c>
      <c r="D813" s="471"/>
      <c r="E813" s="529">
        <v>2</v>
      </c>
      <c r="F813" s="529"/>
      <c r="G813" s="471"/>
      <c r="H813" s="551"/>
      <c r="I813" s="534" t="s">
        <v>998</v>
      </c>
      <c r="J813" s="551"/>
      <c r="K813" s="551"/>
      <c r="L813" s="479">
        <v>0</v>
      </c>
      <c r="M813" s="479">
        <v>1.5</v>
      </c>
      <c r="N813" s="476"/>
      <c r="O813" s="551"/>
      <c r="P813" s="802">
        <v>-1</v>
      </c>
      <c r="Q813" s="802">
        <v>1.5</v>
      </c>
      <c r="R813" s="476"/>
      <c r="S813" s="476"/>
      <c r="T813" s="476"/>
      <c r="U813" s="476"/>
      <c r="V813" s="476"/>
      <c r="W813" s="476"/>
      <c r="X813" s="471"/>
      <c r="Y813" s="452"/>
      <c r="Z813" s="440"/>
      <c r="AA813" s="440"/>
      <c r="AB813" s="440"/>
    </row>
    <row r="814" spans="1:28" outlineLevel="3" x14ac:dyDescent="0.35">
      <c r="A814" s="440"/>
      <c r="B814" s="449"/>
      <c r="C814" s="442">
        <f t="shared" si="75"/>
        <v>7</v>
      </c>
      <c r="D814" s="471"/>
      <c r="E814" s="529">
        <v>3</v>
      </c>
      <c r="F814" s="529"/>
      <c r="G814" s="471"/>
      <c r="H814" s="551"/>
      <c r="I814" s="534" t="s">
        <v>999</v>
      </c>
      <c r="J814" s="551"/>
      <c r="K814" s="551"/>
      <c r="L814" s="551">
        <v>1</v>
      </c>
      <c r="M814" s="551">
        <v>0.5</v>
      </c>
      <c r="N814" s="476"/>
      <c r="O814" s="476"/>
      <c r="P814" s="803">
        <v>4</v>
      </c>
      <c r="Q814" s="551">
        <v>300</v>
      </c>
      <c r="R814" s="476"/>
      <c r="S814" s="476"/>
      <c r="T814" s="476"/>
      <c r="U814" s="476"/>
      <c r="V814" s="476"/>
      <c r="W814" s="476"/>
      <c r="X814" s="471"/>
      <c r="Y814" s="452"/>
      <c r="Z814" s="440"/>
      <c r="AA814" s="440"/>
      <c r="AB814" s="440"/>
    </row>
    <row r="815" spans="1:28" outlineLevel="3" x14ac:dyDescent="0.35">
      <c r="A815" s="440"/>
      <c r="B815" s="449"/>
      <c r="C815" s="442">
        <f t="shared" si="75"/>
        <v>7</v>
      </c>
      <c r="D815" s="471"/>
      <c r="E815" s="529">
        <v>4</v>
      </c>
      <c r="F815" s="529"/>
      <c r="G815" s="471"/>
      <c r="H815" s="551"/>
      <c r="I815" s="534" t="s">
        <v>1000</v>
      </c>
      <c r="J815" s="551"/>
      <c r="K815" s="551"/>
      <c r="L815" s="551">
        <v>-1</v>
      </c>
      <c r="M815" s="551">
        <v>1.5</v>
      </c>
      <c r="N815" s="476"/>
      <c r="O815" s="476"/>
      <c r="P815" s="551">
        <v>-0.5</v>
      </c>
      <c r="Q815" s="551">
        <v>1.25</v>
      </c>
      <c r="R815" s="476"/>
      <c r="S815" s="476"/>
      <c r="T815" s="476"/>
      <c r="U815" s="476"/>
      <c r="V815" s="476"/>
      <c r="W815" s="476"/>
      <c r="X815" s="471"/>
      <c r="Y815" s="452"/>
      <c r="Z815" s="440"/>
      <c r="AA815" s="440"/>
      <c r="AB815" s="440"/>
    </row>
    <row r="816" spans="1:28" outlineLevel="3" x14ac:dyDescent="0.35">
      <c r="A816" s="440"/>
      <c r="B816" s="449"/>
      <c r="C816" s="442">
        <f t="shared" si="75"/>
        <v>7</v>
      </c>
      <c r="D816" s="471"/>
      <c r="E816" s="529">
        <v>5</v>
      </c>
      <c r="F816" s="529"/>
      <c r="G816" s="471"/>
      <c r="H816" s="551"/>
      <c r="I816" s="534" t="s">
        <v>1001</v>
      </c>
      <c r="J816" s="551"/>
      <c r="K816" s="551"/>
      <c r="L816" s="551">
        <v>3.5</v>
      </c>
      <c r="M816" s="551">
        <v>100</v>
      </c>
      <c r="N816" s="476"/>
      <c r="O816" s="476"/>
      <c r="P816" s="551">
        <v>-1</v>
      </c>
      <c r="Q816" s="551">
        <v>1.5</v>
      </c>
      <c r="R816" s="476"/>
      <c r="S816" s="476"/>
      <c r="T816" s="476"/>
      <c r="U816" s="476"/>
      <c r="V816" s="476"/>
      <c r="W816" s="476"/>
      <c r="X816" s="471"/>
      <c r="Y816" s="452"/>
      <c r="Z816" s="440"/>
      <c r="AA816" s="440"/>
      <c r="AB816" s="440"/>
    </row>
    <row r="817" spans="1:46" outlineLevel="3" x14ac:dyDescent="0.35">
      <c r="A817" s="440"/>
      <c r="B817" s="449"/>
      <c r="C817" s="442">
        <f t="shared" si="75"/>
        <v>7</v>
      </c>
      <c r="D817" s="471"/>
      <c r="E817" s="529">
        <v>6</v>
      </c>
      <c r="F817" s="529"/>
      <c r="G817" s="471"/>
      <c r="H817" s="551"/>
      <c r="I817" s="534" t="s">
        <v>1002</v>
      </c>
      <c r="J817" s="551"/>
      <c r="K817" s="551"/>
      <c r="L817" s="551"/>
      <c r="M817" s="551"/>
      <c r="N817" s="476"/>
      <c r="O817" s="476"/>
      <c r="P817" s="551">
        <v>4</v>
      </c>
      <c r="Q817" s="551">
        <v>300</v>
      </c>
      <c r="R817" s="476"/>
      <c r="S817" s="476"/>
      <c r="T817" s="476"/>
      <c r="U817" s="476"/>
      <c r="V817" s="476"/>
      <c r="W817" s="476"/>
      <c r="X817" s="471"/>
      <c r="Y817" s="452"/>
      <c r="Z817" s="440"/>
      <c r="AA817" s="440"/>
      <c r="AB817" s="440"/>
    </row>
    <row r="818" spans="1:46" outlineLevel="3" x14ac:dyDescent="0.35">
      <c r="A818" s="440"/>
      <c r="B818" s="449"/>
      <c r="C818" s="442">
        <f t="shared" si="75"/>
        <v>7</v>
      </c>
      <c r="D818" s="471"/>
      <c r="E818" s="529">
        <v>7</v>
      </c>
      <c r="F818" s="529"/>
      <c r="G818" s="471"/>
      <c r="H818" s="551"/>
      <c r="I818" s="534" t="s">
        <v>1003</v>
      </c>
      <c r="J818" s="551"/>
      <c r="K818" s="551"/>
      <c r="L818" s="551"/>
      <c r="M818" s="551"/>
      <c r="N818" s="476"/>
      <c r="O818" s="476"/>
      <c r="P818" s="551">
        <v>3.5</v>
      </c>
      <c r="Q818" s="551">
        <v>100</v>
      </c>
      <c r="R818" s="476"/>
      <c r="S818" s="476"/>
      <c r="T818" s="476"/>
      <c r="U818" s="476"/>
      <c r="V818" s="476"/>
      <c r="W818" s="476"/>
      <c r="X818" s="471"/>
      <c r="Y818" s="452"/>
      <c r="Z818" s="440"/>
      <c r="AA818" s="440"/>
      <c r="AB818" s="440"/>
    </row>
    <row r="819" spans="1:46" ht="5.15" customHeight="1" outlineLevel="3" x14ac:dyDescent="0.35">
      <c r="A819" s="440"/>
      <c r="B819" s="449"/>
      <c r="C819" s="442">
        <f>INT($C$309)+3.005</f>
        <v>7.0049999999999999</v>
      </c>
      <c r="D819" s="471"/>
      <c r="E819" s="471"/>
      <c r="F819" s="471"/>
      <c r="G819" s="471"/>
      <c r="H819" s="473"/>
      <c r="I819" s="473"/>
      <c r="J819" s="473"/>
      <c r="K819" s="473"/>
      <c r="L819" s="473"/>
      <c r="M819" s="473"/>
      <c r="N819" s="473"/>
      <c r="O819" s="473"/>
      <c r="P819" s="473"/>
      <c r="Q819" s="473"/>
      <c r="R819" s="473"/>
      <c r="S819" s="473"/>
      <c r="T819" s="473"/>
      <c r="U819" s="473"/>
      <c r="V819" s="473"/>
      <c r="W819" s="473"/>
      <c r="X819" s="471" t="s">
        <v>506</v>
      </c>
      <c r="Y819" s="452"/>
      <c r="Z819" s="440"/>
      <c r="AA819" s="440"/>
      <c r="AB819" s="440"/>
    </row>
    <row r="820" spans="1:46" ht="5.15" customHeight="1" outlineLevel="2" x14ac:dyDescent="0.35">
      <c r="A820" s="440"/>
      <c r="B820" s="449"/>
      <c r="C820" s="442">
        <f>INT($C$309)+2.005</f>
        <v>6.0049999999999999</v>
      </c>
      <c r="D820" s="471" t="s">
        <v>502</v>
      </c>
      <c r="E820" s="471"/>
      <c r="F820" s="471"/>
      <c r="G820" s="471"/>
      <c r="H820" s="491"/>
      <c r="I820" s="491"/>
      <c r="J820" s="491"/>
      <c r="K820" s="491"/>
      <c r="L820" s="491"/>
      <c r="M820" s="491"/>
      <c r="N820" s="491"/>
      <c r="O820" s="491"/>
      <c r="P820" s="491"/>
      <c r="Q820" s="491"/>
      <c r="R820" s="491"/>
      <c r="S820" s="491"/>
      <c r="T820" s="491"/>
      <c r="U820" s="491"/>
      <c r="V820" s="491"/>
      <c r="W820" s="491"/>
      <c r="X820" s="471"/>
      <c r="Y820" s="452"/>
      <c r="Z820" s="440"/>
      <c r="AA820" s="440"/>
      <c r="AB820" s="440"/>
    </row>
    <row r="821" spans="1:46" outlineLevel="2" x14ac:dyDescent="0.35">
      <c r="A821" s="440"/>
      <c r="B821" s="449"/>
      <c r="C821" s="442">
        <f>INT($C$309)+2</f>
        <v>6</v>
      </c>
      <c r="D821" s="471"/>
      <c r="E821" s="529"/>
      <c r="F821" s="529"/>
      <c r="G821" s="471"/>
      <c r="H821" s="476" t="s">
        <v>1004</v>
      </c>
      <c r="I821" s="476"/>
      <c r="J821" s="545" t="s">
        <v>538</v>
      </c>
      <c r="K821" s="545"/>
      <c r="L821" s="545"/>
      <c r="M821" s="545"/>
      <c r="N821" s="476"/>
      <c r="O821" s="545" t="s">
        <v>539</v>
      </c>
      <c r="P821" s="476"/>
      <c r="Q821" s="476"/>
      <c r="R821" s="476"/>
      <c r="S821" s="476"/>
      <c r="T821" s="545" t="s">
        <v>541</v>
      </c>
      <c r="U821" s="476"/>
      <c r="V821" s="476"/>
      <c r="W821" s="476"/>
      <c r="X821" s="471"/>
      <c r="Y821" s="452"/>
      <c r="Z821" s="440"/>
      <c r="AA821" s="440"/>
      <c r="AB821" s="440"/>
    </row>
    <row r="822" spans="1:46" outlineLevel="2" x14ac:dyDescent="0.35">
      <c r="A822" s="440"/>
      <c r="B822" s="449"/>
      <c r="C822" s="442"/>
      <c r="D822" s="471"/>
      <c r="E822" s="529"/>
      <c r="F822" s="529"/>
      <c r="G822" s="471"/>
      <c r="H822" s="476"/>
      <c r="I822" s="476"/>
      <c r="J822" s="545" t="s">
        <v>484</v>
      </c>
      <c r="K822" s="545" t="s">
        <v>1005</v>
      </c>
      <c r="L822" s="545" t="s">
        <v>1006</v>
      </c>
      <c r="M822" s="545" t="s">
        <v>1007</v>
      </c>
      <c r="N822" s="476"/>
      <c r="O822" s="545" t="s">
        <v>484</v>
      </c>
      <c r="P822" s="545" t="s">
        <v>1005</v>
      </c>
      <c r="Q822" s="545" t="s">
        <v>1006</v>
      </c>
      <c r="R822" s="545" t="s">
        <v>1007</v>
      </c>
      <c r="S822" s="476"/>
      <c r="T822" s="545" t="s">
        <v>484</v>
      </c>
      <c r="U822" s="545" t="s">
        <v>1005</v>
      </c>
      <c r="V822" s="545" t="s">
        <v>1006</v>
      </c>
      <c r="W822" s="545" t="s">
        <v>1007</v>
      </c>
      <c r="X822" s="471"/>
      <c r="Y822" s="452"/>
      <c r="Z822" s="440"/>
      <c r="AA822" s="440"/>
      <c r="AB822" s="440"/>
    </row>
    <row r="823" spans="1:46" outlineLevel="2" x14ac:dyDescent="0.35">
      <c r="A823" s="440"/>
      <c r="B823" s="449"/>
      <c r="C823" s="442">
        <f>INT($C$309)+2</f>
        <v>6</v>
      </c>
      <c r="D823" s="471"/>
      <c r="E823" s="529">
        <v>0</v>
      </c>
      <c r="F823" s="529"/>
      <c r="G823" s="471"/>
      <c r="H823" s="600" t="s">
        <v>1008</v>
      </c>
      <c r="I823" s="476"/>
      <c r="J823" s="804">
        <v>0</v>
      </c>
      <c r="K823" s="805">
        <v>0</v>
      </c>
      <c r="L823" s="805">
        <v>0</v>
      </c>
      <c r="M823" s="805">
        <v>0</v>
      </c>
      <c r="N823" s="476"/>
      <c r="O823" s="805">
        <v>0</v>
      </c>
      <c r="P823" s="805">
        <v>0</v>
      </c>
      <c r="Q823" s="805">
        <v>0</v>
      </c>
      <c r="R823" s="805">
        <v>0</v>
      </c>
      <c r="S823" s="476"/>
      <c r="T823" s="805">
        <v>0</v>
      </c>
      <c r="U823" s="805">
        <v>0</v>
      </c>
      <c r="V823" s="805">
        <v>0</v>
      </c>
      <c r="W823" s="805">
        <v>0</v>
      </c>
      <c r="X823" s="471"/>
      <c r="Y823" s="452"/>
      <c r="Z823" s="440"/>
      <c r="AA823" s="440"/>
      <c r="AB823" s="440"/>
    </row>
    <row r="824" spans="1:46" outlineLevel="2" x14ac:dyDescent="0.35">
      <c r="A824" s="440"/>
      <c r="B824" s="449"/>
      <c r="C824" s="442">
        <f>INT($C$309)+2</f>
        <v>6</v>
      </c>
      <c r="D824" s="471"/>
      <c r="E824" s="529">
        <v>27</v>
      </c>
      <c r="F824" s="529"/>
      <c r="G824" s="471"/>
      <c r="H824" s="600" t="s">
        <v>1009</v>
      </c>
      <c r="I824" s="476"/>
      <c r="J824" s="476"/>
      <c r="K824" s="476"/>
      <c r="L824" s="476"/>
      <c r="M824" s="476"/>
      <c r="N824" s="476"/>
      <c r="O824" s="480">
        <v>0.4</v>
      </c>
      <c r="P824" s="480">
        <v>0.3</v>
      </c>
      <c r="Q824" s="480">
        <v>0.1</v>
      </c>
      <c r="R824" s="480">
        <v>0.3</v>
      </c>
      <c r="S824" s="476"/>
      <c r="T824" s="480">
        <v>0.4</v>
      </c>
      <c r="U824" s="480">
        <v>0.3</v>
      </c>
      <c r="V824" s="480">
        <v>0.1</v>
      </c>
      <c r="W824" s="480">
        <v>0.3</v>
      </c>
      <c r="X824" s="471"/>
      <c r="Y824" s="452"/>
      <c r="Z824" s="440"/>
      <c r="AA824" s="440"/>
      <c r="AB824" s="440"/>
    </row>
    <row r="825" spans="1:46" outlineLevel="2" x14ac:dyDescent="0.35">
      <c r="A825" s="440"/>
      <c r="B825" s="449"/>
      <c r="C825" s="442">
        <f>INT($C$309)+2</f>
        <v>6</v>
      </c>
      <c r="D825" s="471"/>
      <c r="E825" s="529">
        <v>54</v>
      </c>
      <c r="F825" s="529"/>
      <c r="G825" s="471"/>
      <c r="H825" s="600" t="s">
        <v>1010</v>
      </c>
      <c r="I825" s="476"/>
      <c r="J825" s="476"/>
      <c r="K825" s="476"/>
      <c r="L825" s="476"/>
      <c r="M825" s="476"/>
      <c r="N825" s="476"/>
      <c r="O825" s="480">
        <v>-0.4</v>
      </c>
      <c r="P825" s="480">
        <v>-0.3</v>
      </c>
      <c r="Q825" s="480">
        <v>-0.1</v>
      </c>
      <c r="R825" s="480">
        <v>-0.3</v>
      </c>
      <c r="S825" s="476"/>
      <c r="T825" s="480">
        <v>-0.4</v>
      </c>
      <c r="U825" s="480">
        <v>-0.3</v>
      </c>
      <c r="V825" s="480">
        <v>-0.1</v>
      </c>
      <c r="W825" s="480">
        <v>-0.3</v>
      </c>
      <c r="X825" s="471"/>
      <c r="Y825" s="452"/>
      <c r="Z825" s="440"/>
      <c r="AA825" s="440"/>
      <c r="AB825" s="440"/>
    </row>
    <row r="826" spans="1:46" outlineLevel="2" x14ac:dyDescent="0.35">
      <c r="A826" s="440"/>
      <c r="B826" s="449"/>
      <c r="C826" s="442"/>
      <c r="D826" s="471"/>
      <c r="E826" s="529"/>
      <c r="F826" s="529"/>
      <c r="G826" s="471"/>
      <c r="H826" s="806"/>
      <c r="I826" s="807"/>
      <c r="J826" s="476"/>
      <c r="K826" s="476"/>
      <c r="L826" s="545"/>
      <c r="M826" s="476"/>
      <c r="N826" s="476"/>
      <c r="O826" s="476"/>
      <c r="P826" s="476"/>
      <c r="Q826" s="476"/>
      <c r="R826" s="476"/>
      <c r="S826" s="476"/>
      <c r="T826" s="476"/>
      <c r="U826" s="476"/>
      <c r="V826" s="476"/>
      <c r="W826" s="476"/>
      <c r="X826" s="471"/>
      <c r="Y826" s="452"/>
      <c r="Z826" s="440"/>
      <c r="AA826" s="440"/>
      <c r="AB826" s="440"/>
    </row>
    <row r="827" spans="1:46" ht="5.15" customHeight="1" outlineLevel="3" x14ac:dyDescent="0.35">
      <c r="A827" s="440"/>
      <c r="B827" s="449"/>
      <c r="C827" s="442">
        <f>INT($C$309)+3.005</f>
        <v>7.0049999999999999</v>
      </c>
      <c r="D827" s="471"/>
      <c r="E827" s="471"/>
      <c r="F827" s="471"/>
      <c r="G827" s="471"/>
      <c r="H827" s="471"/>
      <c r="I827" s="471"/>
      <c r="J827" s="471"/>
      <c r="K827" s="471"/>
      <c r="L827" s="471"/>
      <c r="M827" s="471"/>
      <c r="N827" s="471"/>
      <c r="O827" s="471"/>
      <c r="P827" s="471"/>
      <c r="Q827" s="471"/>
      <c r="R827" s="471"/>
      <c r="S827" s="471"/>
      <c r="T827" s="471"/>
      <c r="U827" s="471"/>
      <c r="V827" s="471"/>
      <c r="W827" s="471"/>
      <c r="X827" s="471" t="s">
        <v>506</v>
      </c>
      <c r="Y827" s="452"/>
      <c r="Z827" s="440"/>
      <c r="AA827" s="440"/>
      <c r="AB827" s="440"/>
    </row>
    <row r="828" spans="1:46" ht="5.15" customHeight="1" outlineLevel="2" x14ac:dyDescent="0.35">
      <c r="A828" s="440"/>
      <c r="B828" s="449"/>
      <c r="C828" s="442">
        <f>INT($C$309)+2.005</f>
        <v>6.0049999999999999</v>
      </c>
      <c r="D828" s="471"/>
      <c r="E828" s="471"/>
      <c r="F828" s="471"/>
      <c r="G828" s="471"/>
      <c r="H828" s="471"/>
      <c r="I828" s="471"/>
      <c r="J828" s="471"/>
      <c r="K828" s="471"/>
      <c r="L828" s="471"/>
      <c r="M828" s="471"/>
      <c r="N828" s="471"/>
      <c r="O828" s="471"/>
      <c r="P828" s="471"/>
      <c r="Q828" s="471"/>
      <c r="R828" s="471"/>
      <c r="S828" s="471"/>
      <c r="T828" s="471"/>
      <c r="U828" s="471"/>
      <c r="V828" s="471"/>
      <c r="W828" s="471"/>
      <c r="X828" s="471"/>
      <c r="Y828" s="452"/>
      <c r="Z828" s="440"/>
      <c r="AA828" s="440"/>
      <c r="AB828" s="440"/>
    </row>
    <row r="829" spans="1:46" ht="5.15" customHeight="1" outlineLevel="1" x14ac:dyDescent="0.35">
      <c r="A829" s="440"/>
      <c r="B829" s="481"/>
      <c r="C829" s="482">
        <f>INT($C$309)+1.005</f>
        <v>5.0049999999999999</v>
      </c>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4" t="s">
        <v>141</v>
      </c>
      <c r="Z829" s="440"/>
      <c r="AA829" s="440"/>
      <c r="AB829" s="440"/>
    </row>
    <row r="830" spans="1:46" ht="5.15" customHeight="1" x14ac:dyDescent="0.35">
      <c r="A830" s="440"/>
      <c r="B830" s="485"/>
      <c r="C830" s="486">
        <f>INT($C$309)+0.005</f>
        <v>4.0049999999999999</v>
      </c>
      <c r="D830" s="485"/>
      <c r="E830" s="485"/>
      <c r="F830" s="485"/>
      <c r="G830" s="485"/>
      <c r="H830" s="485"/>
      <c r="I830" s="485"/>
      <c r="J830" s="485"/>
      <c r="K830" s="485"/>
      <c r="L830" s="485"/>
      <c r="M830" s="485"/>
      <c r="N830" s="485"/>
      <c r="O830" s="485"/>
      <c r="P830" s="485"/>
      <c r="Q830" s="485"/>
      <c r="R830" s="485"/>
      <c r="S830" s="485"/>
      <c r="T830" s="485"/>
      <c r="U830" s="485"/>
      <c r="V830" s="485"/>
      <c r="W830" s="485"/>
      <c r="X830" s="485"/>
      <c r="Y830" s="485"/>
      <c r="Z830" s="440"/>
      <c r="AA830" s="440"/>
      <c r="AB830" s="440"/>
    </row>
    <row r="831" spans="1:46" outlineLevel="2" x14ac:dyDescent="0.35">
      <c r="A831" s="440"/>
      <c r="B831" s="440"/>
      <c r="C831" s="442">
        <f>INT($C$309)+2</f>
        <v>6</v>
      </c>
      <c r="D831" s="440"/>
      <c r="E831" s="440"/>
      <c r="F831" s="440"/>
      <c r="G831" s="440"/>
      <c r="H831" s="440"/>
      <c r="I831" s="440"/>
      <c r="J831" s="440"/>
      <c r="K831" s="440"/>
      <c r="L831" s="440"/>
      <c r="M831" s="440"/>
      <c r="N831" s="440"/>
      <c r="O831" s="440"/>
      <c r="P831" s="440"/>
      <c r="Q831" s="440"/>
      <c r="R831" s="440"/>
      <c r="S831" s="440"/>
      <c r="T831" s="440"/>
      <c r="U831" s="440"/>
      <c r="V831" s="440"/>
      <c r="W831" s="440"/>
      <c r="X831" s="440"/>
      <c r="Y831" s="440"/>
      <c r="Z831" s="440"/>
      <c r="AA831" s="440"/>
      <c r="AB831" s="440"/>
    </row>
    <row r="832" spans="1:46" x14ac:dyDescent="0.35">
      <c r="A832" s="440"/>
      <c r="B832" s="440"/>
      <c r="C832" s="441"/>
      <c r="D832" s="440"/>
      <c r="E832" s="440"/>
      <c r="F832" s="440"/>
      <c r="G832" s="440"/>
      <c r="H832" s="440"/>
      <c r="I832" s="440"/>
      <c r="J832" s="440"/>
      <c r="K832" s="440"/>
      <c r="L832" s="440"/>
      <c r="M832" s="440"/>
      <c r="N832" s="440"/>
      <c r="O832" s="440"/>
      <c r="P832" s="440"/>
      <c r="Q832" s="440"/>
      <c r="R832" s="440"/>
      <c r="S832" s="440"/>
      <c r="T832" s="440"/>
      <c r="U832" s="440"/>
      <c r="V832" s="440"/>
      <c r="W832" s="440"/>
      <c r="X832" s="440"/>
      <c r="Y832" s="440"/>
      <c r="Z832" s="440"/>
      <c r="AA832" s="440"/>
      <c r="AB832" s="440"/>
      <c r="AC832" s="440"/>
      <c r="AD832" s="440"/>
      <c r="AE832" s="440"/>
      <c r="AF832" s="440"/>
      <c r="AG832" s="440"/>
      <c r="AH832" s="440"/>
      <c r="AI832" s="440"/>
      <c r="AJ832" s="440"/>
      <c r="AK832" s="440"/>
      <c r="AL832" s="440"/>
      <c r="AM832" s="440"/>
      <c r="AN832" s="440"/>
      <c r="AO832" s="440"/>
      <c r="AP832" s="440"/>
      <c r="AQ832" s="440"/>
      <c r="AR832" s="440"/>
      <c r="AS832" s="440"/>
      <c r="AT832" s="440"/>
    </row>
    <row r="833" spans="1:46" x14ac:dyDescent="0.35">
      <c r="A833" s="440"/>
      <c r="B833" s="440"/>
      <c r="C833" s="441"/>
      <c r="D833" s="440"/>
      <c r="E833" s="440"/>
      <c r="F833" s="440"/>
      <c r="G833" s="440"/>
      <c r="H833" s="440"/>
      <c r="I833" s="440"/>
      <c r="J833" s="440"/>
      <c r="K833" s="440"/>
      <c r="L833" s="440"/>
      <c r="M833" s="440"/>
      <c r="N833" s="440"/>
      <c r="O833" s="440"/>
      <c r="P833" s="440"/>
      <c r="Q833" s="440"/>
      <c r="R833" s="440"/>
      <c r="S833" s="440"/>
      <c r="T833" s="440"/>
      <c r="U833" s="440"/>
      <c r="V833" s="440"/>
      <c r="W833" s="440"/>
      <c r="X833" s="440"/>
      <c r="Y833" s="440"/>
      <c r="Z833" s="440"/>
      <c r="AA833" s="440"/>
      <c r="AB833" s="440"/>
      <c r="AC833" s="440"/>
      <c r="AD833" s="440"/>
      <c r="AE833" s="440"/>
      <c r="AF833" s="440"/>
      <c r="AG833" s="440"/>
      <c r="AH833" s="440"/>
      <c r="AI833" s="440"/>
      <c r="AJ833" s="440"/>
      <c r="AK833" s="440"/>
      <c r="AL833" s="440"/>
      <c r="AM833" s="440"/>
      <c r="AN833" s="440"/>
      <c r="AO833" s="440"/>
      <c r="AP833" s="440"/>
      <c r="AQ833" s="440"/>
      <c r="AR833" s="440"/>
      <c r="AS833" s="440"/>
      <c r="AT833" s="440"/>
    </row>
    <row r="834" spans="1:46" x14ac:dyDescent="0.35">
      <c r="A834" s="440"/>
      <c r="B834" s="440"/>
      <c r="C834" s="441"/>
      <c r="D834" s="440"/>
      <c r="E834" s="440"/>
      <c r="F834" s="440"/>
      <c r="G834" s="440"/>
      <c r="H834" s="440"/>
      <c r="I834" s="440"/>
      <c r="J834" s="440"/>
      <c r="K834" s="440"/>
      <c r="L834" s="440"/>
      <c r="M834" s="440"/>
      <c r="N834" s="440"/>
      <c r="O834" s="440"/>
      <c r="P834" s="440"/>
      <c r="Q834" s="440"/>
      <c r="R834" s="440"/>
      <c r="S834" s="440"/>
      <c r="T834" s="440"/>
      <c r="U834" s="440"/>
      <c r="V834" s="440"/>
      <c r="W834" s="440"/>
      <c r="X834" s="440"/>
      <c r="Y834" s="440"/>
      <c r="Z834" s="440"/>
      <c r="AA834" s="440"/>
      <c r="AB834" s="440"/>
      <c r="AC834" s="440"/>
      <c r="AD834" s="440"/>
      <c r="AE834" s="440"/>
      <c r="AF834" s="440"/>
      <c r="AG834" s="440"/>
      <c r="AH834" s="440"/>
      <c r="AI834" s="440"/>
      <c r="AJ834" s="440"/>
      <c r="AK834" s="440"/>
      <c r="AL834" s="440"/>
      <c r="AM834" s="440"/>
      <c r="AN834" s="440"/>
      <c r="AO834" s="440"/>
      <c r="AP834" s="440"/>
      <c r="AQ834" s="440"/>
      <c r="AR834" s="440"/>
      <c r="AS834" s="440"/>
      <c r="AT834" s="440"/>
    </row>
    <row r="835" spans="1:46" x14ac:dyDescent="0.35">
      <c r="A835" s="440"/>
      <c r="B835" s="440"/>
      <c r="C835" s="441"/>
      <c r="D835" s="440"/>
      <c r="E835" s="440"/>
      <c r="F835" s="440"/>
      <c r="G835" s="440"/>
      <c r="H835" s="440"/>
      <c r="I835" s="440"/>
      <c r="J835" s="440"/>
      <c r="K835" s="440"/>
      <c r="L835" s="440"/>
      <c r="M835" s="440"/>
      <c r="N835" s="440"/>
      <c r="O835" s="440"/>
      <c r="P835" s="440"/>
      <c r="Q835" s="440"/>
      <c r="R835" s="440"/>
      <c r="S835" s="440"/>
      <c r="T835" s="440"/>
      <c r="U835" s="440"/>
      <c r="V835" s="440"/>
      <c r="W835" s="440"/>
      <c r="X835" s="440"/>
      <c r="Y835" s="440"/>
      <c r="Z835" s="440"/>
      <c r="AA835" s="440"/>
      <c r="AB835" s="440"/>
      <c r="AC835" s="440"/>
      <c r="AD835" s="440"/>
      <c r="AE835" s="440"/>
      <c r="AF835" s="440"/>
      <c r="AG835" s="440"/>
      <c r="AH835" s="440"/>
      <c r="AI835" s="440"/>
      <c r="AJ835" s="440"/>
      <c r="AK835" s="440"/>
      <c r="AL835" s="440"/>
      <c r="AM835" s="440"/>
      <c r="AN835" s="440"/>
      <c r="AO835" s="440"/>
      <c r="AP835" s="440"/>
      <c r="AQ835" s="440"/>
      <c r="AR835" s="440"/>
      <c r="AS835" s="440"/>
      <c r="AT835" s="440"/>
    </row>
    <row r="836" spans="1:46" x14ac:dyDescent="0.35">
      <c r="A836" s="440"/>
      <c r="B836" s="440"/>
      <c r="C836" s="441"/>
      <c r="D836" s="440"/>
      <c r="E836" s="440"/>
      <c r="F836" s="440"/>
      <c r="G836" s="440"/>
      <c r="H836" s="440"/>
      <c r="I836" s="440"/>
      <c r="J836" s="440"/>
      <c r="K836" s="440"/>
      <c r="L836" s="440"/>
      <c r="M836" s="440"/>
      <c r="N836" s="440"/>
      <c r="O836" s="440"/>
      <c r="P836" s="440"/>
      <c r="Q836" s="440"/>
      <c r="R836" s="440"/>
      <c r="S836" s="440"/>
      <c r="T836" s="440"/>
      <c r="U836" s="440"/>
      <c r="V836" s="440"/>
      <c r="W836" s="440"/>
      <c r="X836" s="440"/>
      <c r="Y836" s="440"/>
      <c r="Z836" s="440"/>
      <c r="AA836" s="440"/>
      <c r="AB836" s="440"/>
      <c r="AC836" s="440"/>
      <c r="AD836" s="440"/>
      <c r="AE836" s="440"/>
      <c r="AF836" s="440"/>
      <c r="AG836" s="440"/>
      <c r="AH836" s="440"/>
      <c r="AI836" s="440"/>
      <c r="AJ836" s="440"/>
      <c r="AK836" s="440"/>
      <c r="AL836" s="440"/>
      <c r="AM836" s="440"/>
      <c r="AN836" s="440"/>
      <c r="AO836" s="440"/>
      <c r="AP836" s="440"/>
      <c r="AQ836" s="440"/>
      <c r="AR836" s="440"/>
      <c r="AS836" s="440"/>
      <c r="AT836" s="440"/>
    </row>
    <row r="837" spans="1:46" x14ac:dyDescent="0.35">
      <c r="A837" s="440"/>
      <c r="B837" s="440"/>
      <c r="C837" s="441"/>
      <c r="D837" s="440"/>
      <c r="E837" s="440"/>
      <c r="F837" s="440"/>
      <c r="G837" s="440"/>
      <c r="H837" s="440"/>
      <c r="I837" s="440"/>
      <c r="J837" s="440"/>
      <c r="K837" s="440"/>
      <c r="L837" s="440"/>
      <c r="M837" s="440"/>
      <c r="N837" s="440"/>
      <c r="O837" s="440"/>
      <c r="P837" s="440"/>
      <c r="Q837" s="440"/>
      <c r="R837" s="440"/>
      <c r="S837" s="440"/>
      <c r="T837" s="440"/>
      <c r="U837" s="440"/>
      <c r="V837" s="440"/>
      <c r="W837" s="440"/>
      <c r="X837" s="440"/>
      <c r="Y837" s="440"/>
      <c r="Z837" s="440"/>
      <c r="AA837" s="440"/>
      <c r="AB837" s="440"/>
      <c r="AC837" s="440"/>
      <c r="AD837" s="440"/>
      <c r="AE837" s="440"/>
      <c r="AF837" s="440"/>
      <c r="AG837" s="440"/>
      <c r="AH837" s="440"/>
      <c r="AI837" s="440"/>
      <c r="AJ837" s="440"/>
      <c r="AK837" s="440"/>
      <c r="AL837" s="440"/>
      <c r="AM837" s="440"/>
      <c r="AN837" s="440"/>
      <c r="AO837" s="440"/>
      <c r="AP837" s="440"/>
      <c r="AQ837" s="440"/>
      <c r="AR837" s="440"/>
      <c r="AS837" s="440"/>
      <c r="AT837" s="440"/>
    </row>
    <row r="838" spans="1:46" x14ac:dyDescent="0.35">
      <c r="C838" s="658" t="s">
        <v>862</v>
      </c>
    </row>
  </sheetData>
  <autoFilter ref="H675:V784" xr:uid="{98DEA247-4F17-42B6-9603-7E1CD355C8CA}"/>
  <mergeCells count="35">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s>
  <conditionalFormatting sqref="X479:AA481 X503:AA505">
    <cfRule type="cellIs" dxfId="25" priority="30" operator="equal">
      <formula>TRUE</formula>
    </cfRule>
  </conditionalFormatting>
  <conditionalFormatting sqref="I823:J825 I821:I822 I824:M825">
    <cfRule type="expression" dxfId="24" priority="7">
      <formula>($E821&gt;=I$320)</formula>
    </cfRule>
  </conditionalFormatting>
  <conditionalFormatting sqref="P825">
    <cfRule type="expression" dxfId="23" priority="10">
      <formula>(#REF!&gt;=L$320)</formula>
    </cfRule>
  </conditionalFormatting>
  <conditionalFormatting sqref="Q825 U825">
    <cfRule type="expression" dxfId="22" priority="11">
      <formula>(#REF!&gt;=L$320)</formula>
    </cfRule>
  </conditionalFormatting>
  <conditionalFormatting sqref="R825">
    <cfRule type="expression" dxfId="21" priority="12">
      <formula>(#REF!&gt;=L$320)</formula>
    </cfRule>
  </conditionalFormatting>
  <conditionalFormatting sqref="W825">
    <cfRule type="expression" dxfId="20" priority="13">
      <formula>(#REF!&gt;=P$320)</formula>
    </cfRule>
  </conditionalFormatting>
  <conditionalFormatting sqref="V825">
    <cfRule type="expression" dxfId="19" priority="14">
      <formula>(#REF!&gt;=P$320)</formula>
    </cfRule>
  </conditionalFormatting>
  <conditionalFormatting sqref="P824">
    <cfRule type="expression" dxfId="18" priority="15">
      <formula>(#REF!&gt;=L$320)</formula>
    </cfRule>
  </conditionalFormatting>
  <conditionalFormatting sqref="Q824 U824">
    <cfRule type="expression" dxfId="17" priority="16">
      <formula>(#REF!&gt;=L$320)</formula>
    </cfRule>
  </conditionalFormatting>
  <conditionalFormatting sqref="R824">
    <cfRule type="expression" dxfId="16" priority="17">
      <formula>(#REF!&gt;=L$320)</formula>
    </cfRule>
  </conditionalFormatting>
  <conditionalFormatting sqref="W824">
    <cfRule type="expression" dxfId="15" priority="18">
      <formula>(#REF!&gt;=P$320)</formula>
    </cfRule>
  </conditionalFormatting>
  <conditionalFormatting sqref="V824">
    <cfRule type="expression" dxfId="14" priority="19">
      <formula>(#REF!&gt;=P$320)</formula>
    </cfRule>
  </conditionalFormatting>
  <conditionalFormatting sqref="K823">
    <cfRule type="expression" dxfId="13" priority="20">
      <formula>(#REF!&gt;=J$320)</formula>
    </cfRule>
  </conditionalFormatting>
  <conditionalFormatting sqref="M823">
    <cfRule type="expression" dxfId="12" priority="21">
      <formula>(#REF!&gt;=J$320)</formula>
    </cfRule>
  </conditionalFormatting>
  <conditionalFormatting sqref="L823">
    <cfRule type="expression" dxfId="11" priority="22">
      <formula>(#REF!&gt;=J$320)</formula>
    </cfRule>
  </conditionalFormatting>
  <conditionalFormatting sqref="P823">
    <cfRule type="expression" dxfId="10" priority="23">
      <formula>(#REF!&gt;=L$320)</formula>
    </cfRule>
  </conditionalFormatting>
  <conditionalFormatting sqref="Q823 U823">
    <cfRule type="expression" dxfId="9" priority="24">
      <formula>(#REF!&gt;=L$320)</formula>
    </cfRule>
  </conditionalFormatting>
  <conditionalFormatting sqref="R823">
    <cfRule type="expression" dxfId="8" priority="25">
      <formula>(#REF!&gt;=L$320)</formula>
    </cfRule>
  </conditionalFormatting>
  <conditionalFormatting sqref="W823">
    <cfRule type="expression" dxfId="7" priority="26">
      <formula>(#REF!&gt;=P$320)</formula>
    </cfRule>
  </conditionalFormatting>
  <conditionalFormatting sqref="V823">
    <cfRule type="expression" dxfId="6" priority="27">
      <formula>(#REF!&gt;=P$320)</formula>
    </cfRule>
  </conditionalFormatting>
  <conditionalFormatting sqref="O825">
    <cfRule type="expression" dxfId="5" priority="4">
      <formula>(#REF!&gt;=K$320)</formula>
    </cfRule>
  </conditionalFormatting>
  <conditionalFormatting sqref="O824">
    <cfRule type="expression" dxfId="4" priority="5">
      <formula>(#REF!&gt;=K$320)</formula>
    </cfRule>
  </conditionalFormatting>
  <conditionalFormatting sqref="O823">
    <cfRule type="expression" dxfId="3" priority="6">
      <formula>(#REF!&gt;=K$320)</formula>
    </cfRule>
  </conditionalFormatting>
  <conditionalFormatting sqref="T825">
    <cfRule type="expression" dxfId="2" priority="1">
      <formula>(#REF!&gt;=P$320)</formula>
    </cfRule>
  </conditionalFormatting>
  <conditionalFormatting sqref="T824">
    <cfRule type="expression" dxfId="1" priority="2">
      <formula>(#REF!&gt;=P$320)</formula>
    </cfRule>
  </conditionalFormatting>
  <conditionalFormatting sqref="T823">
    <cfRule type="expression" dxfId="0" priority="3">
      <formula>(#REF!&gt;=P$320)</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M123"/>
  <sheetViews>
    <sheetView topLeftCell="A16" workbookViewId="0">
      <pane xSplit="10" ySplit="41" topLeftCell="K57" activePane="bottomRight" state="frozen"/>
      <selection activeCell="A16" sqref="A16"/>
      <selection pane="topRight" activeCell="K16" sqref="K16"/>
      <selection pane="bottomLeft" activeCell="A57" sqref="A57"/>
      <selection pane="bottomRight" activeCell="K63" sqref="K63"/>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81640625" style="79" bestFit="1" customWidth="1"/>
    <col min="11" max="502" width="10.26953125" style="79" customWidth="1"/>
    <col min="503" max="503" width="1.7265625" style="79" customWidth="1"/>
    <col min="504" max="505" width="4.7265625" style="79" customWidth="1"/>
    <col min="506" max="506" width="8.7265625" style="79"/>
    <col min="507" max="507" width="46.1796875" style="79" customWidth="1"/>
    <col min="508" max="16384" width="8.7265625" style="79"/>
  </cols>
  <sheetData>
    <row r="1" spans="1:507" x14ac:dyDescent="0.3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row>
    <row r="2" spans="1:507" outlineLevel="2" x14ac:dyDescent="0.3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row>
    <row r="3" spans="1:507" ht="5.15" customHeight="1" thickBot="1" x14ac:dyDescent="0.4">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0"/>
      <c r="SL3" s="440"/>
      <c r="SM3" s="440"/>
    </row>
    <row r="4" spans="1:507" ht="5.15" customHeight="1" outlineLevel="1" x14ac:dyDescent="0.3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8"/>
      <c r="SK4" s="440"/>
      <c r="SL4" s="440"/>
      <c r="SM4" s="440"/>
    </row>
    <row r="5" spans="1:507" outlineLevel="4" x14ac:dyDescent="0.3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0"/>
      <c r="SJ5" s="452"/>
      <c r="SK5" s="440"/>
      <c r="SL5" s="440"/>
      <c r="SM5" s="440"/>
    </row>
    <row r="6" spans="1:507" ht="20.149999999999999" customHeight="1" x14ac:dyDescent="0.35">
      <c r="A6" s="440"/>
      <c r="B6" s="449"/>
      <c r="C6" s="659">
        <v>1.02</v>
      </c>
      <c r="D6" s="453"/>
      <c r="E6" s="522" t="s">
        <v>493</v>
      </c>
      <c r="F6" s="523">
        <v>2</v>
      </c>
      <c r="G6" s="456"/>
      <c r="H6" s="457" t="s">
        <v>863</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525"/>
      <c r="SJ6" s="452"/>
      <c r="SK6" s="440"/>
      <c r="SL6" s="440"/>
      <c r="SM6" s="440"/>
    </row>
    <row r="7" spans="1:507" ht="20.149999999999999" customHeight="1" outlineLevel="1" x14ac:dyDescent="0.35">
      <c r="A7" s="440"/>
      <c r="B7" s="449"/>
      <c r="C7" s="659">
        <f>INT($C$6)+1.02</f>
        <v>2.02</v>
      </c>
      <c r="D7" s="453"/>
      <c r="E7" s="522" t="s">
        <v>495</v>
      </c>
      <c r="F7" s="526">
        <v>1</v>
      </c>
      <c r="G7" s="462"/>
      <c r="H7" s="463" t="s">
        <v>496</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528"/>
      <c r="SJ7" s="452"/>
      <c r="SK7" s="440"/>
      <c r="SL7" s="440"/>
      <c r="SM7" s="440"/>
    </row>
    <row r="8" spans="1:507" ht="5.15" customHeight="1" outlineLevel="2" x14ac:dyDescent="0.3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2"/>
      <c r="SK8" s="440"/>
      <c r="SL8" s="440"/>
      <c r="SM8" s="440"/>
    </row>
    <row r="9" spans="1:507" outlineLevel="3" x14ac:dyDescent="0.3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50"/>
      <c r="SJ9" s="452"/>
      <c r="SK9" s="440"/>
      <c r="SL9" s="440"/>
      <c r="SM9" s="440"/>
    </row>
    <row r="10" spans="1:507" outlineLevel="3" x14ac:dyDescent="0.3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50"/>
      <c r="SJ10" s="452"/>
      <c r="SK10" s="440"/>
      <c r="SL10" s="440"/>
      <c r="SM10" s="440"/>
    </row>
    <row r="11" spans="1:507" outlineLevel="3" x14ac:dyDescent="0.3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50"/>
      <c r="SJ11" s="452"/>
      <c r="SK11" s="440"/>
      <c r="SL11" s="440"/>
      <c r="SM11" s="440"/>
    </row>
    <row r="12" spans="1:507" outlineLevel="3" x14ac:dyDescent="0.35">
      <c r="A12" s="440"/>
      <c r="B12" s="449"/>
      <c r="C12" s="659">
        <f>INT($C$6)+3</f>
        <v>4</v>
      </c>
      <c r="D12" s="450"/>
      <c r="E12" s="529"/>
      <c r="F12" s="529"/>
      <c r="G12" s="450"/>
      <c r="H12" s="469"/>
      <c r="I12" s="469"/>
      <c r="J12" s="469" t="s">
        <v>497</v>
      </c>
      <c r="K12" s="662" t="s">
        <v>498</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50"/>
      <c r="SJ12" s="452"/>
      <c r="SK12" s="440"/>
      <c r="SL12" s="440"/>
      <c r="SM12" s="440"/>
    </row>
    <row r="13" spans="1:507" ht="11.5" customHeight="1" outlineLevel="3" x14ac:dyDescent="0.35">
      <c r="A13" s="440"/>
      <c r="B13" s="449" t="s">
        <v>499</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450"/>
      <c r="SJ13" s="452"/>
      <c r="SK13" s="440"/>
      <c r="SL13" s="440"/>
      <c r="SM13" s="440"/>
    </row>
    <row r="14" spans="1:507" outlineLevel="4" x14ac:dyDescent="0.3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471"/>
      <c r="SJ14" s="452"/>
      <c r="SK14" s="440"/>
      <c r="SL14" s="440"/>
      <c r="SM14" s="440"/>
    </row>
    <row r="15" spans="1:507" outlineLevel="4" x14ac:dyDescent="0.35">
      <c r="A15" s="440"/>
      <c r="B15" s="449" t="s">
        <v>500</v>
      </c>
      <c r="C15" s="659">
        <f>INT(MAX($C$16:$C$31))+1</f>
        <v>5</v>
      </c>
      <c r="D15" s="471" t="s">
        <v>501</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471"/>
      <c r="SJ15" s="452"/>
      <c r="SK15" s="440"/>
      <c r="SL15" s="440"/>
      <c r="SM15" s="440"/>
    </row>
    <row r="16" spans="1:507" ht="5.15" customHeight="1" outlineLevel="1" x14ac:dyDescent="0.35">
      <c r="A16" s="440"/>
      <c r="B16" s="449"/>
      <c r="C16" s="659">
        <f>INT($C$6)+1.005</f>
        <v>2.0049999999999999</v>
      </c>
      <c r="D16" s="471" t="s">
        <v>502</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471"/>
      <c r="SJ16" s="452"/>
      <c r="SK16" s="440"/>
      <c r="SL16" s="440"/>
      <c r="SM16" s="440"/>
    </row>
    <row r="17" spans="1:507" outlineLevel="1" x14ac:dyDescent="0.35">
      <c r="A17" s="440"/>
      <c r="B17" s="449"/>
      <c r="C17" s="659">
        <f>INT($C$6)+1</f>
        <v>2</v>
      </c>
      <c r="D17" s="471"/>
      <c r="E17" s="529"/>
      <c r="F17" s="529"/>
      <c r="G17" s="471"/>
      <c r="H17" s="665" t="s">
        <v>503</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1"/>
      <c r="SJ17" s="452"/>
      <c r="SK17" s="440"/>
      <c r="SL17" s="440"/>
      <c r="SM17" s="440"/>
    </row>
    <row r="18" spans="1:507" ht="45" customHeight="1" outlineLevel="1" collapsed="1" x14ac:dyDescent="0.35">
      <c r="A18" s="440"/>
      <c r="B18" s="449"/>
      <c r="C18" s="659">
        <f>INT($C$6)+1.045</f>
        <v>2.0449999999999999</v>
      </c>
      <c r="D18" s="471"/>
      <c r="E18" s="529"/>
      <c r="F18" s="529"/>
      <c r="G18" s="471"/>
      <c r="H18" s="476" t="s">
        <v>504</v>
      </c>
      <c r="I18" s="476"/>
      <c r="J18" s="479">
        <v>1</v>
      </c>
      <c r="K18" s="862" t="s">
        <v>864</v>
      </c>
      <c r="L18" s="863"/>
      <c r="M18" s="863"/>
      <c r="N18" s="863"/>
      <c r="O18" s="863"/>
      <c r="P18" s="863"/>
      <c r="Q18" s="863"/>
      <c r="R18" s="863"/>
      <c r="S18" s="863"/>
      <c r="T18" s="863"/>
      <c r="U18" s="863"/>
      <c r="V18" s="863"/>
      <c r="W18" s="863"/>
      <c r="X18" s="863"/>
      <c r="Y18" s="863"/>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1"/>
      <c r="SJ18" s="452"/>
      <c r="SK18" s="440"/>
      <c r="SL18" s="440"/>
      <c r="SM18" s="440"/>
    </row>
    <row r="19" spans="1:507" hidden="1" outlineLevel="3" x14ac:dyDescent="0.3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1"/>
      <c r="SJ19" s="452"/>
      <c r="SK19" s="440"/>
      <c r="SL19" s="440"/>
      <c r="SM19" s="440"/>
    </row>
    <row r="20" spans="1:507" hidden="1" outlineLevel="3" x14ac:dyDescent="0.3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1"/>
      <c r="SJ20" s="452"/>
      <c r="SK20" s="440"/>
      <c r="SL20" s="440"/>
      <c r="SM20" s="440"/>
    </row>
    <row r="21" spans="1:507" ht="45" customHeight="1" outlineLevel="1" collapsed="1" x14ac:dyDescent="0.35">
      <c r="A21" s="440"/>
      <c r="B21" s="449"/>
      <c r="C21" s="659">
        <f>INT($C$6)+1.045</f>
        <v>2.0449999999999999</v>
      </c>
      <c r="D21" s="471"/>
      <c r="E21" s="529"/>
      <c r="F21" s="529"/>
      <c r="G21" s="471"/>
      <c r="H21" s="476" t="s">
        <v>505</v>
      </c>
      <c r="I21" s="476"/>
      <c r="J21" s="791">
        <v>44276</v>
      </c>
      <c r="K21" s="864" t="s">
        <v>1012</v>
      </c>
      <c r="L21" s="865"/>
      <c r="M21" s="865"/>
      <c r="N21" s="865"/>
      <c r="O21" s="865"/>
      <c r="P21" s="865"/>
      <c r="Q21" s="865"/>
      <c r="R21" s="865"/>
      <c r="S21" s="865"/>
      <c r="T21" s="865"/>
      <c r="U21" s="865"/>
      <c r="V21" s="865"/>
      <c r="W21" s="865"/>
      <c r="X21" s="865"/>
      <c r="Y21" s="866"/>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1"/>
      <c r="SJ21" s="452"/>
      <c r="SK21" s="440"/>
      <c r="SL21" s="440"/>
      <c r="SM21" s="440"/>
    </row>
    <row r="22" spans="1:507" hidden="1" outlineLevel="3" x14ac:dyDescent="0.3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1"/>
      <c r="SJ22" s="452"/>
      <c r="SK22" s="440"/>
      <c r="SL22" s="440"/>
      <c r="SM22" s="440"/>
    </row>
    <row r="23" spans="1:507" hidden="1" outlineLevel="3" x14ac:dyDescent="0.3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1"/>
      <c r="SJ23" s="452"/>
      <c r="SK23" s="440"/>
      <c r="SL23" s="440"/>
      <c r="SM23" s="440"/>
    </row>
    <row r="24" spans="1:507" ht="5.15" hidden="1" customHeight="1" outlineLevel="3" x14ac:dyDescent="0.3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t="s">
        <v>506</v>
      </c>
      <c r="SJ24" s="452"/>
      <c r="SK24" s="440"/>
      <c r="SL24" s="440"/>
      <c r="SM24" s="440"/>
    </row>
    <row r="25" spans="1:507" ht="5.15" hidden="1" customHeight="1" outlineLevel="3" x14ac:dyDescent="0.35">
      <c r="A25" s="440"/>
      <c r="B25" s="449"/>
      <c r="C25" s="659">
        <f>INT($C$6)+3.005</f>
        <v>4.0049999999999999</v>
      </c>
      <c r="D25" s="471" t="s">
        <v>502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52"/>
      <c r="SK25" s="440"/>
      <c r="SL25" s="440"/>
      <c r="SM25" s="440"/>
    </row>
    <row r="26" spans="1:507" hidden="1" outlineLevel="3" x14ac:dyDescent="0.35">
      <c r="A26" s="440"/>
      <c r="B26" s="449"/>
      <c r="C26" s="659">
        <f>INT($C$6)+3</f>
        <v>4</v>
      </c>
      <c r="D26" s="471"/>
      <c r="E26" s="529"/>
      <c r="F26" s="529"/>
      <c r="G26" s="471"/>
      <c r="H26" s="665" t="s">
        <v>507</v>
      </c>
      <c r="I26" s="665"/>
      <c r="J26" s="478" t="s">
        <v>508</v>
      </c>
      <c r="K26" s="479">
        <v>15</v>
      </c>
      <c r="L26" s="478" t="s">
        <v>509</v>
      </c>
      <c r="M26" s="479">
        <v>8.43</v>
      </c>
      <c r="N26" s="476" t="s">
        <v>510</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1"/>
      <c r="SJ26" s="452"/>
      <c r="SK26" s="440"/>
      <c r="SL26" s="440"/>
      <c r="SM26" s="440"/>
    </row>
    <row r="27" spans="1:507" hidden="1" outlineLevel="3" x14ac:dyDescent="0.35">
      <c r="A27" s="440"/>
      <c r="B27" s="449"/>
      <c r="C27" s="659">
        <f>INT($C$6)+3</f>
        <v>4</v>
      </c>
      <c r="D27" s="471"/>
      <c r="E27" s="529"/>
      <c r="F27" s="529"/>
      <c r="G27" s="471"/>
      <c r="H27" s="476" t="s">
        <v>511</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1"/>
      <c r="SJ27" s="452"/>
      <c r="SK27" s="440"/>
      <c r="SL27" s="440"/>
      <c r="SM27" s="440"/>
    </row>
    <row r="28" spans="1:507" hidden="1" outlineLevel="3" x14ac:dyDescent="0.35">
      <c r="A28" s="440"/>
      <c r="B28" s="449"/>
      <c r="C28" s="659">
        <f>INT($C$6)+3</f>
        <v>4</v>
      </c>
      <c r="D28" s="471"/>
      <c r="E28" s="529"/>
      <c r="F28" s="529"/>
      <c r="G28" s="471"/>
      <c r="H28" s="476" t="s">
        <v>512</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1"/>
      <c r="SJ28" s="452"/>
      <c r="SK28" s="440"/>
      <c r="SL28" s="440"/>
      <c r="SM28" s="440"/>
    </row>
    <row r="29" spans="1:507" hidden="1" outlineLevel="3" x14ac:dyDescent="0.35">
      <c r="A29" s="440"/>
      <c r="B29" s="449"/>
      <c r="C29" s="659">
        <f>INT($C$6)+3</f>
        <v>4</v>
      </c>
      <c r="D29" s="471"/>
      <c r="E29" s="529"/>
      <c r="F29" s="529"/>
      <c r="G29" s="471"/>
      <c r="H29" s="476" t="s">
        <v>513</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1"/>
      <c r="SJ29" s="452"/>
      <c r="SK29" s="440"/>
      <c r="SL29" s="440"/>
      <c r="SM29" s="440"/>
    </row>
    <row r="30" spans="1:507" hidden="1" outlineLevel="3" x14ac:dyDescent="0.35">
      <c r="A30" s="440"/>
      <c r="B30" s="449"/>
      <c r="C30" s="659">
        <f>INT($C$6)+3</f>
        <v>4</v>
      </c>
      <c r="D30" s="471"/>
      <c r="E30" s="529"/>
      <c r="F30" s="529"/>
      <c r="G30" s="471"/>
      <c r="H30" s="476" t="s">
        <v>514</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1"/>
      <c r="SJ30" s="452"/>
      <c r="SK30" s="440"/>
      <c r="SL30" s="440"/>
      <c r="SM30" s="440"/>
    </row>
    <row r="31" spans="1:507" ht="5.15" hidden="1" customHeight="1" outlineLevel="3" x14ac:dyDescent="0.3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t="s">
        <v>506</v>
      </c>
      <c r="SJ31" s="452"/>
      <c r="SK31" s="440"/>
      <c r="SL31" s="440"/>
      <c r="SM31" s="440"/>
    </row>
    <row r="32" spans="1:507" ht="5.15" hidden="1" customHeight="1" outlineLevel="2" x14ac:dyDescent="0.3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52"/>
      <c r="SK32" s="440"/>
      <c r="SL32" s="440"/>
      <c r="SM32" s="440"/>
    </row>
    <row r="33" spans="1:507" ht="5.15" customHeight="1" outlineLevel="1" x14ac:dyDescent="0.3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4" t="s">
        <v>141</v>
      </c>
      <c r="SK33" s="440"/>
      <c r="SL33" s="440"/>
      <c r="SM33" s="440"/>
    </row>
    <row r="34" spans="1:507" ht="5.15" customHeight="1" x14ac:dyDescent="0.3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40"/>
      <c r="SL34" s="440"/>
      <c r="SM34" s="440"/>
    </row>
    <row r="35" spans="1:507" outlineLevel="2" x14ac:dyDescent="0.3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row>
    <row r="36" spans="1:507" outlineLevel="2" x14ac:dyDescent="0.3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row>
    <row r="37" spans="1:507" ht="5.15" customHeight="1" thickBot="1" x14ac:dyDescent="0.4">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0"/>
      <c r="SL37" s="440"/>
      <c r="SM37" s="440"/>
    </row>
    <row r="38" spans="1:507" ht="5.15" customHeight="1" outlineLevel="1" x14ac:dyDescent="0.3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8"/>
      <c r="SK38" s="440"/>
      <c r="SL38" s="440"/>
      <c r="SM38" s="440"/>
    </row>
    <row r="39" spans="1:507" outlineLevel="4" x14ac:dyDescent="0.3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0"/>
      <c r="SJ39" s="452"/>
      <c r="SK39" s="440"/>
      <c r="SL39" s="440"/>
      <c r="SM39" s="440"/>
    </row>
    <row r="40" spans="1:507" ht="20.149999999999999" customHeight="1" x14ac:dyDescent="0.35">
      <c r="A40" s="440"/>
      <c r="B40" s="449"/>
      <c r="C40" s="659">
        <v>1.02</v>
      </c>
      <c r="D40" s="453"/>
      <c r="E40" s="522" t="s">
        <v>493</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525"/>
      <c r="SJ40" s="452"/>
      <c r="SK40" s="440"/>
      <c r="SL40" s="440"/>
      <c r="SM40" s="440"/>
    </row>
    <row r="41" spans="1:507" ht="20.149999999999999" customHeight="1" outlineLevel="1" x14ac:dyDescent="0.35">
      <c r="A41" s="440"/>
      <c r="B41" s="449"/>
      <c r="C41" s="659">
        <f>INT($C$40)+1.02</f>
        <v>2.02</v>
      </c>
      <c r="D41" s="453"/>
      <c r="E41" s="522" t="s">
        <v>495</v>
      </c>
      <c r="F41" s="526">
        <v>1</v>
      </c>
      <c r="G41" s="462"/>
      <c r="H41" s="671" t="s">
        <v>786</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528"/>
      <c r="SJ41" s="452"/>
      <c r="SK41" s="440"/>
      <c r="SL41" s="440"/>
      <c r="SM41" s="440"/>
    </row>
    <row r="42" spans="1:507" ht="5.15" customHeight="1" outlineLevel="2" x14ac:dyDescent="0.3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2"/>
      <c r="SK42" s="440"/>
      <c r="SL42" s="440"/>
      <c r="SM42" s="440"/>
    </row>
    <row r="43" spans="1:507" outlineLevel="2" x14ac:dyDescent="0.3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H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50"/>
      <c r="SJ43" s="452"/>
      <c r="SK43" s="440"/>
      <c r="SL43" s="440"/>
      <c r="SM43" s="440"/>
    </row>
    <row r="44" spans="1:507" outlineLevel="2" collapsed="1" x14ac:dyDescent="0.3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H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450"/>
      <c r="SJ44" s="452"/>
      <c r="SK44" s="440"/>
      <c r="SL44" s="440"/>
      <c r="SM44" s="440"/>
    </row>
    <row r="45" spans="1:507" hidden="1" outlineLevel="3" x14ac:dyDescent="0.35">
      <c r="A45" s="440"/>
      <c r="B45" s="449"/>
      <c r="C45" s="659">
        <f>INT($C$40)+3</f>
        <v>4</v>
      </c>
      <c r="D45" s="450"/>
      <c r="E45" s="529"/>
      <c r="F45" s="529"/>
      <c r="G45" s="450"/>
      <c r="H45" s="469"/>
      <c r="I45" s="469"/>
      <c r="J45" s="673" t="s">
        <v>865</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0</v>
      </c>
      <c r="SI45" s="450"/>
      <c r="SJ45" s="452"/>
      <c r="SK45" s="440"/>
      <c r="SL45" s="440"/>
      <c r="SM45" s="440"/>
    </row>
    <row r="46" spans="1:507" hidden="1" outlineLevel="3" x14ac:dyDescent="0.35">
      <c r="A46" s="440"/>
      <c r="B46" s="449"/>
      <c r="C46" s="659">
        <f>INT($C$40)+3</f>
        <v>4</v>
      </c>
      <c r="D46" s="450"/>
      <c r="E46" s="529"/>
      <c r="F46" s="529"/>
      <c r="G46" s="450"/>
      <c r="H46" s="469"/>
      <c r="I46" s="469"/>
      <c r="J46" s="673" t="s">
        <v>866</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0</v>
      </c>
      <c r="SI46" s="450"/>
      <c r="SJ46" s="452"/>
      <c r="SK46" s="440"/>
      <c r="SL46" s="440"/>
      <c r="SM46" s="440"/>
    </row>
    <row r="47" spans="1:507" outlineLevel="2" collapsed="1" x14ac:dyDescent="0.35">
      <c r="A47" s="440"/>
      <c r="B47" s="449"/>
      <c r="C47" s="659">
        <f>INT($C$40)+2</f>
        <v>3</v>
      </c>
      <c r="D47" s="450"/>
      <c r="E47" s="529"/>
      <c r="F47" s="529"/>
      <c r="G47" s="450"/>
      <c r="H47" s="469"/>
      <c r="I47" s="469" t="s">
        <v>867</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0"/>
      <c r="SJ47" s="452"/>
      <c r="SK47" s="440"/>
      <c r="SL47" s="440"/>
      <c r="SM47" s="440"/>
    </row>
    <row r="48" spans="1:507" hidden="1" outlineLevel="3" x14ac:dyDescent="0.35">
      <c r="A48" s="440"/>
      <c r="B48" s="449"/>
      <c r="C48" s="659">
        <f>INT($C$40)+3</f>
        <v>4</v>
      </c>
      <c r="D48" s="450"/>
      <c r="E48" s="529"/>
      <c r="F48" s="529"/>
      <c r="G48" s="450"/>
      <c r="H48" s="469"/>
      <c r="I48" s="469"/>
      <c r="J48" s="673" t="s">
        <v>865</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0</v>
      </c>
      <c r="SI48" s="450"/>
      <c r="SJ48" s="452"/>
      <c r="SK48" s="440"/>
      <c r="SL48" s="440"/>
      <c r="SM48" s="440"/>
    </row>
    <row r="49" spans="1:507" hidden="1" outlineLevel="3" x14ac:dyDescent="0.35">
      <c r="A49" s="440"/>
      <c r="B49" s="449"/>
      <c r="C49" s="659">
        <f>INT($C$40)+3</f>
        <v>4</v>
      </c>
      <c r="D49" s="450"/>
      <c r="E49" s="529"/>
      <c r="F49" s="529"/>
      <c r="G49" s="450"/>
      <c r="H49" s="469"/>
      <c r="I49" s="469"/>
      <c r="J49" s="673" t="s">
        <v>866</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0</v>
      </c>
      <c r="SI49" s="450"/>
      <c r="SJ49" s="452"/>
      <c r="SK49" s="440"/>
      <c r="SL49" s="440"/>
      <c r="SM49" s="440"/>
    </row>
    <row r="50" spans="1:507" outlineLevel="2" x14ac:dyDescent="0.3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0"/>
      <c r="SJ50" s="452"/>
      <c r="SK50" s="440"/>
      <c r="SL50" s="440"/>
      <c r="SM50" s="440"/>
    </row>
    <row r="51" spans="1:507" ht="11.5" customHeight="1" outlineLevel="2" collapsed="1" x14ac:dyDescent="0.35">
      <c r="A51" s="440"/>
      <c r="B51" s="449" t="s">
        <v>499</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50"/>
      <c r="SJ51" s="452"/>
      <c r="SK51" s="440"/>
      <c r="SL51" s="440"/>
      <c r="SM51" s="440"/>
    </row>
    <row r="52" spans="1:507" hidden="1" outlineLevel="4" x14ac:dyDescent="0.35">
      <c r="A52" s="440"/>
      <c r="B52" s="449"/>
      <c r="C52" s="659">
        <f>INT(MAX($C$56:$C$75))+1</f>
        <v>5</v>
      </c>
      <c r="D52" s="471"/>
      <c r="E52" s="529"/>
      <c r="F52" s="529"/>
      <c r="G52" s="471"/>
      <c r="H52" s="529" t="s">
        <v>868</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H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471"/>
      <c r="SJ52" s="452"/>
      <c r="SK52" s="440"/>
      <c r="SL52" s="440"/>
      <c r="SM52" s="440"/>
    </row>
    <row r="53" spans="1:507" hidden="1" outlineLevel="4" x14ac:dyDescent="0.35">
      <c r="A53" s="440"/>
      <c r="B53" s="449" t="s">
        <v>500</v>
      </c>
      <c r="C53" s="659">
        <f>INT(MAX($C$56:$C$75))+1</f>
        <v>5</v>
      </c>
      <c r="D53" s="471" t="s">
        <v>501</v>
      </c>
      <c r="E53" s="529"/>
      <c r="F53" s="529"/>
      <c r="G53" s="471"/>
      <c r="H53" s="529" t="s">
        <v>869</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H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471"/>
      <c r="SJ53" s="452"/>
      <c r="SK53" s="440"/>
      <c r="SL53" s="440"/>
      <c r="SM53" s="440"/>
    </row>
    <row r="54" spans="1:507" outlineLevel="1" x14ac:dyDescent="0.35">
      <c r="A54" s="440"/>
      <c r="B54" s="449"/>
      <c r="C54" s="659">
        <f>INT($C$40)+1</f>
        <v>2</v>
      </c>
      <c r="D54" s="471"/>
      <c r="E54" s="529"/>
      <c r="F54" s="529"/>
      <c r="G54" s="471"/>
      <c r="H54" s="532" t="s">
        <v>877</v>
      </c>
      <c r="I54" s="489" t="s">
        <v>889</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471"/>
      <c r="SJ54" s="452"/>
      <c r="SK54" s="440"/>
      <c r="SL54" s="440"/>
      <c r="SM54" s="440"/>
    </row>
    <row r="55" spans="1:507" outlineLevel="1" x14ac:dyDescent="0.35">
      <c r="A55" s="440"/>
      <c r="B55" s="449"/>
      <c r="C55" s="659">
        <f>INT($C$40)+1</f>
        <v>2</v>
      </c>
      <c r="D55" s="471"/>
      <c r="E55" s="529"/>
      <c r="F55" s="529"/>
      <c r="G55" s="471"/>
      <c r="H55" s="675" t="s">
        <v>498</v>
      </c>
      <c r="I55" s="675" t="s">
        <v>209</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471"/>
      <c r="SJ55" s="452"/>
      <c r="SK55" s="440"/>
      <c r="SL55" s="440"/>
      <c r="SM55" s="440"/>
    </row>
    <row r="56" spans="1:507" ht="5.15" customHeight="1" outlineLevel="3" x14ac:dyDescent="0.35">
      <c r="A56" s="440"/>
      <c r="B56" s="449"/>
      <c r="C56" s="659">
        <f>INT($C$40)+3.005</f>
        <v>4.0049999999999999</v>
      </c>
      <c r="D56" s="471" t="s">
        <v>502</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471"/>
      <c r="SJ56" s="452"/>
      <c r="SK56" s="440"/>
      <c r="SL56" s="440"/>
      <c r="SM56" s="440"/>
    </row>
    <row r="57" spans="1:507" outlineLevel="2" x14ac:dyDescent="0.35">
      <c r="A57" s="440"/>
      <c r="B57" s="449"/>
      <c r="C57" s="659">
        <f>INT($C$40)+2</f>
        <v>3</v>
      </c>
      <c r="D57" s="471"/>
      <c r="E57" s="529">
        <v>1</v>
      </c>
      <c r="F57" s="529"/>
      <c r="G57" s="471"/>
      <c r="H57" s="676" t="s">
        <v>870</v>
      </c>
      <c r="I57" s="677" t="s">
        <v>871</v>
      </c>
      <c r="J57" s="677">
        <v>0</v>
      </c>
      <c r="K57" s="792">
        <v>1.6</v>
      </c>
      <c r="L57" s="793">
        <v>1.6</v>
      </c>
      <c r="M57" s="793">
        <v>1.6</v>
      </c>
      <c r="N57" s="793">
        <v>2.0499999999999998</v>
      </c>
      <c r="O57" s="793">
        <v>2.0499999999999998</v>
      </c>
      <c r="P57" s="793">
        <v>2.0499999999999998</v>
      </c>
      <c r="Q57" s="793">
        <v>2.0499999999999998</v>
      </c>
      <c r="R57" s="793">
        <v>2.0499999999999998</v>
      </c>
      <c r="S57" s="793">
        <v>2.0499999999999998</v>
      </c>
      <c r="T57" s="793">
        <v>2.0499999999999998</v>
      </c>
      <c r="U57" s="793">
        <v>2.15</v>
      </c>
      <c r="V57" s="793">
        <v>2.15</v>
      </c>
      <c r="W57" s="793">
        <v>2.15</v>
      </c>
      <c r="X57" s="793">
        <v>2.15</v>
      </c>
      <c r="Y57" s="793">
        <v>2.21</v>
      </c>
      <c r="Z57" s="793">
        <v>2.21</v>
      </c>
      <c r="AA57" s="793">
        <v>1</v>
      </c>
      <c r="AB57" s="793">
        <v>1</v>
      </c>
      <c r="AC57" s="793">
        <v>1</v>
      </c>
      <c r="AD57" s="793">
        <v>0.8</v>
      </c>
      <c r="AE57" s="793">
        <v>0.8</v>
      </c>
      <c r="AF57" s="793">
        <v>0.8</v>
      </c>
      <c r="AG57" s="793">
        <v>0.8</v>
      </c>
      <c r="AH57" s="793">
        <v>0.9</v>
      </c>
      <c r="AI57" s="793">
        <v>0.9</v>
      </c>
      <c r="AJ57" s="793">
        <v>0.9</v>
      </c>
      <c r="AK57" s="793">
        <v>0.9</v>
      </c>
      <c r="AL57" s="793">
        <v>0.9</v>
      </c>
      <c r="AM57" s="793">
        <v>0.9</v>
      </c>
      <c r="AN57" s="793">
        <v>0.9</v>
      </c>
      <c r="AO57" s="793">
        <v>0.9</v>
      </c>
      <c r="AP57" s="793">
        <v>1</v>
      </c>
      <c r="AQ57" s="793">
        <v>1</v>
      </c>
      <c r="AR57" s="793">
        <v>1</v>
      </c>
      <c r="AS57" s="793">
        <v>1</v>
      </c>
      <c r="AT57" s="793">
        <v>1</v>
      </c>
      <c r="AU57" s="793">
        <v>1</v>
      </c>
      <c r="AV57" s="793">
        <v>1</v>
      </c>
      <c r="AW57" s="793">
        <v>1.75</v>
      </c>
      <c r="AX57" s="793">
        <v>1.75</v>
      </c>
      <c r="AY57" s="793">
        <v>1.75</v>
      </c>
      <c r="AZ57" s="793">
        <v>1.75</v>
      </c>
      <c r="BA57" s="793">
        <v>1.75</v>
      </c>
      <c r="BB57" s="793">
        <v>1.5</v>
      </c>
      <c r="BC57" s="793">
        <v>1.5</v>
      </c>
      <c r="BD57" s="793">
        <v>1.5</v>
      </c>
      <c r="BE57" s="793">
        <v>1.5</v>
      </c>
      <c r="BF57" s="793">
        <v>1.6</v>
      </c>
      <c r="BG57" s="793">
        <v>1.6</v>
      </c>
      <c r="BH57" s="793">
        <v>1.6</v>
      </c>
      <c r="BI57" s="793">
        <v>1.6</v>
      </c>
      <c r="BJ57" s="793">
        <v>1.6</v>
      </c>
      <c r="BK57" s="793">
        <v>1.6</v>
      </c>
      <c r="BL57" s="793">
        <v>1.6</v>
      </c>
      <c r="BM57" s="793">
        <v>1.6</v>
      </c>
      <c r="BN57" s="793">
        <v>2.0499999999999998</v>
      </c>
      <c r="BO57" s="793">
        <v>2.0499999999999998</v>
      </c>
      <c r="BP57" s="793">
        <v>2.0499999999999998</v>
      </c>
      <c r="BQ57" s="793">
        <v>2.0499999999999998</v>
      </c>
      <c r="BR57" s="793">
        <v>2.0499999999999998</v>
      </c>
      <c r="BS57" s="793">
        <v>2.0499999999999998</v>
      </c>
      <c r="BT57" s="793">
        <v>2.0499999999999998</v>
      </c>
      <c r="BU57" s="793">
        <v>2.15</v>
      </c>
      <c r="BV57" s="793">
        <v>2.15</v>
      </c>
      <c r="BW57" s="793">
        <v>2.15</v>
      </c>
      <c r="BX57" s="793">
        <v>2.15</v>
      </c>
      <c r="BY57" s="793">
        <v>2.21</v>
      </c>
      <c r="BZ57" s="793">
        <v>2.21</v>
      </c>
      <c r="CA57" s="793">
        <v>1</v>
      </c>
      <c r="CB57" s="793">
        <v>1</v>
      </c>
      <c r="CC57" s="793">
        <v>1</v>
      </c>
      <c r="CD57" s="793">
        <v>0.8</v>
      </c>
      <c r="CE57" s="793">
        <v>0.8</v>
      </c>
      <c r="CF57" s="793">
        <v>0.8</v>
      </c>
      <c r="CG57" s="793">
        <v>0.8</v>
      </c>
      <c r="CH57" s="793">
        <v>0.9</v>
      </c>
      <c r="CI57" s="793">
        <v>0.9</v>
      </c>
      <c r="CJ57" s="793">
        <v>0.9</v>
      </c>
      <c r="CK57" s="793">
        <v>0.9</v>
      </c>
      <c r="CL57" s="793">
        <v>0.9</v>
      </c>
      <c r="CM57" s="793">
        <v>0.9</v>
      </c>
      <c r="CN57" s="793">
        <v>0.9</v>
      </c>
      <c r="CO57" s="793">
        <v>0.9</v>
      </c>
      <c r="CP57" s="793">
        <v>1</v>
      </c>
      <c r="CQ57" s="793">
        <v>1</v>
      </c>
      <c r="CR57" s="793">
        <v>1</v>
      </c>
      <c r="CS57" s="793">
        <v>1</v>
      </c>
      <c r="CT57" s="793">
        <v>1</v>
      </c>
      <c r="CU57" s="793">
        <v>1</v>
      </c>
      <c r="CV57" s="793">
        <v>1</v>
      </c>
      <c r="CW57" s="793">
        <v>1.75</v>
      </c>
      <c r="CX57" s="793">
        <v>1.75</v>
      </c>
      <c r="CY57" s="793">
        <v>1.75</v>
      </c>
      <c r="CZ57" s="793">
        <v>1.75</v>
      </c>
      <c r="DA57" s="793">
        <v>1.75</v>
      </c>
      <c r="DB57" s="793">
        <v>1.65</v>
      </c>
      <c r="DC57" s="793">
        <v>1.65</v>
      </c>
      <c r="DD57" s="793">
        <v>1.65</v>
      </c>
      <c r="DE57" s="793">
        <v>1.65</v>
      </c>
      <c r="DF57" s="793">
        <v>1.5</v>
      </c>
      <c r="DG57" s="793">
        <v>1.5</v>
      </c>
      <c r="DH57" s="793">
        <v>1.5</v>
      </c>
      <c r="DI57" s="793">
        <v>1.5</v>
      </c>
      <c r="DJ57" s="793">
        <v>1.5</v>
      </c>
      <c r="DK57" s="793">
        <v>1.5</v>
      </c>
      <c r="DL57" s="793">
        <v>1.5</v>
      </c>
      <c r="DM57" s="793">
        <v>1.5</v>
      </c>
      <c r="DN57" s="793">
        <v>1.5</v>
      </c>
      <c r="DO57" s="793">
        <v>1.5</v>
      </c>
      <c r="DP57" s="793">
        <v>1.5</v>
      </c>
      <c r="DQ57" s="793">
        <v>1.5</v>
      </c>
      <c r="DR57" s="793">
        <v>1.5</v>
      </c>
      <c r="DS57" s="793">
        <v>1.5</v>
      </c>
      <c r="DT57" s="793">
        <v>1.5</v>
      </c>
      <c r="DU57" s="793">
        <v>2.02</v>
      </c>
      <c r="DV57" s="793">
        <v>2.02</v>
      </c>
      <c r="DW57" s="793">
        <v>2.02</v>
      </c>
      <c r="DX57" s="793">
        <v>2.02</v>
      </c>
      <c r="DY57" s="793">
        <v>2.09</v>
      </c>
      <c r="DZ57" s="793">
        <v>2.09</v>
      </c>
      <c r="EA57" s="793">
        <v>1</v>
      </c>
      <c r="EB57" s="793">
        <v>1</v>
      </c>
      <c r="EC57" s="793">
        <v>1</v>
      </c>
      <c r="ED57" s="793">
        <v>0.8</v>
      </c>
      <c r="EE57" s="793">
        <v>0.8</v>
      </c>
      <c r="EF57" s="793">
        <v>0.8</v>
      </c>
      <c r="EG57" s="793">
        <v>0.8</v>
      </c>
      <c r="EH57" s="793">
        <v>0.9</v>
      </c>
      <c r="EI57" s="793">
        <v>0.9</v>
      </c>
      <c r="EJ57" s="793">
        <v>0.9</v>
      </c>
      <c r="EK57" s="793">
        <v>0.9</v>
      </c>
      <c r="EL57" s="793">
        <v>0.9</v>
      </c>
      <c r="EM57" s="793">
        <v>0.9</v>
      </c>
      <c r="EN57" s="793">
        <v>0.9</v>
      </c>
      <c r="EO57" s="793">
        <v>0.9</v>
      </c>
      <c r="EP57" s="793">
        <v>1</v>
      </c>
      <c r="EQ57" s="793">
        <v>1</v>
      </c>
      <c r="ER57" s="793">
        <v>1</v>
      </c>
      <c r="ES57" s="793">
        <v>1</v>
      </c>
      <c r="ET57" s="793">
        <v>1</v>
      </c>
      <c r="EU57" s="793">
        <v>1</v>
      </c>
      <c r="EV57" s="793">
        <v>1</v>
      </c>
      <c r="EW57" s="793">
        <v>1.75</v>
      </c>
      <c r="EX57" s="793">
        <v>1.75</v>
      </c>
      <c r="EY57" s="793">
        <v>1.75</v>
      </c>
      <c r="EZ57" s="793">
        <v>1.75</v>
      </c>
      <c r="FA57" s="793">
        <v>1.75</v>
      </c>
      <c r="FB57" s="793">
        <v>1.65</v>
      </c>
      <c r="FC57" s="793">
        <v>1.65</v>
      </c>
      <c r="FD57" s="793">
        <v>1.65</v>
      </c>
      <c r="FE57" s="793">
        <v>1.65</v>
      </c>
      <c r="FF57" s="793">
        <v>1.5</v>
      </c>
      <c r="FG57" s="793">
        <v>1.5</v>
      </c>
      <c r="FH57" s="793">
        <v>1.5</v>
      </c>
      <c r="FI57" s="793">
        <v>1.5</v>
      </c>
      <c r="FJ57" s="793">
        <v>1.5</v>
      </c>
      <c r="FK57" s="793">
        <v>1.5</v>
      </c>
      <c r="FL57" s="793">
        <v>1.5</v>
      </c>
      <c r="FM57" s="793">
        <v>1.5</v>
      </c>
      <c r="FN57" s="793">
        <v>1.5</v>
      </c>
      <c r="FO57" s="793">
        <v>1.5</v>
      </c>
      <c r="FP57" s="793">
        <v>1.5</v>
      </c>
      <c r="FQ57" s="793">
        <v>1.5</v>
      </c>
      <c r="FR57" s="793">
        <v>1.5</v>
      </c>
      <c r="FS57" s="793">
        <v>1.5</v>
      </c>
      <c r="FT57" s="793">
        <v>1.5</v>
      </c>
      <c r="FU57" s="793">
        <v>2.02</v>
      </c>
      <c r="FV57" s="793">
        <v>2.02</v>
      </c>
      <c r="FW57" s="793">
        <v>2.02</v>
      </c>
      <c r="FX57" s="793">
        <v>2.02</v>
      </c>
      <c r="FY57" s="793">
        <v>2.09</v>
      </c>
      <c r="FZ57" s="793">
        <v>2.09</v>
      </c>
      <c r="GA57" s="793">
        <v>1</v>
      </c>
      <c r="GB57" s="793">
        <v>1</v>
      </c>
      <c r="GC57" s="793">
        <v>1</v>
      </c>
      <c r="GD57" s="793">
        <v>0.8</v>
      </c>
      <c r="GE57" s="793">
        <v>0.8</v>
      </c>
      <c r="GF57" s="793">
        <v>0.8</v>
      </c>
      <c r="GG57" s="793">
        <v>0.8</v>
      </c>
      <c r="GH57" s="793">
        <v>0.9</v>
      </c>
      <c r="GI57" s="793">
        <v>0.9</v>
      </c>
      <c r="GJ57" s="793">
        <v>0.9</v>
      </c>
      <c r="GK57" s="793">
        <v>0.9</v>
      </c>
      <c r="GL57" s="793">
        <v>0.9</v>
      </c>
      <c r="GM57" s="793">
        <v>0.9</v>
      </c>
      <c r="GN57" s="793">
        <v>0.9</v>
      </c>
      <c r="GO57" s="793">
        <v>0.9</v>
      </c>
      <c r="GP57" s="793">
        <v>1</v>
      </c>
      <c r="GQ57" s="793">
        <v>1</v>
      </c>
      <c r="GR57" s="793">
        <v>1</v>
      </c>
      <c r="GS57" s="793">
        <v>1</v>
      </c>
      <c r="GT57" s="793">
        <v>1</v>
      </c>
      <c r="GU57" s="793">
        <v>1</v>
      </c>
      <c r="GV57" s="793">
        <v>1</v>
      </c>
      <c r="GW57" s="793">
        <v>1.75</v>
      </c>
      <c r="GX57" s="793">
        <v>1.75</v>
      </c>
      <c r="GY57" s="793">
        <v>1.75</v>
      </c>
      <c r="GZ57" s="793">
        <v>1.75</v>
      </c>
      <c r="HA57" s="793">
        <v>1.75</v>
      </c>
      <c r="HB57" s="793">
        <v>1.65</v>
      </c>
      <c r="HC57" s="793">
        <v>1.65</v>
      </c>
      <c r="HD57" s="793">
        <v>1.65</v>
      </c>
      <c r="HE57" s="793">
        <v>1.65</v>
      </c>
      <c r="HF57" s="793">
        <v>1.5</v>
      </c>
      <c r="HG57" s="793">
        <v>1.5</v>
      </c>
      <c r="HH57" s="793">
        <v>1.5</v>
      </c>
      <c r="HI57" s="793">
        <v>1.5</v>
      </c>
      <c r="HJ57" s="793">
        <v>1.5</v>
      </c>
      <c r="HK57" s="793">
        <v>1.5</v>
      </c>
      <c r="HL57" s="793">
        <v>1.5</v>
      </c>
      <c r="HM57" s="793">
        <v>1.5</v>
      </c>
      <c r="HN57" s="793">
        <v>1.5</v>
      </c>
      <c r="HO57" s="793">
        <v>1.5</v>
      </c>
      <c r="HP57" s="793">
        <v>1.5</v>
      </c>
      <c r="HQ57" s="793">
        <v>1.5</v>
      </c>
      <c r="HR57" s="793">
        <v>1.5</v>
      </c>
      <c r="HS57" s="793">
        <v>1.5</v>
      </c>
      <c r="HT57" s="793">
        <v>1.5</v>
      </c>
      <c r="HU57" s="793">
        <v>2.02</v>
      </c>
      <c r="HV57" s="793">
        <v>2.02</v>
      </c>
      <c r="HW57" s="793">
        <v>2.02</v>
      </c>
      <c r="HX57" s="793">
        <v>2.02</v>
      </c>
      <c r="HY57" s="793">
        <v>2.09</v>
      </c>
      <c r="HZ57" s="793">
        <v>2.09</v>
      </c>
      <c r="IA57" s="793">
        <v>1</v>
      </c>
      <c r="IB57" s="793">
        <v>1</v>
      </c>
      <c r="IC57" s="793">
        <v>1</v>
      </c>
      <c r="ID57" s="793">
        <v>0.8</v>
      </c>
      <c r="IE57" s="793">
        <v>0.8</v>
      </c>
      <c r="IF57" s="793">
        <v>0.8</v>
      </c>
      <c r="IG57" s="793">
        <v>0.8</v>
      </c>
      <c r="IH57" s="793">
        <v>0.9</v>
      </c>
      <c r="II57" s="793">
        <v>0.9</v>
      </c>
      <c r="IJ57" s="793">
        <v>0.9</v>
      </c>
      <c r="IK57" s="793">
        <v>0.9</v>
      </c>
      <c r="IL57" s="793">
        <v>0.9</v>
      </c>
      <c r="IM57" s="793">
        <v>0.9</v>
      </c>
      <c r="IN57" s="793">
        <v>0.9</v>
      </c>
      <c r="IO57" s="793">
        <v>0.9</v>
      </c>
      <c r="IP57" s="793">
        <v>1</v>
      </c>
      <c r="IQ57" s="793">
        <v>1</v>
      </c>
      <c r="IR57" s="793">
        <v>1</v>
      </c>
      <c r="IS57" s="793">
        <v>1</v>
      </c>
      <c r="IT57" s="793">
        <v>1</v>
      </c>
      <c r="IU57" s="793">
        <v>1</v>
      </c>
      <c r="IV57" s="793">
        <v>1</v>
      </c>
      <c r="IW57" s="793">
        <v>1.75</v>
      </c>
      <c r="IX57" s="793">
        <v>1.75</v>
      </c>
      <c r="IY57" s="793">
        <v>1.75</v>
      </c>
      <c r="IZ57" s="793">
        <v>1.75</v>
      </c>
      <c r="JA57" s="793">
        <v>1.75</v>
      </c>
      <c r="JB57" s="793">
        <v>1.65</v>
      </c>
      <c r="JC57" s="793">
        <v>1.65</v>
      </c>
      <c r="JD57" s="793">
        <v>1.65</v>
      </c>
      <c r="JE57" s="793">
        <v>1.65</v>
      </c>
      <c r="JF57" s="793">
        <v>1.5</v>
      </c>
      <c r="JG57" s="793">
        <v>1.5</v>
      </c>
      <c r="JH57" s="793">
        <v>1.5</v>
      </c>
      <c r="JI57" s="793">
        <v>1.5</v>
      </c>
      <c r="JJ57" s="793">
        <v>1.5</v>
      </c>
      <c r="JK57" s="793">
        <v>1.5</v>
      </c>
      <c r="JL57" s="793">
        <v>1.5</v>
      </c>
      <c r="JM57" s="793">
        <v>1.5</v>
      </c>
      <c r="JN57" s="793">
        <v>1.5</v>
      </c>
      <c r="JO57" s="793">
        <v>1.5</v>
      </c>
      <c r="JP57" s="793">
        <v>1.5</v>
      </c>
      <c r="JQ57" s="793">
        <v>1.5</v>
      </c>
      <c r="JR57" s="793">
        <v>1.5</v>
      </c>
      <c r="JS57" s="793">
        <v>1.5</v>
      </c>
      <c r="JT57" s="793">
        <v>1.5</v>
      </c>
      <c r="JU57" s="793">
        <v>2.02</v>
      </c>
      <c r="JV57" s="793">
        <v>2.02</v>
      </c>
      <c r="JW57" s="793">
        <v>2.02</v>
      </c>
      <c r="JX57" s="793">
        <v>2.02</v>
      </c>
      <c r="JY57" s="793">
        <v>2.09</v>
      </c>
      <c r="JZ57" s="793">
        <v>2.09</v>
      </c>
      <c r="KA57" s="793">
        <v>1</v>
      </c>
      <c r="KB57" s="793">
        <v>1</v>
      </c>
      <c r="KC57" s="793">
        <v>1</v>
      </c>
      <c r="KD57" s="793">
        <v>0.8</v>
      </c>
      <c r="KE57" s="793">
        <v>0.8</v>
      </c>
      <c r="KF57" s="793">
        <v>0.8</v>
      </c>
      <c r="KG57" s="793">
        <v>0.8</v>
      </c>
      <c r="KH57" s="793">
        <v>0.9</v>
      </c>
      <c r="KI57" s="793">
        <v>0.9</v>
      </c>
      <c r="KJ57" s="793">
        <v>0.9</v>
      </c>
      <c r="KK57" s="793">
        <v>0.9</v>
      </c>
      <c r="KL57" s="793">
        <v>0.9</v>
      </c>
      <c r="KM57" s="793">
        <v>0.9</v>
      </c>
      <c r="KN57" s="793">
        <v>0.9</v>
      </c>
      <c r="KO57" s="793">
        <v>0.9</v>
      </c>
      <c r="KP57" s="793">
        <v>1</v>
      </c>
      <c r="KQ57" s="793">
        <v>1</v>
      </c>
      <c r="KR57" s="793">
        <v>1</v>
      </c>
      <c r="KS57" s="793">
        <v>1</v>
      </c>
      <c r="KT57" s="793">
        <v>1</v>
      </c>
      <c r="KU57" s="793">
        <v>1</v>
      </c>
      <c r="KV57" s="793">
        <v>1</v>
      </c>
      <c r="KW57" s="793">
        <v>1.75</v>
      </c>
      <c r="KX57" s="793">
        <v>1.75</v>
      </c>
      <c r="KY57" s="793">
        <v>1.75</v>
      </c>
      <c r="KZ57" s="793">
        <v>1.75</v>
      </c>
      <c r="LA57" s="793">
        <v>1.75</v>
      </c>
      <c r="LB57" s="793">
        <v>1.65</v>
      </c>
      <c r="LC57" s="793">
        <v>1.65</v>
      </c>
      <c r="LD57" s="793">
        <v>1.65</v>
      </c>
      <c r="LE57" s="793">
        <v>1.65</v>
      </c>
      <c r="LF57" s="793">
        <v>1.5</v>
      </c>
      <c r="LG57" s="793">
        <v>1.5</v>
      </c>
      <c r="LH57" s="793">
        <v>1.5</v>
      </c>
      <c r="LI57" s="793">
        <v>1.5</v>
      </c>
      <c r="LJ57" s="793">
        <v>1.5</v>
      </c>
      <c r="LK57" s="793">
        <v>1.5</v>
      </c>
      <c r="LL57" s="793">
        <v>1.5</v>
      </c>
      <c r="LM57" s="793">
        <v>1.5</v>
      </c>
      <c r="LN57" s="793">
        <v>1.5</v>
      </c>
      <c r="LO57" s="793">
        <v>1.5</v>
      </c>
      <c r="LP57" s="793">
        <v>1.5</v>
      </c>
      <c r="LQ57" s="793">
        <v>1.5</v>
      </c>
      <c r="LR57" s="793">
        <v>1.5</v>
      </c>
      <c r="LS57" s="793">
        <v>1.5</v>
      </c>
      <c r="LT57" s="793">
        <v>1.5</v>
      </c>
      <c r="LU57" s="793">
        <v>2.02</v>
      </c>
      <c r="LV57" s="793">
        <v>2.02</v>
      </c>
      <c r="LW57" s="793">
        <v>2.02</v>
      </c>
      <c r="LX57" s="793">
        <v>2.02</v>
      </c>
      <c r="LY57" s="793">
        <v>2.09</v>
      </c>
      <c r="LZ57" s="793">
        <v>2.09</v>
      </c>
      <c r="MA57" s="793">
        <v>1</v>
      </c>
      <c r="MB57" s="793">
        <v>1</v>
      </c>
      <c r="MC57" s="793">
        <v>1</v>
      </c>
      <c r="MD57" s="793">
        <v>0.8</v>
      </c>
      <c r="ME57" s="793">
        <v>0.8</v>
      </c>
      <c r="MF57" s="793">
        <v>0.8</v>
      </c>
      <c r="MG57" s="793">
        <v>0.8</v>
      </c>
      <c r="MH57" s="793">
        <v>0.9</v>
      </c>
      <c r="MI57" s="793">
        <v>0.9</v>
      </c>
      <c r="MJ57" s="793">
        <v>0.9</v>
      </c>
      <c r="MK57" s="793">
        <v>0.9</v>
      </c>
      <c r="ML57" s="793">
        <v>0.9</v>
      </c>
      <c r="MM57" s="793">
        <v>0.9</v>
      </c>
      <c r="MN57" s="793">
        <v>0.9</v>
      </c>
      <c r="MO57" s="793">
        <v>0.9</v>
      </c>
      <c r="MP57" s="793">
        <v>1</v>
      </c>
      <c r="MQ57" s="793">
        <v>1</v>
      </c>
      <c r="MR57" s="793">
        <v>1</v>
      </c>
      <c r="MS57" s="793">
        <v>1</v>
      </c>
      <c r="MT57" s="793">
        <v>1</v>
      </c>
      <c r="MU57" s="793">
        <v>1</v>
      </c>
      <c r="MV57" s="793">
        <v>1</v>
      </c>
      <c r="MW57" s="793">
        <v>1.75</v>
      </c>
      <c r="MX57" s="793">
        <v>1.75</v>
      </c>
      <c r="MY57" s="793">
        <v>1.75</v>
      </c>
      <c r="MZ57" s="793">
        <v>1.75</v>
      </c>
      <c r="NA57" s="793">
        <v>1.75</v>
      </c>
      <c r="NB57" s="793">
        <v>1.65</v>
      </c>
      <c r="NC57" s="793">
        <v>1.65</v>
      </c>
      <c r="ND57" s="793">
        <v>1.65</v>
      </c>
      <c r="NE57" s="793">
        <v>1.65</v>
      </c>
      <c r="NF57" s="793">
        <v>1.5</v>
      </c>
      <c r="NG57" s="793">
        <v>1.5</v>
      </c>
      <c r="NH57" s="793">
        <v>1.5</v>
      </c>
      <c r="NI57" s="793">
        <v>1.5</v>
      </c>
      <c r="NJ57" s="793">
        <v>1.5</v>
      </c>
      <c r="NK57" s="793">
        <v>1.5</v>
      </c>
      <c r="NL57" s="793">
        <v>1.5</v>
      </c>
      <c r="NM57" s="793">
        <v>1.5</v>
      </c>
      <c r="NN57" s="793">
        <v>1.5</v>
      </c>
      <c r="NO57" s="793">
        <v>1.5</v>
      </c>
      <c r="NP57" s="793">
        <v>1.5</v>
      </c>
      <c r="NQ57" s="793">
        <v>1.5</v>
      </c>
      <c r="NR57" s="793">
        <v>1.5</v>
      </c>
      <c r="NS57" s="793">
        <v>1.5</v>
      </c>
      <c r="NT57" s="793">
        <v>1.5</v>
      </c>
      <c r="NU57" s="793">
        <v>2.02</v>
      </c>
      <c r="NV57" s="793">
        <v>2.02</v>
      </c>
      <c r="NW57" s="793">
        <v>2.02</v>
      </c>
      <c r="NX57" s="793">
        <v>2.02</v>
      </c>
      <c r="NY57" s="793">
        <v>2.09</v>
      </c>
      <c r="NZ57" s="793">
        <v>2.09</v>
      </c>
      <c r="OA57" s="793">
        <v>1</v>
      </c>
      <c r="OB57" s="793">
        <v>1</v>
      </c>
      <c r="OC57" s="793">
        <v>1</v>
      </c>
      <c r="OD57" s="793">
        <v>0.8</v>
      </c>
      <c r="OE57" s="793">
        <v>0.8</v>
      </c>
      <c r="OF57" s="793">
        <v>0.8</v>
      </c>
      <c r="OG57" s="793">
        <v>0.8</v>
      </c>
      <c r="OH57" s="793">
        <v>0.9</v>
      </c>
      <c r="OI57" s="793">
        <v>0.9</v>
      </c>
      <c r="OJ57" s="793">
        <v>0.9</v>
      </c>
      <c r="OK57" s="793">
        <v>0.9</v>
      </c>
      <c r="OL57" s="793">
        <v>0.9</v>
      </c>
      <c r="OM57" s="793">
        <v>0.9</v>
      </c>
      <c r="ON57" s="793">
        <v>0.9</v>
      </c>
      <c r="OO57" s="793">
        <v>0.9</v>
      </c>
      <c r="OP57" s="793">
        <v>1</v>
      </c>
      <c r="OQ57" s="793">
        <v>1</v>
      </c>
      <c r="OR57" s="793">
        <v>1</v>
      </c>
      <c r="OS57" s="793">
        <v>1</v>
      </c>
      <c r="OT57" s="793">
        <v>1</v>
      </c>
      <c r="OU57" s="793">
        <v>1</v>
      </c>
      <c r="OV57" s="793">
        <v>1</v>
      </c>
      <c r="OW57" s="793">
        <v>1.75</v>
      </c>
      <c r="OX57" s="793">
        <v>1.75</v>
      </c>
      <c r="OY57" s="793">
        <v>1.75</v>
      </c>
      <c r="OZ57" s="793">
        <v>1.75</v>
      </c>
      <c r="PA57" s="793">
        <v>1.75</v>
      </c>
      <c r="PB57" s="793">
        <v>1.65</v>
      </c>
      <c r="PC57" s="793">
        <v>1.65</v>
      </c>
      <c r="PD57" s="793">
        <v>1.65</v>
      </c>
      <c r="PE57" s="793">
        <v>1.65</v>
      </c>
      <c r="PF57" s="793">
        <v>1.5</v>
      </c>
      <c r="PG57" s="793">
        <v>1.5</v>
      </c>
      <c r="PH57" s="793">
        <v>1.5</v>
      </c>
      <c r="PI57" s="793">
        <v>1.5</v>
      </c>
      <c r="PJ57" s="793">
        <v>1.5</v>
      </c>
      <c r="PK57" s="793">
        <v>1.5</v>
      </c>
      <c r="PL57" s="793">
        <v>1.5</v>
      </c>
      <c r="PM57" s="793">
        <v>1.5</v>
      </c>
      <c r="PN57" s="793">
        <v>1.5</v>
      </c>
      <c r="PO57" s="793">
        <v>1.5</v>
      </c>
      <c r="PP57" s="793">
        <v>1.5</v>
      </c>
      <c r="PQ57" s="793">
        <v>1.5</v>
      </c>
      <c r="PR57" s="793">
        <v>1.5</v>
      </c>
      <c r="PS57" s="793">
        <v>1.5</v>
      </c>
      <c r="PT57" s="793">
        <v>1.5</v>
      </c>
      <c r="PU57" s="793">
        <v>2.02</v>
      </c>
      <c r="PV57" s="793">
        <v>2.02</v>
      </c>
      <c r="PW57" s="793">
        <v>2.02</v>
      </c>
      <c r="PX57" s="793">
        <v>2.02</v>
      </c>
      <c r="PY57" s="793">
        <v>2.09</v>
      </c>
      <c r="PZ57" s="793">
        <v>2.09</v>
      </c>
      <c r="QA57" s="793">
        <v>1</v>
      </c>
      <c r="QB57" s="793">
        <v>1</v>
      </c>
      <c r="QC57" s="793">
        <v>1</v>
      </c>
      <c r="QD57" s="793">
        <v>0.8</v>
      </c>
      <c r="QE57" s="793">
        <v>0.8</v>
      </c>
      <c r="QF57" s="793">
        <v>0.8</v>
      </c>
      <c r="QG57" s="793">
        <v>0.8</v>
      </c>
      <c r="QH57" s="793">
        <v>0.9</v>
      </c>
      <c r="QI57" s="793">
        <v>0.9</v>
      </c>
      <c r="QJ57" s="793">
        <v>0.9</v>
      </c>
      <c r="QK57" s="793">
        <v>0.9</v>
      </c>
      <c r="QL57" s="793">
        <v>0.9</v>
      </c>
      <c r="QM57" s="793">
        <v>0.9</v>
      </c>
      <c r="QN57" s="793">
        <v>0.9</v>
      </c>
      <c r="QO57" s="793">
        <v>0.9</v>
      </c>
      <c r="QP57" s="793">
        <v>1</v>
      </c>
      <c r="QQ57" s="793">
        <v>1</v>
      </c>
      <c r="QR57" s="793">
        <v>1</v>
      </c>
      <c r="QS57" s="793">
        <v>1</v>
      </c>
      <c r="QT57" s="793">
        <v>1</v>
      </c>
      <c r="QU57" s="793">
        <v>1</v>
      </c>
      <c r="QV57" s="793">
        <v>1</v>
      </c>
      <c r="QW57" s="793">
        <v>1.75</v>
      </c>
      <c r="QX57" s="793">
        <v>1.75</v>
      </c>
      <c r="QY57" s="793">
        <v>1.75</v>
      </c>
      <c r="QZ57" s="793">
        <v>1.75</v>
      </c>
      <c r="RA57" s="793">
        <v>1.75</v>
      </c>
      <c r="RB57" s="793">
        <v>1.65</v>
      </c>
      <c r="RC57" s="793">
        <v>1.65</v>
      </c>
      <c r="RD57" s="793">
        <v>1.65</v>
      </c>
      <c r="RE57" s="793">
        <v>1.65</v>
      </c>
      <c r="RF57" s="793">
        <v>1.5</v>
      </c>
      <c r="RG57" s="793">
        <v>1.5</v>
      </c>
      <c r="RH57" s="793">
        <v>1.5</v>
      </c>
      <c r="RI57" s="793">
        <v>1.5</v>
      </c>
      <c r="RJ57" s="793">
        <v>1.5</v>
      </c>
      <c r="RK57" s="793">
        <v>1.5</v>
      </c>
      <c r="RL57" s="793">
        <v>1.5</v>
      </c>
      <c r="RM57" s="793">
        <v>1.5</v>
      </c>
      <c r="RN57" s="793">
        <v>1.5</v>
      </c>
      <c r="RO57" s="793">
        <v>1.5</v>
      </c>
      <c r="RP57" s="793">
        <v>1.5</v>
      </c>
      <c r="RQ57" s="793">
        <v>1.5</v>
      </c>
      <c r="RR57" s="793">
        <v>1.5</v>
      </c>
      <c r="RS57" s="793">
        <v>1.5</v>
      </c>
      <c r="RT57" s="793">
        <v>1.5</v>
      </c>
      <c r="RU57" s="793">
        <v>2.02</v>
      </c>
      <c r="RV57" s="793">
        <v>2.02</v>
      </c>
      <c r="RW57" s="793">
        <v>2.02</v>
      </c>
      <c r="RX57" s="793">
        <v>2.02</v>
      </c>
      <c r="RY57" s="793">
        <v>2.09</v>
      </c>
      <c r="RZ57" s="793">
        <v>2.09</v>
      </c>
      <c r="SA57" s="793">
        <v>1</v>
      </c>
      <c r="SB57" s="793">
        <v>1</v>
      </c>
      <c r="SC57" s="793">
        <v>1</v>
      </c>
      <c r="SD57" s="793">
        <v>0.8</v>
      </c>
      <c r="SE57" s="793">
        <v>0.8</v>
      </c>
      <c r="SF57" s="793">
        <v>0.8</v>
      </c>
      <c r="SG57" s="793">
        <v>0.8</v>
      </c>
      <c r="SH57" s="794">
        <v>0.9</v>
      </c>
      <c r="SI57" s="471"/>
      <c r="SJ57" s="452"/>
      <c r="SK57" s="440"/>
      <c r="SL57" s="440"/>
      <c r="SM57" s="440"/>
    </row>
    <row r="58" spans="1:507" outlineLevel="3" x14ac:dyDescent="0.35">
      <c r="A58" s="440"/>
      <c r="B58" s="449"/>
      <c r="C58" s="659">
        <f t="shared" ref="C58:C74" si="32">INT($C$40)+3</f>
        <v>4</v>
      </c>
      <c r="D58" s="471"/>
      <c r="E58" s="529"/>
      <c r="F58" s="529"/>
      <c r="G58" s="471"/>
      <c r="H58" s="478"/>
      <c r="I58" s="492" t="s">
        <v>242</v>
      </c>
      <c r="J58" s="681"/>
      <c r="K58" s="795">
        <v>1.19</v>
      </c>
      <c r="L58" s="796">
        <v>1.19</v>
      </c>
      <c r="M58" s="796">
        <v>1.19</v>
      </c>
      <c r="N58" s="796">
        <v>1.54</v>
      </c>
      <c r="O58" s="796">
        <v>1.54</v>
      </c>
      <c r="P58" s="796">
        <v>1.54</v>
      </c>
      <c r="Q58" s="796">
        <v>1.54</v>
      </c>
      <c r="R58" s="796">
        <v>1.54</v>
      </c>
      <c r="S58" s="796">
        <v>1.54</v>
      </c>
      <c r="T58" s="796">
        <v>1.54</v>
      </c>
      <c r="U58" s="796">
        <v>2.0099999999999998</v>
      </c>
      <c r="V58" s="796">
        <v>2.0099999999999998</v>
      </c>
      <c r="W58" s="796">
        <v>2.0099999999999998</v>
      </c>
      <c r="X58" s="796">
        <v>2.0099999999999998</v>
      </c>
      <c r="Y58" s="796">
        <v>2.08</v>
      </c>
      <c r="Z58" s="796">
        <v>2.08</v>
      </c>
      <c r="AA58" s="796">
        <v>0.55000000000000004</v>
      </c>
      <c r="AB58" s="796">
        <v>0.55000000000000004</v>
      </c>
      <c r="AC58" s="796">
        <v>0.55000000000000004</v>
      </c>
      <c r="AD58" s="796">
        <v>0.52</v>
      </c>
      <c r="AE58" s="796">
        <v>0.52</v>
      </c>
      <c r="AF58" s="796">
        <v>0.52</v>
      </c>
      <c r="AG58" s="796">
        <v>0.52</v>
      </c>
      <c r="AH58" s="796">
        <v>0.61</v>
      </c>
      <c r="AI58" s="796">
        <v>0.61</v>
      </c>
      <c r="AJ58" s="796">
        <v>0.61</v>
      </c>
      <c r="AK58" s="796">
        <v>0.61</v>
      </c>
      <c r="AL58" s="796">
        <v>0.61</v>
      </c>
      <c r="AM58" s="796">
        <v>0.61</v>
      </c>
      <c r="AN58" s="796">
        <v>0.61</v>
      </c>
      <c r="AO58" s="796">
        <v>0.61</v>
      </c>
      <c r="AP58" s="796">
        <v>0.42</v>
      </c>
      <c r="AQ58" s="796">
        <v>0.42</v>
      </c>
      <c r="AR58" s="796">
        <v>0.42</v>
      </c>
      <c r="AS58" s="796">
        <v>0.42</v>
      </c>
      <c r="AT58" s="796">
        <v>0.42</v>
      </c>
      <c r="AU58" s="796">
        <v>0.42</v>
      </c>
      <c r="AV58" s="796">
        <v>0.42</v>
      </c>
      <c r="AW58" s="796">
        <v>1.46</v>
      </c>
      <c r="AX58" s="796">
        <v>1.46</v>
      </c>
      <c r="AY58" s="796">
        <v>1.46</v>
      </c>
      <c r="AZ58" s="796">
        <v>1.46</v>
      </c>
      <c r="BA58" s="796">
        <v>1.46</v>
      </c>
      <c r="BB58" s="796">
        <v>1.1100000000000001</v>
      </c>
      <c r="BC58" s="796">
        <v>1.1100000000000001</v>
      </c>
      <c r="BD58" s="796">
        <v>1.1100000000000001</v>
      </c>
      <c r="BE58" s="796">
        <v>1.1100000000000001</v>
      </c>
      <c r="BF58" s="796">
        <v>1.19</v>
      </c>
      <c r="BG58" s="796">
        <v>1.19</v>
      </c>
      <c r="BH58" s="796">
        <v>1.19</v>
      </c>
      <c r="BI58" s="796">
        <v>1.19</v>
      </c>
      <c r="BJ58" s="796">
        <v>1.19</v>
      </c>
      <c r="BK58" s="796">
        <v>1.19</v>
      </c>
      <c r="BL58" s="796">
        <v>1.19</v>
      </c>
      <c r="BM58" s="796">
        <v>1.19</v>
      </c>
      <c r="BN58" s="796">
        <v>1.54</v>
      </c>
      <c r="BO58" s="796">
        <v>1.54</v>
      </c>
      <c r="BP58" s="796">
        <v>1.54</v>
      </c>
      <c r="BQ58" s="796">
        <v>1.54</v>
      </c>
      <c r="BR58" s="796">
        <v>1.54</v>
      </c>
      <c r="BS58" s="796">
        <v>1.54</v>
      </c>
      <c r="BT58" s="796">
        <v>1.54</v>
      </c>
      <c r="BU58" s="796">
        <v>2.0099999999999998</v>
      </c>
      <c r="BV58" s="796">
        <v>2.0099999999999998</v>
      </c>
      <c r="BW58" s="796">
        <v>2.0099999999999998</v>
      </c>
      <c r="BX58" s="796">
        <v>2.0099999999999998</v>
      </c>
      <c r="BY58" s="796">
        <v>2.08</v>
      </c>
      <c r="BZ58" s="796">
        <v>2.08</v>
      </c>
      <c r="CA58" s="796">
        <v>0.55000000000000004</v>
      </c>
      <c r="CB58" s="796">
        <v>0.55000000000000004</v>
      </c>
      <c r="CC58" s="796">
        <v>0.55000000000000004</v>
      </c>
      <c r="CD58" s="796">
        <v>0.52</v>
      </c>
      <c r="CE58" s="796">
        <v>0.52</v>
      </c>
      <c r="CF58" s="796">
        <v>0.52</v>
      </c>
      <c r="CG58" s="796">
        <v>0.52</v>
      </c>
      <c r="CH58" s="796">
        <v>0.61</v>
      </c>
      <c r="CI58" s="796">
        <v>0.61</v>
      </c>
      <c r="CJ58" s="796">
        <v>0.61</v>
      </c>
      <c r="CK58" s="796">
        <v>0.61</v>
      </c>
      <c r="CL58" s="796">
        <v>0.61</v>
      </c>
      <c r="CM58" s="796">
        <v>0.61</v>
      </c>
      <c r="CN58" s="796">
        <v>0.61</v>
      </c>
      <c r="CO58" s="796">
        <v>0.61</v>
      </c>
      <c r="CP58" s="796">
        <v>0.42</v>
      </c>
      <c r="CQ58" s="796">
        <v>0.42</v>
      </c>
      <c r="CR58" s="796">
        <v>0.42</v>
      </c>
      <c r="CS58" s="796">
        <v>0.42</v>
      </c>
      <c r="CT58" s="796">
        <v>0.42</v>
      </c>
      <c r="CU58" s="796">
        <v>0.42</v>
      </c>
      <c r="CV58" s="796">
        <v>0.42</v>
      </c>
      <c r="CW58" s="796">
        <v>1.46</v>
      </c>
      <c r="CX58" s="796">
        <v>1.46</v>
      </c>
      <c r="CY58" s="796">
        <v>1.46</v>
      </c>
      <c r="CZ58" s="796">
        <v>1.46</v>
      </c>
      <c r="DA58" s="796">
        <v>1.46</v>
      </c>
      <c r="DB58" s="796">
        <v>1.26</v>
      </c>
      <c r="DC58" s="796">
        <v>1.26</v>
      </c>
      <c r="DD58" s="796">
        <v>1.26</v>
      </c>
      <c r="DE58" s="796">
        <v>1.26</v>
      </c>
      <c r="DF58" s="796">
        <v>1.0900000000000001</v>
      </c>
      <c r="DG58" s="796">
        <v>1.0900000000000001</v>
      </c>
      <c r="DH58" s="796">
        <v>1.0900000000000001</v>
      </c>
      <c r="DI58" s="796">
        <v>1.0900000000000001</v>
      </c>
      <c r="DJ58" s="796">
        <v>1.0900000000000001</v>
      </c>
      <c r="DK58" s="796">
        <v>1.0900000000000001</v>
      </c>
      <c r="DL58" s="796">
        <v>1.0900000000000001</v>
      </c>
      <c r="DM58" s="796">
        <v>1.0900000000000001</v>
      </c>
      <c r="DN58" s="796">
        <v>0.92</v>
      </c>
      <c r="DO58" s="796">
        <v>0.92</v>
      </c>
      <c r="DP58" s="796">
        <v>0.92</v>
      </c>
      <c r="DQ58" s="796">
        <v>0.92</v>
      </c>
      <c r="DR58" s="796">
        <v>0.92</v>
      </c>
      <c r="DS58" s="796">
        <v>0.92</v>
      </c>
      <c r="DT58" s="796">
        <v>0.92</v>
      </c>
      <c r="DU58" s="796">
        <v>1.1499999999999999</v>
      </c>
      <c r="DV58" s="796">
        <v>1.1499999999999999</v>
      </c>
      <c r="DW58" s="796">
        <v>1.1499999999999999</v>
      </c>
      <c r="DX58" s="796">
        <v>1.1499999999999999</v>
      </c>
      <c r="DY58" s="796">
        <v>1.59</v>
      </c>
      <c r="DZ58" s="796">
        <v>1.59</v>
      </c>
      <c r="EA58" s="796">
        <v>0.55000000000000004</v>
      </c>
      <c r="EB58" s="796">
        <v>0.55000000000000004</v>
      </c>
      <c r="EC58" s="796">
        <v>0.55000000000000004</v>
      </c>
      <c r="ED58" s="796">
        <v>0.52</v>
      </c>
      <c r="EE58" s="796">
        <v>0.52</v>
      </c>
      <c r="EF58" s="796">
        <v>0.52</v>
      </c>
      <c r="EG58" s="796">
        <v>0.52</v>
      </c>
      <c r="EH58" s="796">
        <v>0.61</v>
      </c>
      <c r="EI58" s="796">
        <v>0.61</v>
      </c>
      <c r="EJ58" s="796">
        <v>0.61</v>
      </c>
      <c r="EK58" s="796">
        <v>0.61</v>
      </c>
      <c r="EL58" s="796">
        <v>0.61</v>
      </c>
      <c r="EM58" s="796">
        <v>0.61</v>
      </c>
      <c r="EN58" s="796">
        <v>0.61</v>
      </c>
      <c r="EO58" s="796">
        <v>0.61</v>
      </c>
      <c r="EP58" s="796">
        <v>0.42</v>
      </c>
      <c r="EQ58" s="796">
        <v>0.42</v>
      </c>
      <c r="ER58" s="796">
        <v>0.42</v>
      </c>
      <c r="ES58" s="796">
        <v>0.42</v>
      </c>
      <c r="ET58" s="796">
        <v>0.42</v>
      </c>
      <c r="EU58" s="796">
        <v>0.42</v>
      </c>
      <c r="EV58" s="796">
        <v>0.42</v>
      </c>
      <c r="EW58" s="796">
        <v>1.46</v>
      </c>
      <c r="EX58" s="796">
        <v>1.46</v>
      </c>
      <c r="EY58" s="796">
        <v>1.46</v>
      </c>
      <c r="EZ58" s="796">
        <v>1.46</v>
      </c>
      <c r="FA58" s="796">
        <v>1.46</v>
      </c>
      <c r="FB58" s="796">
        <v>1.26</v>
      </c>
      <c r="FC58" s="796">
        <v>1.26</v>
      </c>
      <c r="FD58" s="796">
        <v>1.26</v>
      </c>
      <c r="FE58" s="796">
        <v>1.26</v>
      </c>
      <c r="FF58" s="796">
        <v>1.0900000000000001</v>
      </c>
      <c r="FG58" s="796">
        <v>1.0900000000000001</v>
      </c>
      <c r="FH58" s="796">
        <v>1.0900000000000001</v>
      </c>
      <c r="FI58" s="796">
        <v>1.0900000000000001</v>
      </c>
      <c r="FJ58" s="796">
        <v>1.0900000000000001</v>
      </c>
      <c r="FK58" s="796">
        <v>1.0900000000000001</v>
      </c>
      <c r="FL58" s="796">
        <v>1.0900000000000001</v>
      </c>
      <c r="FM58" s="796">
        <v>1.0900000000000001</v>
      </c>
      <c r="FN58" s="796">
        <v>0.92</v>
      </c>
      <c r="FO58" s="796">
        <v>0.92</v>
      </c>
      <c r="FP58" s="796">
        <v>0.92</v>
      </c>
      <c r="FQ58" s="796">
        <v>0.92</v>
      </c>
      <c r="FR58" s="796">
        <v>0.92</v>
      </c>
      <c r="FS58" s="796">
        <v>0.92</v>
      </c>
      <c r="FT58" s="796">
        <v>0.92</v>
      </c>
      <c r="FU58" s="796">
        <v>1.1499999999999999</v>
      </c>
      <c r="FV58" s="796">
        <v>1.1499999999999999</v>
      </c>
      <c r="FW58" s="796">
        <v>1.1499999999999999</v>
      </c>
      <c r="FX58" s="796">
        <v>1.1499999999999999</v>
      </c>
      <c r="FY58" s="796">
        <v>1.59</v>
      </c>
      <c r="FZ58" s="796">
        <v>1.59</v>
      </c>
      <c r="GA58" s="796">
        <v>0.55000000000000004</v>
      </c>
      <c r="GB58" s="796">
        <v>0.55000000000000004</v>
      </c>
      <c r="GC58" s="796">
        <v>0.55000000000000004</v>
      </c>
      <c r="GD58" s="796">
        <v>0.52</v>
      </c>
      <c r="GE58" s="796">
        <v>0.52</v>
      </c>
      <c r="GF58" s="796">
        <v>0.52</v>
      </c>
      <c r="GG58" s="796">
        <v>0.52</v>
      </c>
      <c r="GH58" s="796">
        <v>0.61</v>
      </c>
      <c r="GI58" s="796">
        <v>0.61</v>
      </c>
      <c r="GJ58" s="796">
        <v>0.61</v>
      </c>
      <c r="GK58" s="796">
        <v>0.61</v>
      </c>
      <c r="GL58" s="796">
        <v>0.61</v>
      </c>
      <c r="GM58" s="796">
        <v>0.61</v>
      </c>
      <c r="GN58" s="796">
        <v>0.61</v>
      </c>
      <c r="GO58" s="796">
        <v>0.61</v>
      </c>
      <c r="GP58" s="796">
        <v>0.42</v>
      </c>
      <c r="GQ58" s="796">
        <v>0.42</v>
      </c>
      <c r="GR58" s="796">
        <v>0.42</v>
      </c>
      <c r="GS58" s="796">
        <v>0.42</v>
      </c>
      <c r="GT58" s="796">
        <v>0.42</v>
      </c>
      <c r="GU58" s="796">
        <v>0.42</v>
      </c>
      <c r="GV58" s="796">
        <v>0.42</v>
      </c>
      <c r="GW58" s="796">
        <v>1.46</v>
      </c>
      <c r="GX58" s="796">
        <v>1.46</v>
      </c>
      <c r="GY58" s="796">
        <v>1.46</v>
      </c>
      <c r="GZ58" s="796">
        <v>1.46</v>
      </c>
      <c r="HA58" s="796">
        <v>1.46</v>
      </c>
      <c r="HB58" s="796">
        <v>1.26</v>
      </c>
      <c r="HC58" s="796">
        <v>1.26</v>
      </c>
      <c r="HD58" s="796">
        <v>1.26</v>
      </c>
      <c r="HE58" s="796">
        <v>1.26</v>
      </c>
      <c r="HF58" s="796">
        <v>1.0900000000000001</v>
      </c>
      <c r="HG58" s="796">
        <v>1.0900000000000001</v>
      </c>
      <c r="HH58" s="796">
        <v>1.0900000000000001</v>
      </c>
      <c r="HI58" s="796">
        <v>1.0900000000000001</v>
      </c>
      <c r="HJ58" s="796">
        <v>1.0900000000000001</v>
      </c>
      <c r="HK58" s="796">
        <v>1.0900000000000001</v>
      </c>
      <c r="HL58" s="796">
        <v>1.0900000000000001</v>
      </c>
      <c r="HM58" s="796">
        <v>1.0900000000000001</v>
      </c>
      <c r="HN58" s="796">
        <v>0.92</v>
      </c>
      <c r="HO58" s="796">
        <v>0.92</v>
      </c>
      <c r="HP58" s="796">
        <v>0.92</v>
      </c>
      <c r="HQ58" s="796">
        <v>0.92</v>
      </c>
      <c r="HR58" s="796">
        <v>0.92</v>
      </c>
      <c r="HS58" s="796">
        <v>0.92</v>
      </c>
      <c r="HT58" s="796">
        <v>0.92</v>
      </c>
      <c r="HU58" s="796">
        <v>1.1499999999999999</v>
      </c>
      <c r="HV58" s="796">
        <v>1.1499999999999999</v>
      </c>
      <c r="HW58" s="796">
        <v>1.1499999999999999</v>
      </c>
      <c r="HX58" s="796">
        <v>1.1499999999999999</v>
      </c>
      <c r="HY58" s="796">
        <v>1.59</v>
      </c>
      <c r="HZ58" s="796">
        <v>1.59</v>
      </c>
      <c r="IA58" s="796">
        <v>0.55000000000000004</v>
      </c>
      <c r="IB58" s="796">
        <v>0.55000000000000004</v>
      </c>
      <c r="IC58" s="796">
        <v>0.55000000000000004</v>
      </c>
      <c r="ID58" s="796">
        <v>0.52</v>
      </c>
      <c r="IE58" s="796">
        <v>0.52</v>
      </c>
      <c r="IF58" s="796">
        <v>0.52</v>
      </c>
      <c r="IG58" s="796">
        <v>0.52</v>
      </c>
      <c r="IH58" s="796">
        <v>0.61</v>
      </c>
      <c r="II58" s="796">
        <v>0.61</v>
      </c>
      <c r="IJ58" s="796">
        <v>0.61</v>
      </c>
      <c r="IK58" s="796">
        <v>0.61</v>
      </c>
      <c r="IL58" s="796">
        <v>0.61</v>
      </c>
      <c r="IM58" s="796">
        <v>0.61</v>
      </c>
      <c r="IN58" s="796">
        <v>0.61</v>
      </c>
      <c r="IO58" s="796">
        <v>0.61</v>
      </c>
      <c r="IP58" s="796">
        <v>0.42</v>
      </c>
      <c r="IQ58" s="796">
        <v>0.42</v>
      </c>
      <c r="IR58" s="796">
        <v>0.42</v>
      </c>
      <c r="IS58" s="796">
        <v>0.42</v>
      </c>
      <c r="IT58" s="796">
        <v>0.42</v>
      </c>
      <c r="IU58" s="796">
        <v>0.42</v>
      </c>
      <c r="IV58" s="796">
        <v>0.42</v>
      </c>
      <c r="IW58" s="796">
        <v>1.46</v>
      </c>
      <c r="IX58" s="796">
        <v>1.46</v>
      </c>
      <c r="IY58" s="796">
        <v>1.46</v>
      </c>
      <c r="IZ58" s="796">
        <v>1.46</v>
      </c>
      <c r="JA58" s="796">
        <v>1.46</v>
      </c>
      <c r="JB58" s="796">
        <v>1.26</v>
      </c>
      <c r="JC58" s="796">
        <v>1.26</v>
      </c>
      <c r="JD58" s="796">
        <v>1.26</v>
      </c>
      <c r="JE58" s="796">
        <v>1.26</v>
      </c>
      <c r="JF58" s="796">
        <v>1.0900000000000001</v>
      </c>
      <c r="JG58" s="796">
        <v>1.0900000000000001</v>
      </c>
      <c r="JH58" s="796">
        <v>1.0900000000000001</v>
      </c>
      <c r="JI58" s="796">
        <v>1.0900000000000001</v>
      </c>
      <c r="JJ58" s="796">
        <v>1.0900000000000001</v>
      </c>
      <c r="JK58" s="796">
        <v>1.0900000000000001</v>
      </c>
      <c r="JL58" s="796">
        <v>1.0900000000000001</v>
      </c>
      <c r="JM58" s="796">
        <v>1.0900000000000001</v>
      </c>
      <c r="JN58" s="796">
        <v>0.92</v>
      </c>
      <c r="JO58" s="796">
        <v>0.92</v>
      </c>
      <c r="JP58" s="796">
        <v>0.92</v>
      </c>
      <c r="JQ58" s="796">
        <v>0.92</v>
      </c>
      <c r="JR58" s="796">
        <v>0.92</v>
      </c>
      <c r="JS58" s="796">
        <v>0.92</v>
      </c>
      <c r="JT58" s="796">
        <v>0.92</v>
      </c>
      <c r="JU58" s="796">
        <v>1.1499999999999999</v>
      </c>
      <c r="JV58" s="796">
        <v>1.1499999999999999</v>
      </c>
      <c r="JW58" s="796">
        <v>1.1499999999999999</v>
      </c>
      <c r="JX58" s="796">
        <v>1.1499999999999999</v>
      </c>
      <c r="JY58" s="796">
        <v>1.59</v>
      </c>
      <c r="JZ58" s="796">
        <v>1.59</v>
      </c>
      <c r="KA58" s="796">
        <v>0.55000000000000004</v>
      </c>
      <c r="KB58" s="796">
        <v>0.55000000000000004</v>
      </c>
      <c r="KC58" s="796">
        <v>0.55000000000000004</v>
      </c>
      <c r="KD58" s="796">
        <v>0.52</v>
      </c>
      <c r="KE58" s="796">
        <v>0.52</v>
      </c>
      <c r="KF58" s="796">
        <v>0.52</v>
      </c>
      <c r="KG58" s="796">
        <v>0.52</v>
      </c>
      <c r="KH58" s="796">
        <v>0.61</v>
      </c>
      <c r="KI58" s="796">
        <v>0.61</v>
      </c>
      <c r="KJ58" s="796">
        <v>0.61</v>
      </c>
      <c r="KK58" s="796">
        <v>0.61</v>
      </c>
      <c r="KL58" s="796">
        <v>0.61</v>
      </c>
      <c r="KM58" s="796">
        <v>0.61</v>
      </c>
      <c r="KN58" s="796">
        <v>0.61</v>
      </c>
      <c r="KO58" s="796">
        <v>0.61</v>
      </c>
      <c r="KP58" s="796">
        <v>0.42</v>
      </c>
      <c r="KQ58" s="796">
        <v>0.42</v>
      </c>
      <c r="KR58" s="796">
        <v>0.42</v>
      </c>
      <c r="KS58" s="796">
        <v>0.42</v>
      </c>
      <c r="KT58" s="796">
        <v>0.42</v>
      </c>
      <c r="KU58" s="796">
        <v>0.42</v>
      </c>
      <c r="KV58" s="796">
        <v>0.42</v>
      </c>
      <c r="KW58" s="796">
        <v>1.46</v>
      </c>
      <c r="KX58" s="796">
        <v>1.46</v>
      </c>
      <c r="KY58" s="796">
        <v>1.46</v>
      </c>
      <c r="KZ58" s="796">
        <v>1.46</v>
      </c>
      <c r="LA58" s="796">
        <v>1.46</v>
      </c>
      <c r="LB58" s="796">
        <v>1.26</v>
      </c>
      <c r="LC58" s="796">
        <v>1.26</v>
      </c>
      <c r="LD58" s="796">
        <v>1.26</v>
      </c>
      <c r="LE58" s="796">
        <v>1.26</v>
      </c>
      <c r="LF58" s="796">
        <v>1.0900000000000001</v>
      </c>
      <c r="LG58" s="796">
        <v>1.0900000000000001</v>
      </c>
      <c r="LH58" s="796">
        <v>1.0900000000000001</v>
      </c>
      <c r="LI58" s="796">
        <v>1.0900000000000001</v>
      </c>
      <c r="LJ58" s="796">
        <v>1.0900000000000001</v>
      </c>
      <c r="LK58" s="796">
        <v>1.0900000000000001</v>
      </c>
      <c r="LL58" s="796">
        <v>1.0900000000000001</v>
      </c>
      <c r="LM58" s="796">
        <v>1.0900000000000001</v>
      </c>
      <c r="LN58" s="796">
        <v>0.92</v>
      </c>
      <c r="LO58" s="796">
        <v>0.92</v>
      </c>
      <c r="LP58" s="796">
        <v>0.92</v>
      </c>
      <c r="LQ58" s="796">
        <v>0.92</v>
      </c>
      <c r="LR58" s="796">
        <v>0.92</v>
      </c>
      <c r="LS58" s="796">
        <v>0.92</v>
      </c>
      <c r="LT58" s="796">
        <v>0.92</v>
      </c>
      <c r="LU58" s="796">
        <v>1.1499999999999999</v>
      </c>
      <c r="LV58" s="796">
        <v>1.1499999999999999</v>
      </c>
      <c r="LW58" s="796">
        <v>1.1499999999999999</v>
      </c>
      <c r="LX58" s="796">
        <v>1.1499999999999999</v>
      </c>
      <c r="LY58" s="796">
        <v>1.59</v>
      </c>
      <c r="LZ58" s="796">
        <v>1.59</v>
      </c>
      <c r="MA58" s="796">
        <v>0.55000000000000004</v>
      </c>
      <c r="MB58" s="796">
        <v>0.55000000000000004</v>
      </c>
      <c r="MC58" s="796">
        <v>0.55000000000000004</v>
      </c>
      <c r="MD58" s="796">
        <v>0.52</v>
      </c>
      <c r="ME58" s="796">
        <v>0.52</v>
      </c>
      <c r="MF58" s="796">
        <v>0.52</v>
      </c>
      <c r="MG58" s="796">
        <v>0.52</v>
      </c>
      <c r="MH58" s="796">
        <v>0.61</v>
      </c>
      <c r="MI58" s="796">
        <v>0.61</v>
      </c>
      <c r="MJ58" s="796">
        <v>0.61</v>
      </c>
      <c r="MK58" s="796">
        <v>0.61</v>
      </c>
      <c r="ML58" s="796">
        <v>0.61</v>
      </c>
      <c r="MM58" s="796">
        <v>0.61</v>
      </c>
      <c r="MN58" s="796">
        <v>0.61</v>
      </c>
      <c r="MO58" s="796">
        <v>0.61</v>
      </c>
      <c r="MP58" s="796">
        <v>0.42</v>
      </c>
      <c r="MQ58" s="796">
        <v>0.42</v>
      </c>
      <c r="MR58" s="796">
        <v>0.42</v>
      </c>
      <c r="MS58" s="796">
        <v>0.42</v>
      </c>
      <c r="MT58" s="796">
        <v>0.42</v>
      </c>
      <c r="MU58" s="796">
        <v>0.42</v>
      </c>
      <c r="MV58" s="796">
        <v>0.42</v>
      </c>
      <c r="MW58" s="796">
        <v>1.46</v>
      </c>
      <c r="MX58" s="796">
        <v>1.46</v>
      </c>
      <c r="MY58" s="796">
        <v>1.46</v>
      </c>
      <c r="MZ58" s="796">
        <v>1.46</v>
      </c>
      <c r="NA58" s="796">
        <v>1.46</v>
      </c>
      <c r="NB58" s="796">
        <v>1.26</v>
      </c>
      <c r="NC58" s="796">
        <v>1.26</v>
      </c>
      <c r="ND58" s="796">
        <v>1.26</v>
      </c>
      <c r="NE58" s="796">
        <v>1.26</v>
      </c>
      <c r="NF58" s="796">
        <v>1.0900000000000001</v>
      </c>
      <c r="NG58" s="796">
        <v>1.0900000000000001</v>
      </c>
      <c r="NH58" s="796">
        <v>1.0900000000000001</v>
      </c>
      <c r="NI58" s="796">
        <v>1.0900000000000001</v>
      </c>
      <c r="NJ58" s="796">
        <v>1.0900000000000001</v>
      </c>
      <c r="NK58" s="796">
        <v>1.0900000000000001</v>
      </c>
      <c r="NL58" s="796">
        <v>1.0900000000000001</v>
      </c>
      <c r="NM58" s="796">
        <v>1.0900000000000001</v>
      </c>
      <c r="NN58" s="796">
        <v>0.92</v>
      </c>
      <c r="NO58" s="796">
        <v>0.92</v>
      </c>
      <c r="NP58" s="796">
        <v>0.92</v>
      </c>
      <c r="NQ58" s="796">
        <v>0.92</v>
      </c>
      <c r="NR58" s="796">
        <v>0.92</v>
      </c>
      <c r="NS58" s="796">
        <v>0.92</v>
      </c>
      <c r="NT58" s="796">
        <v>0.92</v>
      </c>
      <c r="NU58" s="796">
        <v>1.1499999999999999</v>
      </c>
      <c r="NV58" s="796">
        <v>1.1499999999999999</v>
      </c>
      <c r="NW58" s="796">
        <v>1.1499999999999999</v>
      </c>
      <c r="NX58" s="796">
        <v>1.1499999999999999</v>
      </c>
      <c r="NY58" s="796">
        <v>1.59</v>
      </c>
      <c r="NZ58" s="796">
        <v>1.59</v>
      </c>
      <c r="OA58" s="796">
        <v>0.55000000000000004</v>
      </c>
      <c r="OB58" s="796">
        <v>0.55000000000000004</v>
      </c>
      <c r="OC58" s="796">
        <v>0.55000000000000004</v>
      </c>
      <c r="OD58" s="796">
        <v>0.52</v>
      </c>
      <c r="OE58" s="796">
        <v>0.52</v>
      </c>
      <c r="OF58" s="796">
        <v>0.52</v>
      </c>
      <c r="OG58" s="796">
        <v>0.52</v>
      </c>
      <c r="OH58" s="796">
        <v>0.61</v>
      </c>
      <c r="OI58" s="796">
        <v>0.61</v>
      </c>
      <c r="OJ58" s="796">
        <v>0.61</v>
      </c>
      <c r="OK58" s="796">
        <v>0.61</v>
      </c>
      <c r="OL58" s="796">
        <v>0.61</v>
      </c>
      <c r="OM58" s="796">
        <v>0.61</v>
      </c>
      <c r="ON58" s="796">
        <v>0.61</v>
      </c>
      <c r="OO58" s="796">
        <v>0.61</v>
      </c>
      <c r="OP58" s="796">
        <v>0.42</v>
      </c>
      <c r="OQ58" s="796">
        <v>0.42</v>
      </c>
      <c r="OR58" s="796">
        <v>0.42</v>
      </c>
      <c r="OS58" s="796">
        <v>0.42</v>
      </c>
      <c r="OT58" s="796">
        <v>0.42</v>
      </c>
      <c r="OU58" s="796">
        <v>0.42</v>
      </c>
      <c r="OV58" s="796">
        <v>0.42</v>
      </c>
      <c r="OW58" s="796">
        <v>1.46</v>
      </c>
      <c r="OX58" s="796">
        <v>1.46</v>
      </c>
      <c r="OY58" s="796">
        <v>1.46</v>
      </c>
      <c r="OZ58" s="796">
        <v>1.46</v>
      </c>
      <c r="PA58" s="796">
        <v>1.46</v>
      </c>
      <c r="PB58" s="796">
        <v>1.26</v>
      </c>
      <c r="PC58" s="796">
        <v>1.26</v>
      </c>
      <c r="PD58" s="796">
        <v>1.26</v>
      </c>
      <c r="PE58" s="796">
        <v>1.26</v>
      </c>
      <c r="PF58" s="796">
        <v>1.0900000000000001</v>
      </c>
      <c r="PG58" s="796">
        <v>1.0900000000000001</v>
      </c>
      <c r="PH58" s="796">
        <v>1.0900000000000001</v>
      </c>
      <c r="PI58" s="796">
        <v>1.0900000000000001</v>
      </c>
      <c r="PJ58" s="796">
        <v>1.0900000000000001</v>
      </c>
      <c r="PK58" s="796">
        <v>1.0900000000000001</v>
      </c>
      <c r="PL58" s="796">
        <v>1.0900000000000001</v>
      </c>
      <c r="PM58" s="796">
        <v>1.0900000000000001</v>
      </c>
      <c r="PN58" s="796">
        <v>0.92</v>
      </c>
      <c r="PO58" s="796">
        <v>0.92</v>
      </c>
      <c r="PP58" s="796">
        <v>0.92</v>
      </c>
      <c r="PQ58" s="796">
        <v>0.92</v>
      </c>
      <c r="PR58" s="796">
        <v>0.92</v>
      </c>
      <c r="PS58" s="796">
        <v>0.92</v>
      </c>
      <c r="PT58" s="796">
        <v>0.92</v>
      </c>
      <c r="PU58" s="796">
        <v>1.1499999999999999</v>
      </c>
      <c r="PV58" s="796">
        <v>1.1499999999999999</v>
      </c>
      <c r="PW58" s="796">
        <v>1.1499999999999999</v>
      </c>
      <c r="PX58" s="796">
        <v>1.1499999999999999</v>
      </c>
      <c r="PY58" s="796">
        <v>1.59</v>
      </c>
      <c r="PZ58" s="796">
        <v>1.59</v>
      </c>
      <c r="QA58" s="796">
        <v>0.55000000000000004</v>
      </c>
      <c r="QB58" s="796">
        <v>0.55000000000000004</v>
      </c>
      <c r="QC58" s="796">
        <v>0.55000000000000004</v>
      </c>
      <c r="QD58" s="796">
        <v>0.52</v>
      </c>
      <c r="QE58" s="796">
        <v>0.52</v>
      </c>
      <c r="QF58" s="796">
        <v>0.52</v>
      </c>
      <c r="QG58" s="796">
        <v>0.52</v>
      </c>
      <c r="QH58" s="796">
        <v>0.61</v>
      </c>
      <c r="QI58" s="796">
        <v>0.61</v>
      </c>
      <c r="QJ58" s="796">
        <v>0.61</v>
      </c>
      <c r="QK58" s="796">
        <v>0.61</v>
      </c>
      <c r="QL58" s="796">
        <v>0.61</v>
      </c>
      <c r="QM58" s="796">
        <v>0.61</v>
      </c>
      <c r="QN58" s="796">
        <v>0.61</v>
      </c>
      <c r="QO58" s="796">
        <v>0.61</v>
      </c>
      <c r="QP58" s="796">
        <v>0.42</v>
      </c>
      <c r="QQ58" s="796">
        <v>0.42</v>
      </c>
      <c r="QR58" s="796">
        <v>0.42</v>
      </c>
      <c r="QS58" s="796">
        <v>0.42</v>
      </c>
      <c r="QT58" s="796">
        <v>0.42</v>
      </c>
      <c r="QU58" s="796">
        <v>0.42</v>
      </c>
      <c r="QV58" s="796">
        <v>0.42</v>
      </c>
      <c r="QW58" s="796">
        <v>1.46</v>
      </c>
      <c r="QX58" s="796">
        <v>1.46</v>
      </c>
      <c r="QY58" s="796">
        <v>1.46</v>
      </c>
      <c r="QZ58" s="796">
        <v>1.46</v>
      </c>
      <c r="RA58" s="796">
        <v>1.46</v>
      </c>
      <c r="RB58" s="796">
        <v>1.26</v>
      </c>
      <c r="RC58" s="796">
        <v>1.26</v>
      </c>
      <c r="RD58" s="796">
        <v>1.26</v>
      </c>
      <c r="RE58" s="796">
        <v>1.26</v>
      </c>
      <c r="RF58" s="796">
        <v>1.0900000000000001</v>
      </c>
      <c r="RG58" s="796">
        <v>1.0900000000000001</v>
      </c>
      <c r="RH58" s="796">
        <v>1.0900000000000001</v>
      </c>
      <c r="RI58" s="796">
        <v>1.0900000000000001</v>
      </c>
      <c r="RJ58" s="796">
        <v>1.0900000000000001</v>
      </c>
      <c r="RK58" s="796">
        <v>1.0900000000000001</v>
      </c>
      <c r="RL58" s="796">
        <v>1.0900000000000001</v>
      </c>
      <c r="RM58" s="796">
        <v>1.0900000000000001</v>
      </c>
      <c r="RN58" s="796">
        <v>0.92</v>
      </c>
      <c r="RO58" s="796">
        <v>0.92</v>
      </c>
      <c r="RP58" s="796">
        <v>0.92</v>
      </c>
      <c r="RQ58" s="796">
        <v>0.92</v>
      </c>
      <c r="RR58" s="796">
        <v>0.92</v>
      </c>
      <c r="RS58" s="796">
        <v>0.92</v>
      </c>
      <c r="RT58" s="796">
        <v>0.92</v>
      </c>
      <c r="RU58" s="796">
        <v>1.1499999999999999</v>
      </c>
      <c r="RV58" s="796">
        <v>1.1499999999999999</v>
      </c>
      <c r="RW58" s="796">
        <v>1.1499999999999999</v>
      </c>
      <c r="RX58" s="796">
        <v>1.1499999999999999</v>
      </c>
      <c r="RY58" s="796">
        <v>1.59</v>
      </c>
      <c r="RZ58" s="796">
        <v>1.59</v>
      </c>
      <c r="SA58" s="796">
        <v>0.55000000000000004</v>
      </c>
      <c r="SB58" s="796">
        <v>0.55000000000000004</v>
      </c>
      <c r="SC58" s="796">
        <v>0.55000000000000004</v>
      </c>
      <c r="SD58" s="796">
        <v>0.52</v>
      </c>
      <c r="SE58" s="796">
        <v>0.52</v>
      </c>
      <c r="SF58" s="796">
        <v>0.52</v>
      </c>
      <c r="SG58" s="796">
        <v>0.52</v>
      </c>
      <c r="SH58" s="797">
        <v>0.61</v>
      </c>
      <c r="SI58" s="471"/>
      <c r="SJ58" s="452"/>
      <c r="SK58" s="440"/>
      <c r="SL58" s="440"/>
      <c r="SM58" s="440"/>
    </row>
    <row r="59" spans="1:507" outlineLevel="3" x14ac:dyDescent="0.35">
      <c r="A59" s="440"/>
      <c r="B59" s="449"/>
      <c r="C59" s="659">
        <f t="shared" si="32"/>
        <v>4</v>
      </c>
      <c r="D59" s="471"/>
      <c r="E59" s="529"/>
      <c r="F59" s="529"/>
      <c r="G59" s="471"/>
      <c r="H59" s="682"/>
      <c r="I59" s="683" t="s">
        <v>243</v>
      </c>
      <c r="J59" s="684"/>
      <c r="K59" s="798">
        <v>1.98</v>
      </c>
      <c r="L59" s="799">
        <v>1.98</v>
      </c>
      <c r="M59" s="799">
        <v>1.98</v>
      </c>
      <c r="N59" s="799">
        <v>2.2000000000000002</v>
      </c>
      <c r="O59" s="799">
        <v>2.2000000000000002</v>
      </c>
      <c r="P59" s="799">
        <v>2.2000000000000002</v>
      </c>
      <c r="Q59" s="799">
        <v>2.2000000000000002</v>
      </c>
      <c r="R59" s="799">
        <v>2.2000000000000002</v>
      </c>
      <c r="S59" s="799">
        <v>2.2000000000000002</v>
      </c>
      <c r="T59" s="799">
        <v>2.2000000000000002</v>
      </c>
      <c r="U59" s="799">
        <v>2.2799999999999998</v>
      </c>
      <c r="V59" s="799">
        <v>2.2799999999999998</v>
      </c>
      <c r="W59" s="799">
        <v>2.2799999999999998</v>
      </c>
      <c r="X59" s="799">
        <v>2.2799999999999998</v>
      </c>
      <c r="Y59" s="799">
        <v>2.33</v>
      </c>
      <c r="Z59" s="799">
        <v>2.33</v>
      </c>
      <c r="AA59" s="799">
        <v>1.39</v>
      </c>
      <c r="AB59" s="799">
        <v>1.39</v>
      </c>
      <c r="AC59" s="799">
        <v>1.39</v>
      </c>
      <c r="AD59" s="799">
        <v>1.46</v>
      </c>
      <c r="AE59" s="799">
        <v>1.46</v>
      </c>
      <c r="AF59" s="799">
        <v>1.46</v>
      </c>
      <c r="AG59" s="799">
        <v>1.46</v>
      </c>
      <c r="AH59" s="799">
        <v>2.08</v>
      </c>
      <c r="AI59" s="799">
        <v>2.08</v>
      </c>
      <c r="AJ59" s="799">
        <v>2.08</v>
      </c>
      <c r="AK59" s="799">
        <v>2.08</v>
      </c>
      <c r="AL59" s="799">
        <v>2.08</v>
      </c>
      <c r="AM59" s="799">
        <v>2.08</v>
      </c>
      <c r="AN59" s="799">
        <v>2.08</v>
      </c>
      <c r="AO59" s="799">
        <v>2.08</v>
      </c>
      <c r="AP59" s="799">
        <v>1.46</v>
      </c>
      <c r="AQ59" s="799">
        <v>1.46</v>
      </c>
      <c r="AR59" s="799">
        <v>1.46</v>
      </c>
      <c r="AS59" s="799">
        <v>1.46</v>
      </c>
      <c r="AT59" s="799">
        <v>1.46</v>
      </c>
      <c r="AU59" s="799">
        <v>1.46</v>
      </c>
      <c r="AV59" s="799">
        <v>1.46</v>
      </c>
      <c r="AW59" s="799">
        <v>1.91</v>
      </c>
      <c r="AX59" s="799">
        <v>1.91</v>
      </c>
      <c r="AY59" s="799">
        <v>1.91</v>
      </c>
      <c r="AZ59" s="799">
        <v>1.91</v>
      </c>
      <c r="BA59" s="799">
        <v>1.91</v>
      </c>
      <c r="BB59" s="799">
        <v>1.87</v>
      </c>
      <c r="BC59" s="799">
        <v>1.87</v>
      </c>
      <c r="BD59" s="799">
        <v>1.87</v>
      </c>
      <c r="BE59" s="799">
        <v>1.87</v>
      </c>
      <c r="BF59" s="799">
        <v>1.98</v>
      </c>
      <c r="BG59" s="799">
        <v>1.98</v>
      </c>
      <c r="BH59" s="799">
        <v>1.98</v>
      </c>
      <c r="BI59" s="799">
        <v>1.98</v>
      </c>
      <c r="BJ59" s="799">
        <v>1.98</v>
      </c>
      <c r="BK59" s="799">
        <v>1.98</v>
      </c>
      <c r="BL59" s="799">
        <v>1.98</v>
      </c>
      <c r="BM59" s="799">
        <v>1.98</v>
      </c>
      <c r="BN59" s="799">
        <v>2.2000000000000002</v>
      </c>
      <c r="BO59" s="799">
        <v>2.2000000000000002</v>
      </c>
      <c r="BP59" s="799">
        <v>2.2000000000000002</v>
      </c>
      <c r="BQ59" s="799">
        <v>2.2000000000000002</v>
      </c>
      <c r="BR59" s="799">
        <v>2.2000000000000002</v>
      </c>
      <c r="BS59" s="799">
        <v>2.2000000000000002</v>
      </c>
      <c r="BT59" s="799">
        <v>2.2000000000000002</v>
      </c>
      <c r="BU59" s="799">
        <v>2.2799999999999998</v>
      </c>
      <c r="BV59" s="799">
        <v>2.2799999999999998</v>
      </c>
      <c r="BW59" s="799">
        <v>2.2799999999999998</v>
      </c>
      <c r="BX59" s="799">
        <v>2.2799999999999998</v>
      </c>
      <c r="BY59" s="799">
        <v>2.33</v>
      </c>
      <c r="BZ59" s="799">
        <v>2.33</v>
      </c>
      <c r="CA59" s="799">
        <v>1.39</v>
      </c>
      <c r="CB59" s="799">
        <v>1.39</v>
      </c>
      <c r="CC59" s="799">
        <v>1.39</v>
      </c>
      <c r="CD59" s="799">
        <v>1.46</v>
      </c>
      <c r="CE59" s="799">
        <v>1.46</v>
      </c>
      <c r="CF59" s="799">
        <v>1.46</v>
      </c>
      <c r="CG59" s="799">
        <v>1.46</v>
      </c>
      <c r="CH59" s="799">
        <v>2.08</v>
      </c>
      <c r="CI59" s="799">
        <v>2.08</v>
      </c>
      <c r="CJ59" s="799">
        <v>2.08</v>
      </c>
      <c r="CK59" s="799">
        <v>2.08</v>
      </c>
      <c r="CL59" s="799">
        <v>2.08</v>
      </c>
      <c r="CM59" s="799">
        <v>2.08</v>
      </c>
      <c r="CN59" s="799">
        <v>2.08</v>
      </c>
      <c r="CO59" s="799">
        <v>2.08</v>
      </c>
      <c r="CP59" s="799">
        <v>1.46</v>
      </c>
      <c r="CQ59" s="799">
        <v>1.46</v>
      </c>
      <c r="CR59" s="799">
        <v>1.46</v>
      </c>
      <c r="CS59" s="799">
        <v>1.46</v>
      </c>
      <c r="CT59" s="799">
        <v>1.46</v>
      </c>
      <c r="CU59" s="799">
        <v>1.46</v>
      </c>
      <c r="CV59" s="799">
        <v>1.46</v>
      </c>
      <c r="CW59" s="799">
        <v>1.91</v>
      </c>
      <c r="CX59" s="799">
        <v>1.91</v>
      </c>
      <c r="CY59" s="799">
        <v>1.91</v>
      </c>
      <c r="CZ59" s="799">
        <v>1.91</v>
      </c>
      <c r="DA59" s="799">
        <v>1.91</v>
      </c>
      <c r="DB59" s="799">
        <v>2.0099999999999998</v>
      </c>
      <c r="DC59" s="799">
        <v>2.0099999999999998</v>
      </c>
      <c r="DD59" s="799">
        <v>2.0099999999999998</v>
      </c>
      <c r="DE59" s="799">
        <v>2.0099999999999998</v>
      </c>
      <c r="DF59" s="799">
        <v>1.89</v>
      </c>
      <c r="DG59" s="799">
        <v>1.89</v>
      </c>
      <c r="DH59" s="799">
        <v>1.89</v>
      </c>
      <c r="DI59" s="799">
        <v>1.89</v>
      </c>
      <c r="DJ59" s="799">
        <v>1.89</v>
      </c>
      <c r="DK59" s="799">
        <v>1.89</v>
      </c>
      <c r="DL59" s="799">
        <v>1.89</v>
      </c>
      <c r="DM59" s="799">
        <v>1.89</v>
      </c>
      <c r="DN59" s="799">
        <v>2.0299999999999998</v>
      </c>
      <c r="DO59" s="799">
        <v>2.0299999999999998</v>
      </c>
      <c r="DP59" s="799">
        <v>2.0299999999999998</v>
      </c>
      <c r="DQ59" s="799">
        <v>2.0299999999999998</v>
      </c>
      <c r="DR59" s="799">
        <v>2.0299999999999998</v>
      </c>
      <c r="DS59" s="799">
        <v>2.0299999999999998</v>
      </c>
      <c r="DT59" s="799">
        <v>2.0299999999999998</v>
      </c>
      <c r="DU59" s="799">
        <v>2.15</v>
      </c>
      <c r="DV59" s="799">
        <v>2.15</v>
      </c>
      <c r="DW59" s="799">
        <v>2.15</v>
      </c>
      <c r="DX59" s="799">
        <v>2.15</v>
      </c>
      <c r="DY59" s="799">
        <v>2.21</v>
      </c>
      <c r="DZ59" s="799">
        <v>2.21</v>
      </c>
      <c r="EA59" s="799">
        <v>1.39</v>
      </c>
      <c r="EB59" s="799">
        <v>1.39</v>
      </c>
      <c r="EC59" s="799">
        <v>1.39</v>
      </c>
      <c r="ED59" s="799">
        <v>1.46</v>
      </c>
      <c r="EE59" s="799">
        <v>1.46</v>
      </c>
      <c r="EF59" s="799">
        <v>1.46</v>
      </c>
      <c r="EG59" s="799">
        <v>1.46</v>
      </c>
      <c r="EH59" s="799">
        <v>2.08</v>
      </c>
      <c r="EI59" s="799">
        <v>2.08</v>
      </c>
      <c r="EJ59" s="799">
        <v>2.08</v>
      </c>
      <c r="EK59" s="799">
        <v>2.08</v>
      </c>
      <c r="EL59" s="799">
        <v>2.08</v>
      </c>
      <c r="EM59" s="799">
        <v>2.08</v>
      </c>
      <c r="EN59" s="799">
        <v>2.08</v>
      </c>
      <c r="EO59" s="799">
        <v>2.08</v>
      </c>
      <c r="EP59" s="799">
        <v>1.46</v>
      </c>
      <c r="EQ59" s="799">
        <v>1.46</v>
      </c>
      <c r="ER59" s="799">
        <v>1.46</v>
      </c>
      <c r="ES59" s="799">
        <v>1.46</v>
      </c>
      <c r="ET59" s="799">
        <v>1.46</v>
      </c>
      <c r="EU59" s="799">
        <v>1.46</v>
      </c>
      <c r="EV59" s="799">
        <v>1.46</v>
      </c>
      <c r="EW59" s="799">
        <v>1.91</v>
      </c>
      <c r="EX59" s="799">
        <v>1.91</v>
      </c>
      <c r="EY59" s="799">
        <v>1.91</v>
      </c>
      <c r="EZ59" s="799">
        <v>1.91</v>
      </c>
      <c r="FA59" s="799">
        <v>1.91</v>
      </c>
      <c r="FB59" s="799">
        <v>2.0099999999999998</v>
      </c>
      <c r="FC59" s="799">
        <v>2.0099999999999998</v>
      </c>
      <c r="FD59" s="799">
        <v>2.0099999999999998</v>
      </c>
      <c r="FE59" s="799">
        <v>2.0099999999999998</v>
      </c>
      <c r="FF59" s="799">
        <v>1.89</v>
      </c>
      <c r="FG59" s="799">
        <v>1.89</v>
      </c>
      <c r="FH59" s="799">
        <v>1.89</v>
      </c>
      <c r="FI59" s="799">
        <v>1.89</v>
      </c>
      <c r="FJ59" s="799">
        <v>1.89</v>
      </c>
      <c r="FK59" s="799">
        <v>1.89</v>
      </c>
      <c r="FL59" s="799">
        <v>1.89</v>
      </c>
      <c r="FM59" s="799">
        <v>1.89</v>
      </c>
      <c r="FN59" s="799">
        <v>2.0299999999999998</v>
      </c>
      <c r="FO59" s="799">
        <v>2.0299999999999998</v>
      </c>
      <c r="FP59" s="799">
        <v>2.0299999999999998</v>
      </c>
      <c r="FQ59" s="799">
        <v>2.0299999999999998</v>
      </c>
      <c r="FR59" s="799">
        <v>2.0299999999999998</v>
      </c>
      <c r="FS59" s="799">
        <v>2.0299999999999998</v>
      </c>
      <c r="FT59" s="799">
        <v>2.0299999999999998</v>
      </c>
      <c r="FU59" s="799">
        <v>2.15</v>
      </c>
      <c r="FV59" s="799">
        <v>2.15</v>
      </c>
      <c r="FW59" s="799">
        <v>2.15</v>
      </c>
      <c r="FX59" s="799">
        <v>2.15</v>
      </c>
      <c r="FY59" s="799">
        <v>2.21</v>
      </c>
      <c r="FZ59" s="799">
        <v>2.21</v>
      </c>
      <c r="GA59" s="799">
        <v>1.39</v>
      </c>
      <c r="GB59" s="799">
        <v>1.39</v>
      </c>
      <c r="GC59" s="799">
        <v>1.39</v>
      </c>
      <c r="GD59" s="799">
        <v>1.46</v>
      </c>
      <c r="GE59" s="799">
        <v>1.46</v>
      </c>
      <c r="GF59" s="799">
        <v>1.46</v>
      </c>
      <c r="GG59" s="799">
        <v>1.46</v>
      </c>
      <c r="GH59" s="799">
        <v>2.08</v>
      </c>
      <c r="GI59" s="799">
        <v>2.08</v>
      </c>
      <c r="GJ59" s="799">
        <v>2.08</v>
      </c>
      <c r="GK59" s="799">
        <v>2.08</v>
      </c>
      <c r="GL59" s="799">
        <v>2.08</v>
      </c>
      <c r="GM59" s="799">
        <v>2.08</v>
      </c>
      <c r="GN59" s="799">
        <v>2.08</v>
      </c>
      <c r="GO59" s="799">
        <v>2.08</v>
      </c>
      <c r="GP59" s="799">
        <v>1.46</v>
      </c>
      <c r="GQ59" s="799">
        <v>1.46</v>
      </c>
      <c r="GR59" s="799">
        <v>1.46</v>
      </c>
      <c r="GS59" s="799">
        <v>1.46</v>
      </c>
      <c r="GT59" s="799">
        <v>1.46</v>
      </c>
      <c r="GU59" s="799">
        <v>1.46</v>
      </c>
      <c r="GV59" s="799">
        <v>1.46</v>
      </c>
      <c r="GW59" s="799">
        <v>1.91</v>
      </c>
      <c r="GX59" s="799">
        <v>1.91</v>
      </c>
      <c r="GY59" s="799">
        <v>1.91</v>
      </c>
      <c r="GZ59" s="799">
        <v>1.91</v>
      </c>
      <c r="HA59" s="799">
        <v>1.91</v>
      </c>
      <c r="HB59" s="799">
        <v>2.0099999999999998</v>
      </c>
      <c r="HC59" s="799">
        <v>2.0099999999999998</v>
      </c>
      <c r="HD59" s="799">
        <v>2.0099999999999998</v>
      </c>
      <c r="HE59" s="799">
        <v>2.0099999999999998</v>
      </c>
      <c r="HF59" s="799">
        <v>1.89</v>
      </c>
      <c r="HG59" s="799">
        <v>1.89</v>
      </c>
      <c r="HH59" s="799">
        <v>1.89</v>
      </c>
      <c r="HI59" s="799">
        <v>1.89</v>
      </c>
      <c r="HJ59" s="799">
        <v>1.89</v>
      </c>
      <c r="HK59" s="799">
        <v>1.89</v>
      </c>
      <c r="HL59" s="799">
        <v>1.89</v>
      </c>
      <c r="HM59" s="799">
        <v>1.89</v>
      </c>
      <c r="HN59" s="799">
        <v>2.0299999999999998</v>
      </c>
      <c r="HO59" s="799">
        <v>2.0299999999999998</v>
      </c>
      <c r="HP59" s="799">
        <v>2.0299999999999998</v>
      </c>
      <c r="HQ59" s="799">
        <v>2.0299999999999998</v>
      </c>
      <c r="HR59" s="799">
        <v>2.0299999999999998</v>
      </c>
      <c r="HS59" s="799">
        <v>2.0299999999999998</v>
      </c>
      <c r="HT59" s="799">
        <v>2.0299999999999998</v>
      </c>
      <c r="HU59" s="799">
        <v>2.15</v>
      </c>
      <c r="HV59" s="799">
        <v>2.15</v>
      </c>
      <c r="HW59" s="799">
        <v>2.15</v>
      </c>
      <c r="HX59" s="799">
        <v>2.15</v>
      </c>
      <c r="HY59" s="799">
        <v>2.21</v>
      </c>
      <c r="HZ59" s="799">
        <v>2.21</v>
      </c>
      <c r="IA59" s="799">
        <v>1.39</v>
      </c>
      <c r="IB59" s="799">
        <v>1.39</v>
      </c>
      <c r="IC59" s="799">
        <v>1.39</v>
      </c>
      <c r="ID59" s="799">
        <v>1.46</v>
      </c>
      <c r="IE59" s="799">
        <v>1.46</v>
      </c>
      <c r="IF59" s="799">
        <v>1.46</v>
      </c>
      <c r="IG59" s="799">
        <v>1.46</v>
      </c>
      <c r="IH59" s="799">
        <v>2.08</v>
      </c>
      <c r="II59" s="799">
        <v>2.08</v>
      </c>
      <c r="IJ59" s="799">
        <v>2.08</v>
      </c>
      <c r="IK59" s="799">
        <v>2.08</v>
      </c>
      <c r="IL59" s="799">
        <v>2.08</v>
      </c>
      <c r="IM59" s="799">
        <v>2.08</v>
      </c>
      <c r="IN59" s="799">
        <v>2.08</v>
      </c>
      <c r="IO59" s="799">
        <v>2.08</v>
      </c>
      <c r="IP59" s="799">
        <v>1.46</v>
      </c>
      <c r="IQ59" s="799">
        <v>1.46</v>
      </c>
      <c r="IR59" s="799">
        <v>1.46</v>
      </c>
      <c r="IS59" s="799">
        <v>1.46</v>
      </c>
      <c r="IT59" s="799">
        <v>1.46</v>
      </c>
      <c r="IU59" s="799">
        <v>1.46</v>
      </c>
      <c r="IV59" s="799">
        <v>1.46</v>
      </c>
      <c r="IW59" s="799">
        <v>1.91</v>
      </c>
      <c r="IX59" s="799">
        <v>1.91</v>
      </c>
      <c r="IY59" s="799">
        <v>1.91</v>
      </c>
      <c r="IZ59" s="799">
        <v>1.91</v>
      </c>
      <c r="JA59" s="799">
        <v>1.91</v>
      </c>
      <c r="JB59" s="799">
        <v>2.0099999999999998</v>
      </c>
      <c r="JC59" s="799">
        <v>2.0099999999999998</v>
      </c>
      <c r="JD59" s="799">
        <v>2.0099999999999998</v>
      </c>
      <c r="JE59" s="799">
        <v>2.0099999999999998</v>
      </c>
      <c r="JF59" s="799">
        <v>1.89</v>
      </c>
      <c r="JG59" s="799">
        <v>1.89</v>
      </c>
      <c r="JH59" s="799">
        <v>1.89</v>
      </c>
      <c r="JI59" s="799">
        <v>1.89</v>
      </c>
      <c r="JJ59" s="799">
        <v>1.89</v>
      </c>
      <c r="JK59" s="799">
        <v>1.89</v>
      </c>
      <c r="JL59" s="799">
        <v>1.89</v>
      </c>
      <c r="JM59" s="799">
        <v>1.89</v>
      </c>
      <c r="JN59" s="799">
        <v>2.0299999999999998</v>
      </c>
      <c r="JO59" s="799">
        <v>2.0299999999999998</v>
      </c>
      <c r="JP59" s="799">
        <v>2.0299999999999998</v>
      </c>
      <c r="JQ59" s="799">
        <v>2.0299999999999998</v>
      </c>
      <c r="JR59" s="799">
        <v>2.0299999999999998</v>
      </c>
      <c r="JS59" s="799">
        <v>2.0299999999999998</v>
      </c>
      <c r="JT59" s="799">
        <v>2.0299999999999998</v>
      </c>
      <c r="JU59" s="799">
        <v>2.15</v>
      </c>
      <c r="JV59" s="799">
        <v>2.15</v>
      </c>
      <c r="JW59" s="799">
        <v>2.15</v>
      </c>
      <c r="JX59" s="799">
        <v>2.15</v>
      </c>
      <c r="JY59" s="799">
        <v>2.21</v>
      </c>
      <c r="JZ59" s="799">
        <v>2.21</v>
      </c>
      <c r="KA59" s="799">
        <v>1.39</v>
      </c>
      <c r="KB59" s="799">
        <v>1.39</v>
      </c>
      <c r="KC59" s="799">
        <v>1.39</v>
      </c>
      <c r="KD59" s="799">
        <v>1.46</v>
      </c>
      <c r="KE59" s="799">
        <v>1.46</v>
      </c>
      <c r="KF59" s="799">
        <v>1.46</v>
      </c>
      <c r="KG59" s="799">
        <v>1.46</v>
      </c>
      <c r="KH59" s="799">
        <v>2.08</v>
      </c>
      <c r="KI59" s="799">
        <v>2.08</v>
      </c>
      <c r="KJ59" s="799">
        <v>2.08</v>
      </c>
      <c r="KK59" s="799">
        <v>2.08</v>
      </c>
      <c r="KL59" s="799">
        <v>2.08</v>
      </c>
      <c r="KM59" s="799">
        <v>2.08</v>
      </c>
      <c r="KN59" s="799">
        <v>2.08</v>
      </c>
      <c r="KO59" s="799">
        <v>2.08</v>
      </c>
      <c r="KP59" s="799">
        <v>1.46</v>
      </c>
      <c r="KQ59" s="799">
        <v>1.46</v>
      </c>
      <c r="KR59" s="799">
        <v>1.46</v>
      </c>
      <c r="KS59" s="799">
        <v>1.46</v>
      </c>
      <c r="KT59" s="799">
        <v>1.46</v>
      </c>
      <c r="KU59" s="799">
        <v>1.46</v>
      </c>
      <c r="KV59" s="799">
        <v>1.46</v>
      </c>
      <c r="KW59" s="799">
        <v>1.91</v>
      </c>
      <c r="KX59" s="799">
        <v>1.91</v>
      </c>
      <c r="KY59" s="799">
        <v>1.91</v>
      </c>
      <c r="KZ59" s="799">
        <v>1.91</v>
      </c>
      <c r="LA59" s="799">
        <v>1.91</v>
      </c>
      <c r="LB59" s="799">
        <v>2.0099999999999998</v>
      </c>
      <c r="LC59" s="799">
        <v>2.0099999999999998</v>
      </c>
      <c r="LD59" s="799">
        <v>2.0099999999999998</v>
      </c>
      <c r="LE59" s="799">
        <v>2.0099999999999998</v>
      </c>
      <c r="LF59" s="799">
        <v>1.89</v>
      </c>
      <c r="LG59" s="799">
        <v>1.89</v>
      </c>
      <c r="LH59" s="799">
        <v>1.89</v>
      </c>
      <c r="LI59" s="799">
        <v>1.89</v>
      </c>
      <c r="LJ59" s="799">
        <v>1.89</v>
      </c>
      <c r="LK59" s="799">
        <v>1.89</v>
      </c>
      <c r="LL59" s="799">
        <v>1.89</v>
      </c>
      <c r="LM59" s="799">
        <v>1.89</v>
      </c>
      <c r="LN59" s="799">
        <v>2.0299999999999998</v>
      </c>
      <c r="LO59" s="799">
        <v>2.0299999999999998</v>
      </c>
      <c r="LP59" s="799">
        <v>2.0299999999999998</v>
      </c>
      <c r="LQ59" s="799">
        <v>2.0299999999999998</v>
      </c>
      <c r="LR59" s="799">
        <v>2.0299999999999998</v>
      </c>
      <c r="LS59" s="799">
        <v>2.0299999999999998</v>
      </c>
      <c r="LT59" s="799">
        <v>2.0299999999999998</v>
      </c>
      <c r="LU59" s="799">
        <v>2.15</v>
      </c>
      <c r="LV59" s="799">
        <v>2.15</v>
      </c>
      <c r="LW59" s="799">
        <v>2.15</v>
      </c>
      <c r="LX59" s="799">
        <v>2.15</v>
      </c>
      <c r="LY59" s="799">
        <v>2.21</v>
      </c>
      <c r="LZ59" s="799">
        <v>2.21</v>
      </c>
      <c r="MA59" s="799">
        <v>1.39</v>
      </c>
      <c r="MB59" s="799">
        <v>1.39</v>
      </c>
      <c r="MC59" s="799">
        <v>1.39</v>
      </c>
      <c r="MD59" s="799">
        <v>1.46</v>
      </c>
      <c r="ME59" s="799">
        <v>1.46</v>
      </c>
      <c r="MF59" s="799">
        <v>1.46</v>
      </c>
      <c r="MG59" s="799">
        <v>1.46</v>
      </c>
      <c r="MH59" s="799">
        <v>2.08</v>
      </c>
      <c r="MI59" s="799">
        <v>2.08</v>
      </c>
      <c r="MJ59" s="799">
        <v>2.08</v>
      </c>
      <c r="MK59" s="799">
        <v>2.08</v>
      </c>
      <c r="ML59" s="799">
        <v>2.08</v>
      </c>
      <c r="MM59" s="799">
        <v>2.08</v>
      </c>
      <c r="MN59" s="799">
        <v>2.08</v>
      </c>
      <c r="MO59" s="799">
        <v>2.08</v>
      </c>
      <c r="MP59" s="799">
        <v>1.46</v>
      </c>
      <c r="MQ59" s="799">
        <v>1.46</v>
      </c>
      <c r="MR59" s="799">
        <v>1.46</v>
      </c>
      <c r="MS59" s="799">
        <v>1.46</v>
      </c>
      <c r="MT59" s="799">
        <v>1.46</v>
      </c>
      <c r="MU59" s="799">
        <v>1.46</v>
      </c>
      <c r="MV59" s="799">
        <v>1.46</v>
      </c>
      <c r="MW59" s="799">
        <v>1.91</v>
      </c>
      <c r="MX59" s="799">
        <v>1.91</v>
      </c>
      <c r="MY59" s="799">
        <v>1.91</v>
      </c>
      <c r="MZ59" s="799">
        <v>1.91</v>
      </c>
      <c r="NA59" s="799">
        <v>1.91</v>
      </c>
      <c r="NB59" s="799">
        <v>2.0099999999999998</v>
      </c>
      <c r="NC59" s="799">
        <v>2.0099999999999998</v>
      </c>
      <c r="ND59" s="799">
        <v>2.0099999999999998</v>
      </c>
      <c r="NE59" s="799">
        <v>2.0099999999999998</v>
      </c>
      <c r="NF59" s="799">
        <v>1.89</v>
      </c>
      <c r="NG59" s="799">
        <v>1.89</v>
      </c>
      <c r="NH59" s="799">
        <v>1.89</v>
      </c>
      <c r="NI59" s="799">
        <v>1.89</v>
      </c>
      <c r="NJ59" s="799">
        <v>1.89</v>
      </c>
      <c r="NK59" s="799">
        <v>1.89</v>
      </c>
      <c r="NL59" s="799">
        <v>1.89</v>
      </c>
      <c r="NM59" s="799">
        <v>1.89</v>
      </c>
      <c r="NN59" s="799">
        <v>2.0299999999999998</v>
      </c>
      <c r="NO59" s="799">
        <v>2.0299999999999998</v>
      </c>
      <c r="NP59" s="799">
        <v>2.0299999999999998</v>
      </c>
      <c r="NQ59" s="799">
        <v>2.0299999999999998</v>
      </c>
      <c r="NR59" s="799">
        <v>2.0299999999999998</v>
      </c>
      <c r="NS59" s="799">
        <v>2.0299999999999998</v>
      </c>
      <c r="NT59" s="799">
        <v>2.0299999999999998</v>
      </c>
      <c r="NU59" s="799">
        <v>2.15</v>
      </c>
      <c r="NV59" s="799">
        <v>2.15</v>
      </c>
      <c r="NW59" s="799">
        <v>2.15</v>
      </c>
      <c r="NX59" s="799">
        <v>2.15</v>
      </c>
      <c r="NY59" s="799">
        <v>2.21</v>
      </c>
      <c r="NZ59" s="799">
        <v>2.21</v>
      </c>
      <c r="OA59" s="799">
        <v>1.39</v>
      </c>
      <c r="OB59" s="799">
        <v>1.39</v>
      </c>
      <c r="OC59" s="799">
        <v>1.39</v>
      </c>
      <c r="OD59" s="799">
        <v>1.46</v>
      </c>
      <c r="OE59" s="799">
        <v>1.46</v>
      </c>
      <c r="OF59" s="799">
        <v>1.46</v>
      </c>
      <c r="OG59" s="799">
        <v>1.46</v>
      </c>
      <c r="OH59" s="799">
        <v>2.08</v>
      </c>
      <c r="OI59" s="799">
        <v>2.08</v>
      </c>
      <c r="OJ59" s="799">
        <v>2.08</v>
      </c>
      <c r="OK59" s="799">
        <v>2.08</v>
      </c>
      <c r="OL59" s="799">
        <v>2.08</v>
      </c>
      <c r="OM59" s="799">
        <v>2.08</v>
      </c>
      <c r="ON59" s="799">
        <v>2.08</v>
      </c>
      <c r="OO59" s="799">
        <v>2.08</v>
      </c>
      <c r="OP59" s="799">
        <v>1.46</v>
      </c>
      <c r="OQ59" s="799">
        <v>1.46</v>
      </c>
      <c r="OR59" s="799">
        <v>1.46</v>
      </c>
      <c r="OS59" s="799">
        <v>1.46</v>
      </c>
      <c r="OT59" s="799">
        <v>1.46</v>
      </c>
      <c r="OU59" s="799">
        <v>1.46</v>
      </c>
      <c r="OV59" s="799">
        <v>1.46</v>
      </c>
      <c r="OW59" s="799">
        <v>1.91</v>
      </c>
      <c r="OX59" s="799">
        <v>1.91</v>
      </c>
      <c r="OY59" s="799">
        <v>1.91</v>
      </c>
      <c r="OZ59" s="799">
        <v>1.91</v>
      </c>
      <c r="PA59" s="799">
        <v>1.91</v>
      </c>
      <c r="PB59" s="799">
        <v>2.0099999999999998</v>
      </c>
      <c r="PC59" s="799">
        <v>2.0099999999999998</v>
      </c>
      <c r="PD59" s="799">
        <v>2.0099999999999998</v>
      </c>
      <c r="PE59" s="799">
        <v>2.0099999999999998</v>
      </c>
      <c r="PF59" s="799">
        <v>1.89</v>
      </c>
      <c r="PG59" s="799">
        <v>1.89</v>
      </c>
      <c r="PH59" s="799">
        <v>1.89</v>
      </c>
      <c r="PI59" s="799">
        <v>1.89</v>
      </c>
      <c r="PJ59" s="799">
        <v>1.89</v>
      </c>
      <c r="PK59" s="799">
        <v>1.89</v>
      </c>
      <c r="PL59" s="799">
        <v>1.89</v>
      </c>
      <c r="PM59" s="799">
        <v>1.89</v>
      </c>
      <c r="PN59" s="799">
        <v>2.0299999999999998</v>
      </c>
      <c r="PO59" s="799">
        <v>2.0299999999999998</v>
      </c>
      <c r="PP59" s="799">
        <v>2.0299999999999998</v>
      </c>
      <c r="PQ59" s="799">
        <v>2.0299999999999998</v>
      </c>
      <c r="PR59" s="799">
        <v>2.0299999999999998</v>
      </c>
      <c r="PS59" s="799">
        <v>2.0299999999999998</v>
      </c>
      <c r="PT59" s="799">
        <v>2.0299999999999998</v>
      </c>
      <c r="PU59" s="799">
        <v>2.15</v>
      </c>
      <c r="PV59" s="799">
        <v>2.15</v>
      </c>
      <c r="PW59" s="799">
        <v>2.15</v>
      </c>
      <c r="PX59" s="799">
        <v>2.15</v>
      </c>
      <c r="PY59" s="799">
        <v>2.21</v>
      </c>
      <c r="PZ59" s="799">
        <v>2.21</v>
      </c>
      <c r="QA59" s="799">
        <v>1.39</v>
      </c>
      <c r="QB59" s="799">
        <v>1.39</v>
      </c>
      <c r="QC59" s="799">
        <v>1.39</v>
      </c>
      <c r="QD59" s="799">
        <v>1.46</v>
      </c>
      <c r="QE59" s="799">
        <v>1.46</v>
      </c>
      <c r="QF59" s="799">
        <v>1.46</v>
      </c>
      <c r="QG59" s="799">
        <v>1.46</v>
      </c>
      <c r="QH59" s="799">
        <v>2.08</v>
      </c>
      <c r="QI59" s="799">
        <v>2.08</v>
      </c>
      <c r="QJ59" s="799">
        <v>2.08</v>
      </c>
      <c r="QK59" s="799">
        <v>2.08</v>
      </c>
      <c r="QL59" s="799">
        <v>2.08</v>
      </c>
      <c r="QM59" s="799">
        <v>2.08</v>
      </c>
      <c r="QN59" s="799">
        <v>2.08</v>
      </c>
      <c r="QO59" s="799">
        <v>2.08</v>
      </c>
      <c r="QP59" s="799">
        <v>1.46</v>
      </c>
      <c r="QQ59" s="799">
        <v>1.46</v>
      </c>
      <c r="QR59" s="799">
        <v>1.46</v>
      </c>
      <c r="QS59" s="799">
        <v>1.46</v>
      </c>
      <c r="QT59" s="799">
        <v>1.46</v>
      </c>
      <c r="QU59" s="799">
        <v>1.46</v>
      </c>
      <c r="QV59" s="799">
        <v>1.46</v>
      </c>
      <c r="QW59" s="799">
        <v>1.91</v>
      </c>
      <c r="QX59" s="799">
        <v>1.91</v>
      </c>
      <c r="QY59" s="799">
        <v>1.91</v>
      </c>
      <c r="QZ59" s="799">
        <v>1.91</v>
      </c>
      <c r="RA59" s="799">
        <v>1.91</v>
      </c>
      <c r="RB59" s="799">
        <v>2.0099999999999998</v>
      </c>
      <c r="RC59" s="799">
        <v>2.0099999999999998</v>
      </c>
      <c r="RD59" s="799">
        <v>2.0099999999999998</v>
      </c>
      <c r="RE59" s="799">
        <v>2.0099999999999998</v>
      </c>
      <c r="RF59" s="799">
        <v>1.89</v>
      </c>
      <c r="RG59" s="799">
        <v>1.89</v>
      </c>
      <c r="RH59" s="799">
        <v>1.89</v>
      </c>
      <c r="RI59" s="799">
        <v>1.89</v>
      </c>
      <c r="RJ59" s="799">
        <v>1.89</v>
      </c>
      <c r="RK59" s="799">
        <v>1.89</v>
      </c>
      <c r="RL59" s="799">
        <v>1.89</v>
      </c>
      <c r="RM59" s="799">
        <v>1.89</v>
      </c>
      <c r="RN59" s="799">
        <v>2.0299999999999998</v>
      </c>
      <c r="RO59" s="799">
        <v>2.0299999999999998</v>
      </c>
      <c r="RP59" s="799">
        <v>2.0299999999999998</v>
      </c>
      <c r="RQ59" s="799">
        <v>2.0299999999999998</v>
      </c>
      <c r="RR59" s="799">
        <v>2.0299999999999998</v>
      </c>
      <c r="RS59" s="799">
        <v>2.0299999999999998</v>
      </c>
      <c r="RT59" s="799">
        <v>2.0299999999999998</v>
      </c>
      <c r="RU59" s="799">
        <v>2.15</v>
      </c>
      <c r="RV59" s="799">
        <v>2.15</v>
      </c>
      <c r="RW59" s="799">
        <v>2.15</v>
      </c>
      <c r="RX59" s="799">
        <v>2.15</v>
      </c>
      <c r="RY59" s="799">
        <v>2.21</v>
      </c>
      <c r="RZ59" s="799">
        <v>2.21</v>
      </c>
      <c r="SA59" s="799">
        <v>1.39</v>
      </c>
      <c r="SB59" s="799">
        <v>1.39</v>
      </c>
      <c r="SC59" s="799">
        <v>1.39</v>
      </c>
      <c r="SD59" s="799">
        <v>1.46</v>
      </c>
      <c r="SE59" s="799">
        <v>1.46</v>
      </c>
      <c r="SF59" s="799">
        <v>1.46</v>
      </c>
      <c r="SG59" s="799">
        <v>1.46</v>
      </c>
      <c r="SH59" s="800">
        <v>2.08</v>
      </c>
      <c r="SI59" s="471"/>
      <c r="SJ59" s="452"/>
      <c r="SK59" s="440"/>
      <c r="SL59" s="440"/>
      <c r="SM59" s="440"/>
    </row>
    <row r="60" spans="1:507" outlineLevel="2" x14ac:dyDescent="0.35">
      <c r="A60" s="440"/>
      <c r="B60" s="449"/>
      <c r="C60" s="659">
        <f>INT($C$40)+2</f>
        <v>3</v>
      </c>
      <c r="D60" s="471"/>
      <c r="E60" s="529">
        <v>2</v>
      </c>
      <c r="F60" s="529"/>
      <c r="G60" s="471"/>
      <c r="H60" s="476" t="s">
        <v>872</v>
      </c>
      <c r="I60" s="492" t="s">
        <v>871</v>
      </c>
      <c r="J60" s="492">
        <f>J57+1</f>
        <v>1</v>
      </c>
      <c r="K60" s="792">
        <v>1.6</v>
      </c>
      <c r="L60" s="793">
        <v>1.6</v>
      </c>
      <c r="M60" s="793">
        <v>1.6</v>
      </c>
      <c r="N60" s="793">
        <v>2.0499999999999998</v>
      </c>
      <c r="O60" s="793">
        <v>2.0499999999999998</v>
      </c>
      <c r="P60" s="793">
        <v>2.0499999999999998</v>
      </c>
      <c r="Q60" s="793">
        <v>2.0499999999999998</v>
      </c>
      <c r="R60" s="793">
        <v>2.0499999999999998</v>
      </c>
      <c r="S60" s="793">
        <v>2.0499999999999998</v>
      </c>
      <c r="T60" s="793">
        <v>2.0499999999999998</v>
      </c>
      <c r="U60" s="793">
        <v>2.15</v>
      </c>
      <c r="V60" s="793">
        <v>2.15</v>
      </c>
      <c r="W60" s="793">
        <v>2.15</v>
      </c>
      <c r="X60" s="793">
        <v>2.15</v>
      </c>
      <c r="Y60" s="793">
        <v>2.21</v>
      </c>
      <c r="Z60" s="793">
        <v>2.21</v>
      </c>
      <c r="AA60" s="793">
        <v>1</v>
      </c>
      <c r="AB60" s="793">
        <v>1</v>
      </c>
      <c r="AC60" s="793">
        <v>1</v>
      </c>
      <c r="AD60" s="793">
        <v>0.8</v>
      </c>
      <c r="AE60" s="793">
        <v>0.8</v>
      </c>
      <c r="AF60" s="793">
        <v>0.8</v>
      </c>
      <c r="AG60" s="793">
        <v>0.8</v>
      </c>
      <c r="AH60" s="793">
        <v>0.9</v>
      </c>
      <c r="AI60" s="793">
        <v>0.9</v>
      </c>
      <c r="AJ60" s="793">
        <v>0.9</v>
      </c>
      <c r="AK60" s="793">
        <v>0.9</v>
      </c>
      <c r="AL60" s="793">
        <v>0.9</v>
      </c>
      <c r="AM60" s="793">
        <v>0.9</v>
      </c>
      <c r="AN60" s="793">
        <v>0.9</v>
      </c>
      <c r="AO60" s="793">
        <v>0.9</v>
      </c>
      <c r="AP60" s="793">
        <v>1</v>
      </c>
      <c r="AQ60" s="793">
        <v>1</v>
      </c>
      <c r="AR60" s="793">
        <v>1</v>
      </c>
      <c r="AS60" s="793">
        <v>1</v>
      </c>
      <c r="AT60" s="793">
        <v>1</v>
      </c>
      <c r="AU60" s="793">
        <v>1</v>
      </c>
      <c r="AV60" s="793">
        <v>1</v>
      </c>
      <c r="AW60" s="793">
        <v>1.75</v>
      </c>
      <c r="AX60" s="793">
        <v>1.75</v>
      </c>
      <c r="AY60" s="793">
        <v>1.75</v>
      </c>
      <c r="AZ60" s="793">
        <v>1.75</v>
      </c>
      <c r="BA60" s="793">
        <v>1.75</v>
      </c>
      <c r="BB60" s="793">
        <v>1.5</v>
      </c>
      <c r="BC60" s="793">
        <v>1.5</v>
      </c>
      <c r="BD60" s="793">
        <v>1.5</v>
      </c>
      <c r="BE60" s="793">
        <v>1.5</v>
      </c>
      <c r="BF60" s="793">
        <v>1.6</v>
      </c>
      <c r="BG60" s="793">
        <v>1.6</v>
      </c>
      <c r="BH60" s="793">
        <v>1.6</v>
      </c>
      <c r="BI60" s="793">
        <v>1.6</v>
      </c>
      <c r="BJ60" s="793">
        <v>1.6</v>
      </c>
      <c r="BK60" s="793">
        <v>1.6</v>
      </c>
      <c r="BL60" s="793">
        <v>1.6</v>
      </c>
      <c r="BM60" s="793">
        <v>1.6</v>
      </c>
      <c r="BN60" s="793">
        <v>2.0499999999999998</v>
      </c>
      <c r="BO60" s="793">
        <v>2.0499999999999998</v>
      </c>
      <c r="BP60" s="793">
        <v>2.0499999999999998</v>
      </c>
      <c r="BQ60" s="793">
        <v>2.0499999999999998</v>
      </c>
      <c r="BR60" s="793">
        <v>2.0499999999999998</v>
      </c>
      <c r="BS60" s="793">
        <v>2.0499999999999998</v>
      </c>
      <c r="BT60" s="793">
        <v>2.0499999999999998</v>
      </c>
      <c r="BU60" s="793">
        <v>2.15</v>
      </c>
      <c r="BV60" s="793">
        <v>2.15</v>
      </c>
      <c r="BW60" s="793">
        <v>2.15</v>
      </c>
      <c r="BX60" s="793">
        <v>2.15</v>
      </c>
      <c r="BY60" s="793">
        <v>2.21</v>
      </c>
      <c r="BZ60" s="793">
        <v>2.21</v>
      </c>
      <c r="CA60" s="793">
        <v>1</v>
      </c>
      <c r="CB60" s="793">
        <v>1</v>
      </c>
      <c r="CC60" s="793">
        <v>1</v>
      </c>
      <c r="CD60" s="793">
        <v>0.8</v>
      </c>
      <c r="CE60" s="793">
        <v>0.8</v>
      </c>
      <c r="CF60" s="793">
        <v>0.8</v>
      </c>
      <c r="CG60" s="793">
        <v>0.8</v>
      </c>
      <c r="CH60" s="793">
        <v>0.9</v>
      </c>
      <c r="CI60" s="793">
        <v>0.9</v>
      </c>
      <c r="CJ60" s="793">
        <v>0.9</v>
      </c>
      <c r="CK60" s="793">
        <v>0.9</v>
      </c>
      <c r="CL60" s="793">
        <v>0.9</v>
      </c>
      <c r="CM60" s="793">
        <v>0.9</v>
      </c>
      <c r="CN60" s="793">
        <v>0.9</v>
      </c>
      <c r="CO60" s="793">
        <v>0.9</v>
      </c>
      <c r="CP60" s="793">
        <v>1</v>
      </c>
      <c r="CQ60" s="793">
        <v>1</v>
      </c>
      <c r="CR60" s="793">
        <v>1</v>
      </c>
      <c r="CS60" s="793">
        <v>1</v>
      </c>
      <c r="CT60" s="793">
        <v>1</v>
      </c>
      <c r="CU60" s="793">
        <v>1</v>
      </c>
      <c r="CV60" s="793">
        <v>1</v>
      </c>
      <c r="CW60" s="793">
        <v>1.75</v>
      </c>
      <c r="CX60" s="793">
        <v>1.75</v>
      </c>
      <c r="CY60" s="793">
        <v>1.75</v>
      </c>
      <c r="CZ60" s="793">
        <v>1.75</v>
      </c>
      <c r="DA60" s="793">
        <v>1.75</v>
      </c>
      <c r="DB60" s="793">
        <v>1.65</v>
      </c>
      <c r="DC60" s="793">
        <v>1.65</v>
      </c>
      <c r="DD60" s="793">
        <v>1.65</v>
      </c>
      <c r="DE60" s="793">
        <v>1.65</v>
      </c>
      <c r="DF60" s="793">
        <v>1.5</v>
      </c>
      <c r="DG60" s="793">
        <v>1.5</v>
      </c>
      <c r="DH60" s="793">
        <v>1.5</v>
      </c>
      <c r="DI60" s="793">
        <v>1.5</v>
      </c>
      <c r="DJ60" s="793">
        <v>1.5</v>
      </c>
      <c r="DK60" s="793">
        <v>1.5</v>
      </c>
      <c r="DL60" s="793">
        <v>1.5</v>
      </c>
      <c r="DM60" s="793">
        <v>1.5</v>
      </c>
      <c r="DN60" s="793">
        <v>1.5</v>
      </c>
      <c r="DO60" s="793">
        <v>1.5</v>
      </c>
      <c r="DP60" s="793">
        <v>1.5</v>
      </c>
      <c r="DQ60" s="793">
        <v>1.5</v>
      </c>
      <c r="DR60" s="793">
        <v>1.5</v>
      </c>
      <c r="DS60" s="793">
        <v>1.5</v>
      </c>
      <c r="DT60" s="793">
        <v>1.5</v>
      </c>
      <c r="DU60" s="793">
        <v>2.02</v>
      </c>
      <c r="DV60" s="793">
        <v>2.02</v>
      </c>
      <c r="DW60" s="793">
        <v>2.02</v>
      </c>
      <c r="DX60" s="793">
        <v>2.02</v>
      </c>
      <c r="DY60" s="793">
        <v>2.09</v>
      </c>
      <c r="DZ60" s="793">
        <v>2.09</v>
      </c>
      <c r="EA60" s="793">
        <v>1</v>
      </c>
      <c r="EB60" s="793">
        <v>1</v>
      </c>
      <c r="EC60" s="793">
        <v>1</v>
      </c>
      <c r="ED60" s="793">
        <v>0.8</v>
      </c>
      <c r="EE60" s="793">
        <v>0.8</v>
      </c>
      <c r="EF60" s="793">
        <v>0.8</v>
      </c>
      <c r="EG60" s="793">
        <v>0.8</v>
      </c>
      <c r="EH60" s="793">
        <v>0.9</v>
      </c>
      <c r="EI60" s="793">
        <v>0.9</v>
      </c>
      <c r="EJ60" s="793">
        <v>0.9</v>
      </c>
      <c r="EK60" s="793">
        <v>0.9</v>
      </c>
      <c r="EL60" s="793">
        <v>0.9</v>
      </c>
      <c r="EM60" s="793">
        <v>0.9</v>
      </c>
      <c r="EN60" s="793">
        <v>0.9</v>
      </c>
      <c r="EO60" s="793">
        <v>0.9</v>
      </c>
      <c r="EP60" s="793">
        <v>1</v>
      </c>
      <c r="EQ60" s="793">
        <v>1</v>
      </c>
      <c r="ER60" s="793">
        <v>1</v>
      </c>
      <c r="ES60" s="793">
        <v>1</v>
      </c>
      <c r="ET60" s="793">
        <v>1</v>
      </c>
      <c r="EU60" s="793">
        <v>1</v>
      </c>
      <c r="EV60" s="793">
        <v>1</v>
      </c>
      <c r="EW60" s="793">
        <v>1.75</v>
      </c>
      <c r="EX60" s="793">
        <v>1.75</v>
      </c>
      <c r="EY60" s="793">
        <v>1.75</v>
      </c>
      <c r="EZ60" s="793">
        <v>1.75</v>
      </c>
      <c r="FA60" s="793">
        <v>1.75</v>
      </c>
      <c r="FB60" s="793">
        <v>1.65</v>
      </c>
      <c r="FC60" s="793">
        <v>1.65</v>
      </c>
      <c r="FD60" s="793">
        <v>1.65</v>
      </c>
      <c r="FE60" s="793">
        <v>1.65</v>
      </c>
      <c r="FF60" s="793">
        <v>1.5</v>
      </c>
      <c r="FG60" s="793">
        <v>1.5</v>
      </c>
      <c r="FH60" s="793">
        <v>1.5</v>
      </c>
      <c r="FI60" s="793">
        <v>1.5</v>
      </c>
      <c r="FJ60" s="793">
        <v>1.5</v>
      </c>
      <c r="FK60" s="793">
        <v>1.5</v>
      </c>
      <c r="FL60" s="793">
        <v>1.5</v>
      </c>
      <c r="FM60" s="793">
        <v>1.5</v>
      </c>
      <c r="FN60" s="793">
        <v>1.5</v>
      </c>
      <c r="FO60" s="793">
        <v>1.5</v>
      </c>
      <c r="FP60" s="793">
        <v>1.5</v>
      </c>
      <c r="FQ60" s="793">
        <v>1.5</v>
      </c>
      <c r="FR60" s="793">
        <v>1.5</v>
      </c>
      <c r="FS60" s="793">
        <v>1.5</v>
      </c>
      <c r="FT60" s="793">
        <v>1.5</v>
      </c>
      <c r="FU60" s="793">
        <v>2.02</v>
      </c>
      <c r="FV60" s="793">
        <v>2.02</v>
      </c>
      <c r="FW60" s="793">
        <v>2.02</v>
      </c>
      <c r="FX60" s="793">
        <v>2.02</v>
      </c>
      <c r="FY60" s="793">
        <v>2.09</v>
      </c>
      <c r="FZ60" s="793">
        <v>2.09</v>
      </c>
      <c r="GA60" s="793">
        <v>1</v>
      </c>
      <c r="GB60" s="793">
        <v>1</v>
      </c>
      <c r="GC60" s="793">
        <v>1</v>
      </c>
      <c r="GD60" s="793">
        <v>0.8</v>
      </c>
      <c r="GE60" s="793">
        <v>0.8</v>
      </c>
      <c r="GF60" s="793">
        <v>0.8</v>
      </c>
      <c r="GG60" s="793">
        <v>0.8</v>
      </c>
      <c r="GH60" s="793">
        <v>0.9</v>
      </c>
      <c r="GI60" s="793">
        <v>0.9</v>
      </c>
      <c r="GJ60" s="793">
        <v>0.9</v>
      </c>
      <c r="GK60" s="793">
        <v>0.9</v>
      </c>
      <c r="GL60" s="793">
        <v>0.9</v>
      </c>
      <c r="GM60" s="793">
        <v>0.9</v>
      </c>
      <c r="GN60" s="793">
        <v>0.9</v>
      </c>
      <c r="GO60" s="793">
        <v>0.9</v>
      </c>
      <c r="GP60" s="793">
        <v>1</v>
      </c>
      <c r="GQ60" s="793">
        <v>1</v>
      </c>
      <c r="GR60" s="793">
        <v>1</v>
      </c>
      <c r="GS60" s="793">
        <v>1</v>
      </c>
      <c r="GT60" s="793">
        <v>1</v>
      </c>
      <c r="GU60" s="793">
        <v>1</v>
      </c>
      <c r="GV60" s="793">
        <v>1</v>
      </c>
      <c r="GW60" s="793">
        <v>1.75</v>
      </c>
      <c r="GX60" s="793">
        <v>1.75</v>
      </c>
      <c r="GY60" s="793">
        <v>1.75</v>
      </c>
      <c r="GZ60" s="793">
        <v>1.75</v>
      </c>
      <c r="HA60" s="793">
        <v>1.75</v>
      </c>
      <c r="HB60" s="793">
        <v>1.65</v>
      </c>
      <c r="HC60" s="793">
        <v>1.65</v>
      </c>
      <c r="HD60" s="793">
        <v>1.65</v>
      </c>
      <c r="HE60" s="793">
        <v>1.65</v>
      </c>
      <c r="HF60" s="793">
        <v>1.5</v>
      </c>
      <c r="HG60" s="793">
        <v>1.5</v>
      </c>
      <c r="HH60" s="793">
        <v>1.5</v>
      </c>
      <c r="HI60" s="793">
        <v>1.5</v>
      </c>
      <c r="HJ60" s="793">
        <v>1.5</v>
      </c>
      <c r="HK60" s="793">
        <v>1.5</v>
      </c>
      <c r="HL60" s="793">
        <v>1.5</v>
      </c>
      <c r="HM60" s="793">
        <v>1.5</v>
      </c>
      <c r="HN60" s="793">
        <v>1.5</v>
      </c>
      <c r="HO60" s="793">
        <v>1.5</v>
      </c>
      <c r="HP60" s="793">
        <v>1.5</v>
      </c>
      <c r="HQ60" s="793">
        <v>1.5</v>
      </c>
      <c r="HR60" s="793">
        <v>1.5</v>
      </c>
      <c r="HS60" s="793">
        <v>1.5</v>
      </c>
      <c r="HT60" s="793">
        <v>1.5</v>
      </c>
      <c r="HU60" s="793">
        <v>2.02</v>
      </c>
      <c r="HV60" s="793">
        <v>2.02</v>
      </c>
      <c r="HW60" s="793">
        <v>2.02</v>
      </c>
      <c r="HX60" s="793">
        <v>2.02</v>
      </c>
      <c r="HY60" s="793">
        <v>2.09</v>
      </c>
      <c r="HZ60" s="793">
        <v>2.09</v>
      </c>
      <c r="IA60" s="793">
        <v>1</v>
      </c>
      <c r="IB60" s="793">
        <v>1</v>
      </c>
      <c r="IC60" s="793">
        <v>1</v>
      </c>
      <c r="ID60" s="793">
        <v>0.8</v>
      </c>
      <c r="IE60" s="793">
        <v>0.8</v>
      </c>
      <c r="IF60" s="793">
        <v>0.8</v>
      </c>
      <c r="IG60" s="793">
        <v>0.8</v>
      </c>
      <c r="IH60" s="793">
        <v>0.9</v>
      </c>
      <c r="II60" s="793">
        <v>0.9</v>
      </c>
      <c r="IJ60" s="793">
        <v>0.9</v>
      </c>
      <c r="IK60" s="793">
        <v>0.9</v>
      </c>
      <c r="IL60" s="793">
        <v>0.9</v>
      </c>
      <c r="IM60" s="793">
        <v>0.9</v>
      </c>
      <c r="IN60" s="793">
        <v>0.9</v>
      </c>
      <c r="IO60" s="793">
        <v>0.9</v>
      </c>
      <c r="IP60" s="793">
        <v>1</v>
      </c>
      <c r="IQ60" s="793">
        <v>1</v>
      </c>
      <c r="IR60" s="793">
        <v>1</v>
      </c>
      <c r="IS60" s="793">
        <v>1</v>
      </c>
      <c r="IT60" s="793">
        <v>1</v>
      </c>
      <c r="IU60" s="793">
        <v>1</v>
      </c>
      <c r="IV60" s="793">
        <v>1</v>
      </c>
      <c r="IW60" s="793">
        <v>1.75</v>
      </c>
      <c r="IX60" s="793">
        <v>1.75</v>
      </c>
      <c r="IY60" s="793">
        <v>1.75</v>
      </c>
      <c r="IZ60" s="793">
        <v>1.75</v>
      </c>
      <c r="JA60" s="793">
        <v>1.75</v>
      </c>
      <c r="JB60" s="793">
        <v>1.65</v>
      </c>
      <c r="JC60" s="793">
        <v>1.65</v>
      </c>
      <c r="JD60" s="793">
        <v>1.65</v>
      </c>
      <c r="JE60" s="793">
        <v>1.65</v>
      </c>
      <c r="JF60" s="793">
        <v>1.5</v>
      </c>
      <c r="JG60" s="793">
        <v>1.5</v>
      </c>
      <c r="JH60" s="793">
        <v>1.5</v>
      </c>
      <c r="JI60" s="793">
        <v>1.5</v>
      </c>
      <c r="JJ60" s="793">
        <v>1.5</v>
      </c>
      <c r="JK60" s="793">
        <v>1.5</v>
      </c>
      <c r="JL60" s="793">
        <v>1.5</v>
      </c>
      <c r="JM60" s="793">
        <v>1.5</v>
      </c>
      <c r="JN60" s="793">
        <v>1.5</v>
      </c>
      <c r="JO60" s="793">
        <v>1.5</v>
      </c>
      <c r="JP60" s="793">
        <v>1.5</v>
      </c>
      <c r="JQ60" s="793">
        <v>1.5</v>
      </c>
      <c r="JR60" s="793">
        <v>1.5</v>
      </c>
      <c r="JS60" s="793">
        <v>1.5</v>
      </c>
      <c r="JT60" s="793">
        <v>1.5</v>
      </c>
      <c r="JU60" s="793">
        <v>2.02</v>
      </c>
      <c r="JV60" s="793">
        <v>2.02</v>
      </c>
      <c r="JW60" s="793">
        <v>2.02</v>
      </c>
      <c r="JX60" s="793">
        <v>2.02</v>
      </c>
      <c r="JY60" s="793">
        <v>2.09</v>
      </c>
      <c r="JZ60" s="793">
        <v>2.09</v>
      </c>
      <c r="KA60" s="793">
        <v>1</v>
      </c>
      <c r="KB60" s="793">
        <v>1</v>
      </c>
      <c r="KC60" s="793">
        <v>1</v>
      </c>
      <c r="KD60" s="793">
        <v>0.8</v>
      </c>
      <c r="KE60" s="793">
        <v>0.8</v>
      </c>
      <c r="KF60" s="793">
        <v>0.8</v>
      </c>
      <c r="KG60" s="793">
        <v>0.8</v>
      </c>
      <c r="KH60" s="793">
        <v>0.9</v>
      </c>
      <c r="KI60" s="793">
        <v>0.9</v>
      </c>
      <c r="KJ60" s="793">
        <v>0.9</v>
      </c>
      <c r="KK60" s="793">
        <v>0.9</v>
      </c>
      <c r="KL60" s="793">
        <v>0.9</v>
      </c>
      <c r="KM60" s="793">
        <v>0.9</v>
      </c>
      <c r="KN60" s="793">
        <v>0.9</v>
      </c>
      <c r="KO60" s="793">
        <v>0.9</v>
      </c>
      <c r="KP60" s="793">
        <v>1</v>
      </c>
      <c r="KQ60" s="793">
        <v>1</v>
      </c>
      <c r="KR60" s="793">
        <v>1</v>
      </c>
      <c r="KS60" s="793">
        <v>1</v>
      </c>
      <c r="KT60" s="793">
        <v>1</v>
      </c>
      <c r="KU60" s="793">
        <v>1</v>
      </c>
      <c r="KV60" s="793">
        <v>1</v>
      </c>
      <c r="KW60" s="793">
        <v>1.75</v>
      </c>
      <c r="KX60" s="793">
        <v>1.75</v>
      </c>
      <c r="KY60" s="793">
        <v>1.75</v>
      </c>
      <c r="KZ60" s="793">
        <v>1.75</v>
      </c>
      <c r="LA60" s="793">
        <v>1.75</v>
      </c>
      <c r="LB60" s="793">
        <v>1.65</v>
      </c>
      <c r="LC60" s="793">
        <v>1.65</v>
      </c>
      <c r="LD60" s="793">
        <v>1.65</v>
      </c>
      <c r="LE60" s="793">
        <v>1.65</v>
      </c>
      <c r="LF60" s="793">
        <v>1.5</v>
      </c>
      <c r="LG60" s="793">
        <v>1.5</v>
      </c>
      <c r="LH60" s="793">
        <v>1.5</v>
      </c>
      <c r="LI60" s="793">
        <v>1.5</v>
      </c>
      <c r="LJ60" s="793">
        <v>1.5</v>
      </c>
      <c r="LK60" s="793">
        <v>1.5</v>
      </c>
      <c r="LL60" s="793">
        <v>1.5</v>
      </c>
      <c r="LM60" s="793">
        <v>1.5</v>
      </c>
      <c r="LN60" s="793">
        <v>1.5</v>
      </c>
      <c r="LO60" s="793">
        <v>1.5</v>
      </c>
      <c r="LP60" s="793">
        <v>1.5</v>
      </c>
      <c r="LQ60" s="793">
        <v>1.5</v>
      </c>
      <c r="LR60" s="793">
        <v>1.5</v>
      </c>
      <c r="LS60" s="793">
        <v>1.5</v>
      </c>
      <c r="LT60" s="793">
        <v>1.5</v>
      </c>
      <c r="LU60" s="793">
        <v>2.02</v>
      </c>
      <c r="LV60" s="793">
        <v>2.02</v>
      </c>
      <c r="LW60" s="793">
        <v>2.02</v>
      </c>
      <c r="LX60" s="793">
        <v>2.02</v>
      </c>
      <c r="LY60" s="793">
        <v>2.09</v>
      </c>
      <c r="LZ60" s="793">
        <v>2.09</v>
      </c>
      <c r="MA60" s="793">
        <v>1</v>
      </c>
      <c r="MB60" s="793">
        <v>1</v>
      </c>
      <c r="MC60" s="793">
        <v>1</v>
      </c>
      <c r="MD60" s="793">
        <v>0.8</v>
      </c>
      <c r="ME60" s="793">
        <v>0.8</v>
      </c>
      <c r="MF60" s="793">
        <v>0.8</v>
      </c>
      <c r="MG60" s="793">
        <v>0.8</v>
      </c>
      <c r="MH60" s="793">
        <v>0.9</v>
      </c>
      <c r="MI60" s="793">
        <v>0.9</v>
      </c>
      <c r="MJ60" s="793">
        <v>0.9</v>
      </c>
      <c r="MK60" s="793">
        <v>0.9</v>
      </c>
      <c r="ML60" s="793">
        <v>0.9</v>
      </c>
      <c r="MM60" s="793">
        <v>0.9</v>
      </c>
      <c r="MN60" s="793">
        <v>0.9</v>
      </c>
      <c r="MO60" s="793">
        <v>0.9</v>
      </c>
      <c r="MP60" s="793">
        <v>1</v>
      </c>
      <c r="MQ60" s="793">
        <v>1</v>
      </c>
      <c r="MR60" s="793">
        <v>1</v>
      </c>
      <c r="MS60" s="793">
        <v>1</v>
      </c>
      <c r="MT60" s="793">
        <v>1</v>
      </c>
      <c r="MU60" s="793">
        <v>1</v>
      </c>
      <c r="MV60" s="793">
        <v>1</v>
      </c>
      <c r="MW60" s="793">
        <v>1.75</v>
      </c>
      <c r="MX60" s="793">
        <v>1.75</v>
      </c>
      <c r="MY60" s="793">
        <v>1.75</v>
      </c>
      <c r="MZ60" s="793">
        <v>1.75</v>
      </c>
      <c r="NA60" s="793">
        <v>1.75</v>
      </c>
      <c r="NB60" s="793">
        <v>1.65</v>
      </c>
      <c r="NC60" s="793">
        <v>1.65</v>
      </c>
      <c r="ND60" s="793">
        <v>1.65</v>
      </c>
      <c r="NE60" s="793">
        <v>1.65</v>
      </c>
      <c r="NF60" s="793">
        <v>1.5</v>
      </c>
      <c r="NG60" s="793">
        <v>1.5</v>
      </c>
      <c r="NH60" s="793">
        <v>1.5</v>
      </c>
      <c r="NI60" s="793">
        <v>1.5</v>
      </c>
      <c r="NJ60" s="793">
        <v>1.5</v>
      </c>
      <c r="NK60" s="793">
        <v>1.5</v>
      </c>
      <c r="NL60" s="793">
        <v>1.5</v>
      </c>
      <c r="NM60" s="793">
        <v>1.5</v>
      </c>
      <c r="NN60" s="793">
        <v>1.5</v>
      </c>
      <c r="NO60" s="793">
        <v>1.5</v>
      </c>
      <c r="NP60" s="793">
        <v>1.5</v>
      </c>
      <c r="NQ60" s="793">
        <v>1.5</v>
      </c>
      <c r="NR60" s="793">
        <v>1.5</v>
      </c>
      <c r="NS60" s="793">
        <v>1.5</v>
      </c>
      <c r="NT60" s="793">
        <v>1.5</v>
      </c>
      <c r="NU60" s="793">
        <v>2.02</v>
      </c>
      <c r="NV60" s="793">
        <v>2.02</v>
      </c>
      <c r="NW60" s="793">
        <v>2.02</v>
      </c>
      <c r="NX60" s="793">
        <v>2.02</v>
      </c>
      <c r="NY60" s="793">
        <v>2.09</v>
      </c>
      <c r="NZ60" s="793">
        <v>2.09</v>
      </c>
      <c r="OA60" s="793">
        <v>1</v>
      </c>
      <c r="OB60" s="793">
        <v>1</v>
      </c>
      <c r="OC60" s="793">
        <v>1</v>
      </c>
      <c r="OD60" s="793">
        <v>0.8</v>
      </c>
      <c r="OE60" s="793">
        <v>0.8</v>
      </c>
      <c r="OF60" s="793">
        <v>0.8</v>
      </c>
      <c r="OG60" s="793">
        <v>0.8</v>
      </c>
      <c r="OH60" s="793">
        <v>0.9</v>
      </c>
      <c r="OI60" s="793">
        <v>0.9</v>
      </c>
      <c r="OJ60" s="793">
        <v>0.9</v>
      </c>
      <c r="OK60" s="793">
        <v>0.9</v>
      </c>
      <c r="OL60" s="793">
        <v>0.9</v>
      </c>
      <c r="OM60" s="793">
        <v>0.9</v>
      </c>
      <c r="ON60" s="793">
        <v>0.9</v>
      </c>
      <c r="OO60" s="793">
        <v>0.9</v>
      </c>
      <c r="OP60" s="793">
        <v>1</v>
      </c>
      <c r="OQ60" s="793">
        <v>1</v>
      </c>
      <c r="OR60" s="793">
        <v>1</v>
      </c>
      <c r="OS60" s="793">
        <v>1</v>
      </c>
      <c r="OT60" s="793">
        <v>1</v>
      </c>
      <c r="OU60" s="793">
        <v>1</v>
      </c>
      <c r="OV60" s="793">
        <v>1</v>
      </c>
      <c r="OW60" s="793">
        <v>1.75</v>
      </c>
      <c r="OX60" s="793">
        <v>1.75</v>
      </c>
      <c r="OY60" s="793">
        <v>1.75</v>
      </c>
      <c r="OZ60" s="793">
        <v>1.75</v>
      </c>
      <c r="PA60" s="793">
        <v>1.75</v>
      </c>
      <c r="PB60" s="793">
        <v>1.65</v>
      </c>
      <c r="PC60" s="793">
        <v>1.65</v>
      </c>
      <c r="PD60" s="793">
        <v>1.65</v>
      </c>
      <c r="PE60" s="793">
        <v>1.65</v>
      </c>
      <c r="PF60" s="793">
        <v>1.5</v>
      </c>
      <c r="PG60" s="793">
        <v>1.5</v>
      </c>
      <c r="PH60" s="793">
        <v>1.5</v>
      </c>
      <c r="PI60" s="793">
        <v>1.5</v>
      </c>
      <c r="PJ60" s="793">
        <v>1.5</v>
      </c>
      <c r="PK60" s="793">
        <v>1.5</v>
      </c>
      <c r="PL60" s="793">
        <v>1.5</v>
      </c>
      <c r="PM60" s="793">
        <v>1.5</v>
      </c>
      <c r="PN60" s="793">
        <v>1.5</v>
      </c>
      <c r="PO60" s="793">
        <v>1.5</v>
      </c>
      <c r="PP60" s="793">
        <v>1.5</v>
      </c>
      <c r="PQ60" s="793">
        <v>1.5</v>
      </c>
      <c r="PR60" s="793">
        <v>1.5</v>
      </c>
      <c r="PS60" s="793">
        <v>1.5</v>
      </c>
      <c r="PT60" s="793">
        <v>1.5</v>
      </c>
      <c r="PU60" s="793">
        <v>2.02</v>
      </c>
      <c r="PV60" s="793">
        <v>2.02</v>
      </c>
      <c r="PW60" s="793">
        <v>2.02</v>
      </c>
      <c r="PX60" s="793">
        <v>2.02</v>
      </c>
      <c r="PY60" s="793">
        <v>2.09</v>
      </c>
      <c r="PZ60" s="793">
        <v>2.09</v>
      </c>
      <c r="QA60" s="793">
        <v>1</v>
      </c>
      <c r="QB60" s="793">
        <v>1</v>
      </c>
      <c r="QC60" s="793">
        <v>1</v>
      </c>
      <c r="QD60" s="793">
        <v>0.8</v>
      </c>
      <c r="QE60" s="793">
        <v>0.8</v>
      </c>
      <c r="QF60" s="793">
        <v>0.8</v>
      </c>
      <c r="QG60" s="793">
        <v>0.8</v>
      </c>
      <c r="QH60" s="793">
        <v>0.9</v>
      </c>
      <c r="QI60" s="793">
        <v>0.9</v>
      </c>
      <c r="QJ60" s="793">
        <v>0.9</v>
      </c>
      <c r="QK60" s="793">
        <v>0.9</v>
      </c>
      <c r="QL60" s="793">
        <v>0.9</v>
      </c>
      <c r="QM60" s="793">
        <v>0.9</v>
      </c>
      <c r="QN60" s="793">
        <v>0.9</v>
      </c>
      <c r="QO60" s="793">
        <v>0.9</v>
      </c>
      <c r="QP60" s="793">
        <v>1</v>
      </c>
      <c r="QQ60" s="793">
        <v>1</v>
      </c>
      <c r="QR60" s="793">
        <v>1</v>
      </c>
      <c r="QS60" s="793">
        <v>1</v>
      </c>
      <c r="QT60" s="793">
        <v>1</v>
      </c>
      <c r="QU60" s="793">
        <v>1</v>
      </c>
      <c r="QV60" s="793">
        <v>1</v>
      </c>
      <c r="QW60" s="793">
        <v>1.75</v>
      </c>
      <c r="QX60" s="793">
        <v>1.75</v>
      </c>
      <c r="QY60" s="793">
        <v>1.75</v>
      </c>
      <c r="QZ60" s="793">
        <v>1.75</v>
      </c>
      <c r="RA60" s="793">
        <v>1.75</v>
      </c>
      <c r="RB60" s="793">
        <v>1.65</v>
      </c>
      <c r="RC60" s="793">
        <v>1.65</v>
      </c>
      <c r="RD60" s="793">
        <v>1.65</v>
      </c>
      <c r="RE60" s="793">
        <v>1.65</v>
      </c>
      <c r="RF60" s="793">
        <v>1.5</v>
      </c>
      <c r="RG60" s="793">
        <v>1.5</v>
      </c>
      <c r="RH60" s="793">
        <v>1.5</v>
      </c>
      <c r="RI60" s="793">
        <v>1.5</v>
      </c>
      <c r="RJ60" s="793">
        <v>1.5</v>
      </c>
      <c r="RK60" s="793">
        <v>1.5</v>
      </c>
      <c r="RL60" s="793">
        <v>1.5</v>
      </c>
      <c r="RM60" s="793">
        <v>1.5</v>
      </c>
      <c r="RN60" s="793">
        <v>1.5</v>
      </c>
      <c r="RO60" s="793">
        <v>1.5</v>
      </c>
      <c r="RP60" s="793">
        <v>1.5</v>
      </c>
      <c r="RQ60" s="793">
        <v>1.5</v>
      </c>
      <c r="RR60" s="793">
        <v>1.5</v>
      </c>
      <c r="RS60" s="793">
        <v>1.5</v>
      </c>
      <c r="RT60" s="793">
        <v>1.5</v>
      </c>
      <c r="RU60" s="793">
        <v>2.02</v>
      </c>
      <c r="RV60" s="793">
        <v>2.02</v>
      </c>
      <c r="RW60" s="793">
        <v>2.02</v>
      </c>
      <c r="RX60" s="793">
        <v>2.02</v>
      </c>
      <c r="RY60" s="793">
        <v>2.09</v>
      </c>
      <c r="RZ60" s="793">
        <v>2.09</v>
      </c>
      <c r="SA60" s="793">
        <v>1</v>
      </c>
      <c r="SB60" s="793">
        <v>1</v>
      </c>
      <c r="SC60" s="793">
        <v>1</v>
      </c>
      <c r="SD60" s="793">
        <v>0.8</v>
      </c>
      <c r="SE60" s="793">
        <v>0.8</v>
      </c>
      <c r="SF60" s="793">
        <v>0.8</v>
      </c>
      <c r="SG60" s="793">
        <v>0.8</v>
      </c>
      <c r="SH60" s="794">
        <v>0.9</v>
      </c>
      <c r="SI60" s="471"/>
      <c r="SJ60" s="452"/>
      <c r="SK60" s="440"/>
      <c r="SL60" s="440"/>
      <c r="SM60" s="440"/>
    </row>
    <row r="61" spans="1:507" outlineLevel="3" x14ac:dyDescent="0.35">
      <c r="A61" s="440"/>
      <c r="B61" s="449"/>
      <c r="C61" s="659">
        <f t="shared" si="32"/>
        <v>4</v>
      </c>
      <c r="D61" s="471"/>
      <c r="E61" s="529"/>
      <c r="F61" s="529"/>
      <c r="G61" s="471"/>
      <c r="H61" s="478"/>
      <c r="I61" s="492" t="s">
        <v>242</v>
      </c>
      <c r="J61" s="681"/>
      <c r="K61" s="795">
        <v>1.19</v>
      </c>
      <c r="L61" s="796">
        <v>1.19</v>
      </c>
      <c r="M61" s="796">
        <v>1.19</v>
      </c>
      <c r="N61" s="796">
        <v>1.54</v>
      </c>
      <c r="O61" s="796">
        <v>1.54</v>
      </c>
      <c r="P61" s="796">
        <v>1.54</v>
      </c>
      <c r="Q61" s="796">
        <v>1.54</v>
      </c>
      <c r="R61" s="796">
        <v>1.54</v>
      </c>
      <c r="S61" s="796">
        <v>1.54</v>
      </c>
      <c r="T61" s="796">
        <v>1.54</v>
      </c>
      <c r="U61" s="796">
        <v>2.0099999999999998</v>
      </c>
      <c r="V61" s="796">
        <v>2.0099999999999998</v>
      </c>
      <c r="W61" s="796">
        <v>2.0099999999999998</v>
      </c>
      <c r="X61" s="796">
        <v>2.0099999999999998</v>
      </c>
      <c r="Y61" s="796">
        <v>2.08</v>
      </c>
      <c r="Z61" s="796">
        <v>2.08</v>
      </c>
      <c r="AA61" s="796">
        <v>0.55000000000000004</v>
      </c>
      <c r="AB61" s="796">
        <v>0.55000000000000004</v>
      </c>
      <c r="AC61" s="796">
        <v>0.55000000000000004</v>
      </c>
      <c r="AD61" s="796">
        <v>0.52</v>
      </c>
      <c r="AE61" s="796">
        <v>0.52</v>
      </c>
      <c r="AF61" s="796">
        <v>0.52</v>
      </c>
      <c r="AG61" s="796">
        <v>0.52</v>
      </c>
      <c r="AH61" s="796">
        <v>0.61</v>
      </c>
      <c r="AI61" s="796">
        <v>0.61</v>
      </c>
      <c r="AJ61" s="796">
        <v>0.61</v>
      </c>
      <c r="AK61" s="796">
        <v>0.61</v>
      </c>
      <c r="AL61" s="796">
        <v>0.61</v>
      </c>
      <c r="AM61" s="796">
        <v>0.61</v>
      </c>
      <c r="AN61" s="796">
        <v>0.61</v>
      </c>
      <c r="AO61" s="796">
        <v>0.61</v>
      </c>
      <c r="AP61" s="796">
        <v>0.42</v>
      </c>
      <c r="AQ61" s="796">
        <v>0.42</v>
      </c>
      <c r="AR61" s="796">
        <v>0.42</v>
      </c>
      <c r="AS61" s="796">
        <v>0.42</v>
      </c>
      <c r="AT61" s="796">
        <v>0.42</v>
      </c>
      <c r="AU61" s="796">
        <v>0.42</v>
      </c>
      <c r="AV61" s="796">
        <v>0.42</v>
      </c>
      <c r="AW61" s="796">
        <v>1.46</v>
      </c>
      <c r="AX61" s="796">
        <v>1.46</v>
      </c>
      <c r="AY61" s="796">
        <v>1.46</v>
      </c>
      <c r="AZ61" s="796">
        <v>1.46</v>
      </c>
      <c r="BA61" s="796">
        <v>1.46</v>
      </c>
      <c r="BB61" s="796">
        <v>1.1100000000000001</v>
      </c>
      <c r="BC61" s="796">
        <v>1.1100000000000001</v>
      </c>
      <c r="BD61" s="796">
        <v>1.1100000000000001</v>
      </c>
      <c r="BE61" s="796">
        <v>1.1100000000000001</v>
      </c>
      <c r="BF61" s="796">
        <v>1.19</v>
      </c>
      <c r="BG61" s="796">
        <v>1.19</v>
      </c>
      <c r="BH61" s="796">
        <v>1.19</v>
      </c>
      <c r="BI61" s="796">
        <v>1.19</v>
      </c>
      <c r="BJ61" s="796">
        <v>1.19</v>
      </c>
      <c r="BK61" s="796">
        <v>1.19</v>
      </c>
      <c r="BL61" s="796">
        <v>1.19</v>
      </c>
      <c r="BM61" s="796">
        <v>1.19</v>
      </c>
      <c r="BN61" s="796">
        <v>1.54</v>
      </c>
      <c r="BO61" s="796">
        <v>1.54</v>
      </c>
      <c r="BP61" s="796">
        <v>1.54</v>
      </c>
      <c r="BQ61" s="796">
        <v>1.54</v>
      </c>
      <c r="BR61" s="796">
        <v>1.54</v>
      </c>
      <c r="BS61" s="796">
        <v>1.54</v>
      </c>
      <c r="BT61" s="796">
        <v>1.54</v>
      </c>
      <c r="BU61" s="796">
        <v>2.0099999999999998</v>
      </c>
      <c r="BV61" s="796">
        <v>2.0099999999999998</v>
      </c>
      <c r="BW61" s="796">
        <v>2.0099999999999998</v>
      </c>
      <c r="BX61" s="796">
        <v>2.0099999999999998</v>
      </c>
      <c r="BY61" s="796">
        <v>2.08</v>
      </c>
      <c r="BZ61" s="796">
        <v>2.08</v>
      </c>
      <c r="CA61" s="796">
        <v>0.55000000000000004</v>
      </c>
      <c r="CB61" s="796">
        <v>0.55000000000000004</v>
      </c>
      <c r="CC61" s="796">
        <v>0.55000000000000004</v>
      </c>
      <c r="CD61" s="796">
        <v>0.52</v>
      </c>
      <c r="CE61" s="796">
        <v>0.52</v>
      </c>
      <c r="CF61" s="796">
        <v>0.52</v>
      </c>
      <c r="CG61" s="796">
        <v>0.52</v>
      </c>
      <c r="CH61" s="796">
        <v>0.61</v>
      </c>
      <c r="CI61" s="796">
        <v>0.61</v>
      </c>
      <c r="CJ61" s="796">
        <v>0.61</v>
      </c>
      <c r="CK61" s="796">
        <v>0.61</v>
      </c>
      <c r="CL61" s="796">
        <v>0.61</v>
      </c>
      <c r="CM61" s="796">
        <v>0.61</v>
      </c>
      <c r="CN61" s="796">
        <v>0.61</v>
      </c>
      <c r="CO61" s="796">
        <v>0.61</v>
      </c>
      <c r="CP61" s="796">
        <v>0.42</v>
      </c>
      <c r="CQ61" s="796">
        <v>0.42</v>
      </c>
      <c r="CR61" s="796">
        <v>0.42</v>
      </c>
      <c r="CS61" s="796">
        <v>0.42</v>
      </c>
      <c r="CT61" s="796">
        <v>0.42</v>
      </c>
      <c r="CU61" s="796">
        <v>0.42</v>
      </c>
      <c r="CV61" s="796">
        <v>0.42</v>
      </c>
      <c r="CW61" s="796">
        <v>1.46</v>
      </c>
      <c r="CX61" s="796">
        <v>1.46</v>
      </c>
      <c r="CY61" s="796">
        <v>1.46</v>
      </c>
      <c r="CZ61" s="796">
        <v>1.46</v>
      </c>
      <c r="DA61" s="796">
        <v>1.46</v>
      </c>
      <c r="DB61" s="796">
        <v>1.26</v>
      </c>
      <c r="DC61" s="796">
        <v>1.26</v>
      </c>
      <c r="DD61" s="796">
        <v>1.26</v>
      </c>
      <c r="DE61" s="796">
        <v>1.26</v>
      </c>
      <c r="DF61" s="796">
        <v>1.0900000000000001</v>
      </c>
      <c r="DG61" s="796">
        <v>1.0900000000000001</v>
      </c>
      <c r="DH61" s="796">
        <v>1.0900000000000001</v>
      </c>
      <c r="DI61" s="796">
        <v>1.0900000000000001</v>
      </c>
      <c r="DJ61" s="796">
        <v>1.0900000000000001</v>
      </c>
      <c r="DK61" s="796">
        <v>1.0900000000000001</v>
      </c>
      <c r="DL61" s="796">
        <v>1.0900000000000001</v>
      </c>
      <c r="DM61" s="796">
        <v>1.0900000000000001</v>
      </c>
      <c r="DN61" s="796">
        <v>0.92</v>
      </c>
      <c r="DO61" s="796">
        <v>0.92</v>
      </c>
      <c r="DP61" s="796">
        <v>0.92</v>
      </c>
      <c r="DQ61" s="796">
        <v>0.92</v>
      </c>
      <c r="DR61" s="796">
        <v>0.92</v>
      </c>
      <c r="DS61" s="796">
        <v>0.92</v>
      </c>
      <c r="DT61" s="796">
        <v>0.92</v>
      </c>
      <c r="DU61" s="796">
        <v>1.1499999999999999</v>
      </c>
      <c r="DV61" s="796">
        <v>1.1499999999999999</v>
      </c>
      <c r="DW61" s="796">
        <v>1.1499999999999999</v>
      </c>
      <c r="DX61" s="796">
        <v>1.1499999999999999</v>
      </c>
      <c r="DY61" s="796">
        <v>1.59</v>
      </c>
      <c r="DZ61" s="796">
        <v>1.59</v>
      </c>
      <c r="EA61" s="796">
        <v>0.55000000000000004</v>
      </c>
      <c r="EB61" s="796">
        <v>0.55000000000000004</v>
      </c>
      <c r="EC61" s="796">
        <v>0.55000000000000004</v>
      </c>
      <c r="ED61" s="796">
        <v>0.52</v>
      </c>
      <c r="EE61" s="796">
        <v>0.52</v>
      </c>
      <c r="EF61" s="796">
        <v>0.52</v>
      </c>
      <c r="EG61" s="796">
        <v>0.52</v>
      </c>
      <c r="EH61" s="796">
        <v>0.61</v>
      </c>
      <c r="EI61" s="796">
        <v>0.61</v>
      </c>
      <c r="EJ61" s="796">
        <v>0.61</v>
      </c>
      <c r="EK61" s="796">
        <v>0.61</v>
      </c>
      <c r="EL61" s="796">
        <v>0.61</v>
      </c>
      <c r="EM61" s="796">
        <v>0.61</v>
      </c>
      <c r="EN61" s="796">
        <v>0.61</v>
      </c>
      <c r="EO61" s="796">
        <v>0.61</v>
      </c>
      <c r="EP61" s="796">
        <v>0.42</v>
      </c>
      <c r="EQ61" s="796">
        <v>0.42</v>
      </c>
      <c r="ER61" s="796">
        <v>0.42</v>
      </c>
      <c r="ES61" s="796">
        <v>0.42</v>
      </c>
      <c r="ET61" s="796">
        <v>0.42</v>
      </c>
      <c r="EU61" s="796">
        <v>0.42</v>
      </c>
      <c r="EV61" s="796">
        <v>0.42</v>
      </c>
      <c r="EW61" s="796">
        <v>1.46</v>
      </c>
      <c r="EX61" s="796">
        <v>1.46</v>
      </c>
      <c r="EY61" s="796">
        <v>1.46</v>
      </c>
      <c r="EZ61" s="796">
        <v>1.46</v>
      </c>
      <c r="FA61" s="796">
        <v>1.46</v>
      </c>
      <c r="FB61" s="796">
        <v>1.26</v>
      </c>
      <c r="FC61" s="796">
        <v>1.26</v>
      </c>
      <c r="FD61" s="796">
        <v>1.26</v>
      </c>
      <c r="FE61" s="796">
        <v>1.26</v>
      </c>
      <c r="FF61" s="796">
        <v>1.0900000000000001</v>
      </c>
      <c r="FG61" s="796">
        <v>1.0900000000000001</v>
      </c>
      <c r="FH61" s="796">
        <v>1.0900000000000001</v>
      </c>
      <c r="FI61" s="796">
        <v>1.0900000000000001</v>
      </c>
      <c r="FJ61" s="796">
        <v>1.0900000000000001</v>
      </c>
      <c r="FK61" s="796">
        <v>1.0900000000000001</v>
      </c>
      <c r="FL61" s="796">
        <v>1.0900000000000001</v>
      </c>
      <c r="FM61" s="796">
        <v>1.0900000000000001</v>
      </c>
      <c r="FN61" s="796">
        <v>0.92</v>
      </c>
      <c r="FO61" s="796">
        <v>0.92</v>
      </c>
      <c r="FP61" s="796">
        <v>0.92</v>
      </c>
      <c r="FQ61" s="796">
        <v>0.92</v>
      </c>
      <c r="FR61" s="796">
        <v>0.92</v>
      </c>
      <c r="FS61" s="796">
        <v>0.92</v>
      </c>
      <c r="FT61" s="796">
        <v>0.92</v>
      </c>
      <c r="FU61" s="796">
        <v>1.1499999999999999</v>
      </c>
      <c r="FV61" s="796">
        <v>1.1499999999999999</v>
      </c>
      <c r="FW61" s="796">
        <v>1.1499999999999999</v>
      </c>
      <c r="FX61" s="796">
        <v>1.1499999999999999</v>
      </c>
      <c r="FY61" s="796">
        <v>1.59</v>
      </c>
      <c r="FZ61" s="796">
        <v>1.59</v>
      </c>
      <c r="GA61" s="796">
        <v>0.55000000000000004</v>
      </c>
      <c r="GB61" s="796">
        <v>0.55000000000000004</v>
      </c>
      <c r="GC61" s="796">
        <v>0.55000000000000004</v>
      </c>
      <c r="GD61" s="796">
        <v>0.52</v>
      </c>
      <c r="GE61" s="796">
        <v>0.52</v>
      </c>
      <c r="GF61" s="796">
        <v>0.52</v>
      </c>
      <c r="GG61" s="796">
        <v>0.52</v>
      </c>
      <c r="GH61" s="796">
        <v>0.61</v>
      </c>
      <c r="GI61" s="796">
        <v>0.61</v>
      </c>
      <c r="GJ61" s="796">
        <v>0.61</v>
      </c>
      <c r="GK61" s="796">
        <v>0.61</v>
      </c>
      <c r="GL61" s="796">
        <v>0.61</v>
      </c>
      <c r="GM61" s="796">
        <v>0.61</v>
      </c>
      <c r="GN61" s="796">
        <v>0.61</v>
      </c>
      <c r="GO61" s="796">
        <v>0.61</v>
      </c>
      <c r="GP61" s="796">
        <v>0.42</v>
      </c>
      <c r="GQ61" s="796">
        <v>0.42</v>
      </c>
      <c r="GR61" s="796">
        <v>0.42</v>
      </c>
      <c r="GS61" s="796">
        <v>0.42</v>
      </c>
      <c r="GT61" s="796">
        <v>0.42</v>
      </c>
      <c r="GU61" s="796">
        <v>0.42</v>
      </c>
      <c r="GV61" s="796">
        <v>0.42</v>
      </c>
      <c r="GW61" s="796">
        <v>1.46</v>
      </c>
      <c r="GX61" s="796">
        <v>1.46</v>
      </c>
      <c r="GY61" s="796">
        <v>1.46</v>
      </c>
      <c r="GZ61" s="796">
        <v>1.46</v>
      </c>
      <c r="HA61" s="796">
        <v>1.46</v>
      </c>
      <c r="HB61" s="796">
        <v>1.26</v>
      </c>
      <c r="HC61" s="796">
        <v>1.26</v>
      </c>
      <c r="HD61" s="796">
        <v>1.26</v>
      </c>
      <c r="HE61" s="796">
        <v>1.26</v>
      </c>
      <c r="HF61" s="796">
        <v>1.0900000000000001</v>
      </c>
      <c r="HG61" s="796">
        <v>1.0900000000000001</v>
      </c>
      <c r="HH61" s="796">
        <v>1.0900000000000001</v>
      </c>
      <c r="HI61" s="796">
        <v>1.0900000000000001</v>
      </c>
      <c r="HJ61" s="796">
        <v>1.0900000000000001</v>
      </c>
      <c r="HK61" s="796">
        <v>1.0900000000000001</v>
      </c>
      <c r="HL61" s="796">
        <v>1.0900000000000001</v>
      </c>
      <c r="HM61" s="796">
        <v>1.0900000000000001</v>
      </c>
      <c r="HN61" s="796">
        <v>0.92</v>
      </c>
      <c r="HO61" s="796">
        <v>0.92</v>
      </c>
      <c r="HP61" s="796">
        <v>0.92</v>
      </c>
      <c r="HQ61" s="796">
        <v>0.92</v>
      </c>
      <c r="HR61" s="796">
        <v>0.92</v>
      </c>
      <c r="HS61" s="796">
        <v>0.92</v>
      </c>
      <c r="HT61" s="796">
        <v>0.92</v>
      </c>
      <c r="HU61" s="796">
        <v>1.1499999999999999</v>
      </c>
      <c r="HV61" s="796">
        <v>1.1499999999999999</v>
      </c>
      <c r="HW61" s="796">
        <v>1.1499999999999999</v>
      </c>
      <c r="HX61" s="796">
        <v>1.1499999999999999</v>
      </c>
      <c r="HY61" s="796">
        <v>1.59</v>
      </c>
      <c r="HZ61" s="796">
        <v>1.59</v>
      </c>
      <c r="IA61" s="796">
        <v>0.55000000000000004</v>
      </c>
      <c r="IB61" s="796">
        <v>0.55000000000000004</v>
      </c>
      <c r="IC61" s="796">
        <v>0.55000000000000004</v>
      </c>
      <c r="ID61" s="796">
        <v>0.52</v>
      </c>
      <c r="IE61" s="796">
        <v>0.52</v>
      </c>
      <c r="IF61" s="796">
        <v>0.52</v>
      </c>
      <c r="IG61" s="796">
        <v>0.52</v>
      </c>
      <c r="IH61" s="796">
        <v>0.61</v>
      </c>
      <c r="II61" s="796">
        <v>0.61</v>
      </c>
      <c r="IJ61" s="796">
        <v>0.61</v>
      </c>
      <c r="IK61" s="796">
        <v>0.61</v>
      </c>
      <c r="IL61" s="796">
        <v>0.61</v>
      </c>
      <c r="IM61" s="796">
        <v>0.61</v>
      </c>
      <c r="IN61" s="796">
        <v>0.61</v>
      </c>
      <c r="IO61" s="796">
        <v>0.61</v>
      </c>
      <c r="IP61" s="796">
        <v>0.42</v>
      </c>
      <c r="IQ61" s="796">
        <v>0.42</v>
      </c>
      <c r="IR61" s="796">
        <v>0.42</v>
      </c>
      <c r="IS61" s="796">
        <v>0.42</v>
      </c>
      <c r="IT61" s="796">
        <v>0.42</v>
      </c>
      <c r="IU61" s="796">
        <v>0.42</v>
      </c>
      <c r="IV61" s="796">
        <v>0.42</v>
      </c>
      <c r="IW61" s="796">
        <v>1.46</v>
      </c>
      <c r="IX61" s="796">
        <v>1.46</v>
      </c>
      <c r="IY61" s="796">
        <v>1.46</v>
      </c>
      <c r="IZ61" s="796">
        <v>1.46</v>
      </c>
      <c r="JA61" s="796">
        <v>1.46</v>
      </c>
      <c r="JB61" s="796">
        <v>1.26</v>
      </c>
      <c r="JC61" s="796">
        <v>1.26</v>
      </c>
      <c r="JD61" s="796">
        <v>1.26</v>
      </c>
      <c r="JE61" s="796">
        <v>1.26</v>
      </c>
      <c r="JF61" s="796">
        <v>1.0900000000000001</v>
      </c>
      <c r="JG61" s="796">
        <v>1.0900000000000001</v>
      </c>
      <c r="JH61" s="796">
        <v>1.0900000000000001</v>
      </c>
      <c r="JI61" s="796">
        <v>1.0900000000000001</v>
      </c>
      <c r="JJ61" s="796">
        <v>1.0900000000000001</v>
      </c>
      <c r="JK61" s="796">
        <v>1.0900000000000001</v>
      </c>
      <c r="JL61" s="796">
        <v>1.0900000000000001</v>
      </c>
      <c r="JM61" s="796">
        <v>1.0900000000000001</v>
      </c>
      <c r="JN61" s="796">
        <v>0.92</v>
      </c>
      <c r="JO61" s="796">
        <v>0.92</v>
      </c>
      <c r="JP61" s="796">
        <v>0.92</v>
      </c>
      <c r="JQ61" s="796">
        <v>0.92</v>
      </c>
      <c r="JR61" s="796">
        <v>0.92</v>
      </c>
      <c r="JS61" s="796">
        <v>0.92</v>
      </c>
      <c r="JT61" s="796">
        <v>0.92</v>
      </c>
      <c r="JU61" s="796">
        <v>1.1499999999999999</v>
      </c>
      <c r="JV61" s="796">
        <v>1.1499999999999999</v>
      </c>
      <c r="JW61" s="796">
        <v>1.1499999999999999</v>
      </c>
      <c r="JX61" s="796">
        <v>1.1499999999999999</v>
      </c>
      <c r="JY61" s="796">
        <v>1.59</v>
      </c>
      <c r="JZ61" s="796">
        <v>1.59</v>
      </c>
      <c r="KA61" s="796">
        <v>0.55000000000000004</v>
      </c>
      <c r="KB61" s="796">
        <v>0.55000000000000004</v>
      </c>
      <c r="KC61" s="796">
        <v>0.55000000000000004</v>
      </c>
      <c r="KD61" s="796">
        <v>0.52</v>
      </c>
      <c r="KE61" s="796">
        <v>0.52</v>
      </c>
      <c r="KF61" s="796">
        <v>0.52</v>
      </c>
      <c r="KG61" s="796">
        <v>0.52</v>
      </c>
      <c r="KH61" s="796">
        <v>0.61</v>
      </c>
      <c r="KI61" s="796">
        <v>0.61</v>
      </c>
      <c r="KJ61" s="796">
        <v>0.61</v>
      </c>
      <c r="KK61" s="796">
        <v>0.61</v>
      </c>
      <c r="KL61" s="796">
        <v>0.61</v>
      </c>
      <c r="KM61" s="796">
        <v>0.61</v>
      </c>
      <c r="KN61" s="796">
        <v>0.61</v>
      </c>
      <c r="KO61" s="796">
        <v>0.61</v>
      </c>
      <c r="KP61" s="796">
        <v>0.42</v>
      </c>
      <c r="KQ61" s="796">
        <v>0.42</v>
      </c>
      <c r="KR61" s="796">
        <v>0.42</v>
      </c>
      <c r="KS61" s="796">
        <v>0.42</v>
      </c>
      <c r="KT61" s="796">
        <v>0.42</v>
      </c>
      <c r="KU61" s="796">
        <v>0.42</v>
      </c>
      <c r="KV61" s="796">
        <v>0.42</v>
      </c>
      <c r="KW61" s="796">
        <v>1.46</v>
      </c>
      <c r="KX61" s="796">
        <v>1.46</v>
      </c>
      <c r="KY61" s="796">
        <v>1.46</v>
      </c>
      <c r="KZ61" s="796">
        <v>1.46</v>
      </c>
      <c r="LA61" s="796">
        <v>1.46</v>
      </c>
      <c r="LB61" s="796">
        <v>1.26</v>
      </c>
      <c r="LC61" s="796">
        <v>1.26</v>
      </c>
      <c r="LD61" s="796">
        <v>1.26</v>
      </c>
      <c r="LE61" s="796">
        <v>1.26</v>
      </c>
      <c r="LF61" s="796">
        <v>1.0900000000000001</v>
      </c>
      <c r="LG61" s="796">
        <v>1.0900000000000001</v>
      </c>
      <c r="LH61" s="796">
        <v>1.0900000000000001</v>
      </c>
      <c r="LI61" s="796">
        <v>1.0900000000000001</v>
      </c>
      <c r="LJ61" s="796">
        <v>1.0900000000000001</v>
      </c>
      <c r="LK61" s="796">
        <v>1.0900000000000001</v>
      </c>
      <c r="LL61" s="796">
        <v>1.0900000000000001</v>
      </c>
      <c r="LM61" s="796">
        <v>1.0900000000000001</v>
      </c>
      <c r="LN61" s="796">
        <v>0.92</v>
      </c>
      <c r="LO61" s="796">
        <v>0.92</v>
      </c>
      <c r="LP61" s="796">
        <v>0.92</v>
      </c>
      <c r="LQ61" s="796">
        <v>0.92</v>
      </c>
      <c r="LR61" s="796">
        <v>0.92</v>
      </c>
      <c r="LS61" s="796">
        <v>0.92</v>
      </c>
      <c r="LT61" s="796">
        <v>0.92</v>
      </c>
      <c r="LU61" s="796">
        <v>1.1499999999999999</v>
      </c>
      <c r="LV61" s="796">
        <v>1.1499999999999999</v>
      </c>
      <c r="LW61" s="796">
        <v>1.1499999999999999</v>
      </c>
      <c r="LX61" s="796">
        <v>1.1499999999999999</v>
      </c>
      <c r="LY61" s="796">
        <v>1.59</v>
      </c>
      <c r="LZ61" s="796">
        <v>1.59</v>
      </c>
      <c r="MA61" s="796">
        <v>0.55000000000000004</v>
      </c>
      <c r="MB61" s="796">
        <v>0.55000000000000004</v>
      </c>
      <c r="MC61" s="796">
        <v>0.55000000000000004</v>
      </c>
      <c r="MD61" s="796">
        <v>0.52</v>
      </c>
      <c r="ME61" s="796">
        <v>0.52</v>
      </c>
      <c r="MF61" s="796">
        <v>0.52</v>
      </c>
      <c r="MG61" s="796">
        <v>0.52</v>
      </c>
      <c r="MH61" s="796">
        <v>0.61</v>
      </c>
      <c r="MI61" s="796">
        <v>0.61</v>
      </c>
      <c r="MJ61" s="796">
        <v>0.61</v>
      </c>
      <c r="MK61" s="796">
        <v>0.61</v>
      </c>
      <c r="ML61" s="796">
        <v>0.61</v>
      </c>
      <c r="MM61" s="796">
        <v>0.61</v>
      </c>
      <c r="MN61" s="796">
        <v>0.61</v>
      </c>
      <c r="MO61" s="796">
        <v>0.61</v>
      </c>
      <c r="MP61" s="796">
        <v>0.42</v>
      </c>
      <c r="MQ61" s="796">
        <v>0.42</v>
      </c>
      <c r="MR61" s="796">
        <v>0.42</v>
      </c>
      <c r="MS61" s="796">
        <v>0.42</v>
      </c>
      <c r="MT61" s="796">
        <v>0.42</v>
      </c>
      <c r="MU61" s="796">
        <v>0.42</v>
      </c>
      <c r="MV61" s="796">
        <v>0.42</v>
      </c>
      <c r="MW61" s="796">
        <v>1.46</v>
      </c>
      <c r="MX61" s="796">
        <v>1.46</v>
      </c>
      <c r="MY61" s="796">
        <v>1.46</v>
      </c>
      <c r="MZ61" s="796">
        <v>1.46</v>
      </c>
      <c r="NA61" s="796">
        <v>1.46</v>
      </c>
      <c r="NB61" s="796">
        <v>1.26</v>
      </c>
      <c r="NC61" s="796">
        <v>1.26</v>
      </c>
      <c r="ND61" s="796">
        <v>1.26</v>
      </c>
      <c r="NE61" s="796">
        <v>1.26</v>
      </c>
      <c r="NF61" s="796">
        <v>1.0900000000000001</v>
      </c>
      <c r="NG61" s="796">
        <v>1.0900000000000001</v>
      </c>
      <c r="NH61" s="796">
        <v>1.0900000000000001</v>
      </c>
      <c r="NI61" s="796">
        <v>1.0900000000000001</v>
      </c>
      <c r="NJ61" s="796">
        <v>1.0900000000000001</v>
      </c>
      <c r="NK61" s="796">
        <v>1.0900000000000001</v>
      </c>
      <c r="NL61" s="796">
        <v>1.0900000000000001</v>
      </c>
      <c r="NM61" s="796">
        <v>1.0900000000000001</v>
      </c>
      <c r="NN61" s="796">
        <v>0.92</v>
      </c>
      <c r="NO61" s="796">
        <v>0.92</v>
      </c>
      <c r="NP61" s="796">
        <v>0.92</v>
      </c>
      <c r="NQ61" s="796">
        <v>0.92</v>
      </c>
      <c r="NR61" s="796">
        <v>0.92</v>
      </c>
      <c r="NS61" s="796">
        <v>0.92</v>
      </c>
      <c r="NT61" s="796">
        <v>0.92</v>
      </c>
      <c r="NU61" s="796">
        <v>1.1499999999999999</v>
      </c>
      <c r="NV61" s="796">
        <v>1.1499999999999999</v>
      </c>
      <c r="NW61" s="796">
        <v>1.1499999999999999</v>
      </c>
      <c r="NX61" s="796">
        <v>1.1499999999999999</v>
      </c>
      <c r="NY61" s="796">
        <v>1.59</v>
      </c>
      <c r="NZ61" s="796">
        <v>1.59</v>
      </c>
      <c r="OA61" s="796">
        <v>0.55000000000000004</v>
      </c>
      <c r="OB61" s="796">
        <v>0.55000000000000004</v>
      </c>
      <c r="OC61" s="796">
        <v>0.55000000000000004</v>
      </c>
      <c r="OD61" s="796">
        <v>0.52</v>
      </c>
      <c r="OE61" s="796">
        <v>0.52</v>
      </c>
      <c r="OF61" s="796">
        <v>0.52</v>
      </c>
      <c r="OG61" s="796">
        <v>0.52</v>
      </c>
      <c r="OH61" s="796">
        <v>0.61</v>
      </c>
      <c r="OI61" s="796">
        <v>0.61</v>
      </c>
      <c r="OJ61" s="796">
        <v>0.61</v>
      </c>
      <c r="OK61" s="796">
        <v>0.61</v>
      </c>
      <c r="OL61" s="796">
        <v>0.61</v>
      </c>
      <c r="OM61" s="796">
        <v>0.61</v>
      </c>
      <c r="ON61" s="796">
        <v>0.61</v>
      </c>
      <c r="OO61" s="796">
        <v>0.61</v>
      </c>
      <c r="OP61" s="796">
        <v>0.42</v>
      </c>
      <c r="OQ61" s="796">
        <v>0.42</v>
      </c>
      <c r="OR61" s="796">
        <v>0.42</v>
      </c>
      <c r="OS61" s="796">
        <v>0.42</v>
      </c>
      <c r="OT61" s="796">
        <v>0.42</v>
      </c>
      <c r="OU61" s="796">
        <v>0.42</v>
      </c>
      <c r="OV61" s="796">
        <v>0.42</v>
      </c>
      <c r="OW61" s="796">
        <v>1.46</v>
      </c>
      <c r="OX61" s="796">
        <v>1.46</v>
      </c>
      <c r="OY61" s="796">
        <v>1.46</v>
      </c>
      <c r="OZ61" s="796">
        <v>1.46</v>
      </c>
      <c r="PA61" s="796">
        <v>1.46</v>
      </c>
      <c r="PB61" s="796">
        <v>1.26</v>
      </c>
      <c r="PC61" s="796">
        <v>1.26</v>
      </c>
      <c r="PD61" s="796">
        <v>1.26</v>
      </c>
      <c r="PE61" s="796">
        <v>1.26</v>
      </c>
      <c r="PF61" s="796">
        <v>1.0900000000000001</v>
      </c>
      <c r="PG61" s="796">
        <v>1.0900000000000001</v>
      </c>
      <c r="PH61" s="796">
        <v>1.0900000000000001</v>
      </c>
      <c r="PI61" s="796">
        <v>1.0900000000000001</v>
      </c>
      <c r="PJ61" s="796">
        <v>1.0900000000000001</v>
      </c>
      <c r="PK61" s="796">
        <v>1.0900000000000001</v>
      </c>
      <c r="PL61" s="796">
        <v>1.0900000000000001</v>
      </c>
      <c r="PM61" s="796">
        <v>1.0900000000000001</v>
      </c>
      <c r="PN61" s="796">
        <v>0.92</v>
      </c>
      <c r="PO61" s="796">
        <v>0.92</v>
      </c>
      <c r="PP61" s="796">
        <v>0.92</v>
      </c>
      <c r="PQ61" s="796">
        <v>0.92</v>
      </c>
      <c r="PR61" s="796">
        <v>0.92</v>
      </c>
      <c r="PS61" s="796">
        <v>0.92</v>
      </c>
      <c r="PT61" s="796">
        <v>0.92</v>
      </c>
      <c r="PU61" s="796">
        <v>1.1499999999999999</v>
      </c>
      <c r="PV61" s="796">
        <v>1.1499999999999999</v>
      </c>
      <c r="PW61" s="796">
        <v>1.1499999999999999</v>
      </c>
      <c r="PX61" s="796">
        <v>1.1499999999999999</v>
      </c>
      <c r="PY61" s="796">
        <v>1.59</v>
      </c>
      <c r="PZ61" s="796">
        <v>1.59</v>
      </c>
      <c r="QA61" s="796">
        <v>0.55000000000000004</v>
      </c>
      <c r="QB61" s="796">
        <v>0.55000000000000004</v>
      </c>
      <c r="QC61" s="796">
        <v>0.55000000000000004</v>
      </c>
      <c r="QD61" s="796">
        <v>0.52</v>
      </c>
      <c r="QE61" s="796">
        <v>0.52</v>
      </c>
      <c r="QF61" s="796">
        <v>0.52</v>
      </c>
      <c r="QG61" s="796">
        <v>0.52</v>
      </c>
      <c r="QH61" s="796">
        <v>0.61</v>
      </c>
      <c r="QI61" s="796">
        <v>0.61</v>
      </c>
      <c r="QJ61" s="796">
        <v>0.61</v>
      </c>
      <c r="QK61" s="796">
        <v>0.61</v>
      </c>
      <c r="QL61" s="796">
        <v>0.61</v>
      </c>
      <c r="QM61" s="796">
        <v>0.61</v>
      </c>
      <c r="QN61" s="796">
        <v>0.61</v>
      </c>
      <c r="QO61" s="796">
        <v>0.61</v>
      </c>
      <c r="QP61" s="796">
        <v>0.42</v>
      </c>
      <c r="QQ61" s="796">
        <v>0.42</v>
      </c>
      <c r="QR61" s="796">
        <v>0.42</v>
      </c>
      <c r="QS61" s="796">
        <v>0.42</v>
      </c>
      <c r="QT61" s="796">
        <v>0.42</v>
      </c>
      <c r="QU61" s="796">
        <v>0.42</v>
      </c>
      <c r="QV61" s="796">
        <v>0.42</v>
      </c>
      <c r="QW61" s="796">
        <v>1.46</v>
      </c>
      <c r="QX61" s="796">
        <v>1.46</v>
      </c>
      <c r="QY61" s="796">
        <v>1.46</v>
      </c>
      <c r="QZ61" s="796">
        <v>1.46</v>
      </c>
      <c r="RA61" s="796">
        <v>1.46</v>
      </c>
      <c r="RB61" s="796">
        <v>1.26</v>
      </c>
      <c r="RC61" s="796">
        <v>1.26</v>
      </c>
      <c r="RD61" s="796">
        <v>1.26</v>
      </c>
      <c r="RE61" s="796">
        <v>1.26</v>
      </c>
      <c r="RF61" s="796">
        <v>1.0900000000000001</v>
      </c>
      <c r="RG61" s="796">
        <v>1.0900000000000001</v>
      </c>
      <c r="RH61" s="796">
        <v>1.0900000000000001</v>
      </c>
      <c r="RI61" s="796">
        <v>1.0900000000000001</v>
      </c>
      <c r="RJ61" s="796">
        <v>1.0900000000000001</v>
      </c>
      <c r="RK61" s="796">
        <v>1.0900000000000001</v>
      </c>
      <c r="RL61" s="796">
        <v>1.0900000000000001</v>
      </c>
      <c r="RM61" s="796">
        <v>1.0900000000000001</v>
      </c>
      <c r="RN61" s="796">
        <v>0.92</v>
      </c>
      <c r="RO61" s="796">
        <v>0.92</v>
      </c>
      <c r="RP61" s="796">
        <v>0.92</v>
      </c>
      <c r="RQ61" s="796">
        <v>0.92</v>
      </c>
      <c r="RR61" s="796">
        <v>0.92</v>
      </c>
      <c r="RS61" s="796">
        <v>0.92</v>
      </c>
      <c r="RT61" s="796">
        <v>0.92</v>
      </c>
      <c r="RU61" s="796">
        <v>1.1499999999999999</v>
      </c>
      <c r="RV61" s="796">
        <v>1.1499999999999999</v>
      </c>
      <c r="RW61" s="796">
        <v>1.1499999999999999</v>
      </c>
      <c r="RX61" s="796">
        <v>1.1499999999999999</v>
      </c>
      <c r="RY61" s="796">
        <v>1.59</v>
      </c>
      <c r="RZ61" s="796">
        <v>1.59</v>
      </c>
      <c r="SA61" s="796">
        <v>0.55000000000000004</v>
      </c>
      <c r="SB61" s="796">
        <v>0.55000000000000004</v>
      </c>
      <c r="SC61" s="796">
        <v>0.55000000000000004</v>
      </c>
      <c r="SD61" s="796">
        <v>0.52</v>
      </c>
      <c r="SE61" s="796">
        <v>0.52</v>
      </c>
      <c r="SF61" s="796">
        <v>0.52</v>
      </c>
      <c r="SG61" s="796">
        <v>0.52</v>
      </c>
      <c r="SH61" s="797">
        <v>0.61</v>
      </c>
      <c r="SI61" s="471"/>
      <c r="SJ61" s="452"/>
      <c r="SK61" s="440"/>
      <c r="SL61" s="440"/>
      <c r="SM61" s="440"/>
    </row>
    <row r="62" spans="1:507" outlineLevel="3" x14ac:dyDescent="0.35">
      <c r="A62" s="440"/>
      <c r="B62" s="449"/>
      <c r="C62" s="659">
        <f t="shared" si="32"/>
        <v>4</v>
      </c>
      <c r="D62" s="471"/>
      <c r="E62" s="529"/>
      <c r="F62" s="529"/>
      <c r="G62" s="471"/>
      <c r="H62" s="682"/>
      <c r="I62" s="683" t="s">
        <v>243</v>
      </c>
      <c r="J62" s="684"/>
      <c r="K62" s="798">
        <v>1.98</v>
      </c>
      <c r="L62" s="799">
        <v>1.98</v>
      </c>
      <c r="M62" s="799">
        <v>1.98</v>
      </c>
      <c r="N62" s="799">
        <v>2.2000000000000002</v>
      </c>
      <c r="O62" s="799">
        <v>2.2000000000000002</v>
      </c>
      <c r="P62" s="799">
        <v>2.2000000000000002</v>
      </c>
      <c r="Q62" s="799">
        <v>2.2000000000000002</v>
      </c>
      <c r="R62" s="799">
        <v>2.2000000000000002</v>
      </c>
      <c r="S62" s="799">
        <v>2.2000000000000002</v>
      </c>
      <c r="T62" s="799">
        <v>2.2000000000000002</v>
      </c>
      <c r="U62" s="799">
        <v>2.2799999999999998</v>
      </c>
      <c r="V62" s="799">
        <v>2.2799999999999998</v>
      </c>
      <c r="W62" s="799">
        <v>2.2799999999999998</v>
      </c>
      <c r="X62" s="799">
        <v>2.2799999999999998</v>
      </c>
      <c r="Y62" s="799">
        <v>2.33</v>
      </c>
      <c r="Z62" s="799">
        <v>2.33</v>
      </c>
      <c r="AA62" s="799">
        <v>1.39</v>
      </c>
      <c r="AB62" s="799">
        <v>1.39</v>
      </c>
      <c r="AC62" s="799">
        <v>1.39</v>
      </c>
      <c r="AD62" s="799">
        <v>1.46</v>
      </c>
      <c r="AE62" s="799">
        <v>1.46</v>
      </c>
      <c r="AF62" s="799">
        <v>1.46</v>
      </c>
      <c r="AG62" s="799">
        <v>1.46</v>
      </c>
      <c r="AH62" s="799">
        <v>2.08</v>
      </c>
      <c r="AI62" s="799">
        <v>2.08</v>
      </c>
      <c r="AJ62" s="799">
        <v>2.08</v>
      </c>
      <c r="AK62" s="799">
        <v>2.08</v>
      </c>
      <c r="AL62" s="799">
        <v>2.08</v>
      </c>
      <c r="AM62" s="799">
        <v>2.08</v>
      </c>
      <c r="AN62" s="799">
        <v>2.08</v>
      </c>
      <c r="AO62" s="799">
        <v>2.08</v>
      </c>
      <c r="AP62" s="799">
        <v>1.46</v>
      </c>
      <c r="AQ62" s="799">
        <v>1.46</v>
      </c>
      <c r="AR62" s="799">
        <v>1.46</v>
      </c>
      <c r="AS62" s="799">
        <v>1.46</v>
      </c>
      <c r="AT62" s="799">
        <v>1.46</v>
      </c>
      <c r="AU62" s="799">
        <v>1.46</v>
      </c>
      <c r="AV62" s="799">
        <v>1.46</v>
      </c>
      <c r="AW62" s="799">
        <v>1.91</v>
      </c>
      <c r="AX62" s="799">
        <v>1.91</v>
      </c>
      <c r="AY62" s="799">
        <v>1.91</v>
      </c>
      <c r="AZ62" s="799">
        <v>1.91</v>
      </c>
      <c r="BA62" s="799">
        <v>1.91</v>
      </c>
      <c r="BB62" s="799">
        <v>1.87</v>
      </c>
      <c r="BC62" s="799">
        <v>1.87</v>
      </c>
      <c r="BD62" s="799">
        <v>1.87</v>
      </c>
      <c r="BE62" s="799">
        <v>1.87</v>
      </c>
      <c r="BF62" s="799">
        <v>1.98</v>
      </c>
      <c r="BG62" s="799">
        <v>1.98</v>
      </c>
      <c r="BH62" s="799">
        <v>1.98</v>
      </c>
      <c r="BI62" s="799">
        <v>1.98</v>
      </c>
      <c r="BJ62" s="799">
        <v>1.98</v>
      </c>
      <c r="BK62" s="799">
        <v>1.98</v>
      </c>
      <c r="BL62" s="799">
        <v>1.98</v>
      </c>
      <c r="BM62" s="799">
        <v>1.98</v>
      </c>
      <c r="BN62" s="799">
        <v>2.2000000000000002</v>
      </c>
      <c r="BO62" s="799">
        <v>2.2000000000000002</v>
      </c>
      <c r="BP62" s="799">
        <v>2.2000000000000002</v>
      </c>
      <c r="BQ62" s="799">
        <v>2.2000000000000002</v>
      </c>
      <c r="BR62" s="799">
        <v>2.2000000000000002</v>
      </c>
      <c r="BS62" s="799">
        <v>2.2000000000000002</v>
      </c>
      <c r="BT62" s="799">
        <v>2.2000000000000002</v>
      </c>
      <c r="BU62" s="799">
        <v>2.2799999999999998</v>
      </c>
      <c r="BV62" s="799">
        <v>2.2799999999999998</v>
      </c>
      <c r="BW62" s="799">
        <v>2.2799999999999998</v>
      </c>
      <c r="BX62" s="799">
        <v>2.2799999999999998</v>
      </c>
      <c r="BY62" s="799">
        <v>2.33</v>
      </c>
      <c r="BZ62" s="799">
        <v>2.33</v>
      </c>
      <c r="CA62" s="799">
        <v>1.39</v>
      </c>
      <c r="CB62" s="799">
        <v>1.39</v>
      </c>
      <c r="CC62" s="799">
        <v>1.39</v>
      </c>
      <c r="CD62" s="799">
        <v>1.46</v>
      </c>
      <c r="CE62" s="799">
        <v>1.46</v>
      </c>
      <c r="CF62" s="799">
        <v>1.46</v>
      </c>
      <c r="CG62" s="799">
        <v>1.46</v>
      </c>
      <c r="CH62" s="799">
        <v>2.08</v>
      </c>
      <c r="CI62" s="799">
        <v>2.08</v>
      </c>
      <c r="CJ62" s="799">
        <v>2.08</v>
      </c>
      <c r="CK62" s="799">
        <v>2.08</v>
      </c>
      <c r="CL62" s="799">
        <v>2.08</v>
      </c>
      <c r="CM62" s="799">
        <v>2.08</v>
      </c>
      <c r="CN62" s="799">
        <v>2.08</v>
      </c>
      <c r="CO62" s="799">
        <v>2.08</v>
      </c>
      <c r="CP62" s="799">
        <v>1.46</v>
      </c>
      <c r="CQ62" s="799">
        <v>1.46</v>
      </c>
      <c r="CR62" s="799">
        <v>1.46</v>
      </c>
      <c r="CS62" s="799">
        <v>1.46</v>
      </c>
      <c r="CT62" s="799">
        <v>1.46</v>
      </c>
      <c r="CU62" s="799">
        <v>1.46</v>
      </c>
      <c r="CV62" s="799">
        <v>1.46</v>
      </c>
      <c r="CW62" s="799">
        <v>1.91</v>
      </c>
      <c r="CX62" s="799">
        <v>1.91</v>
      </c>
      <c r="CY62" s="799">
        <v>1.91</v>
      </c>
      <c r="CZ62" s="799">
        <v>1.91</v>
      </c>
      <c r="DA62" s="799">
        <v>1.91</v>
      </c>
      <c r="DB62" s="799">
        <v>2.0099999999999998</v>
      </c>
      <c r="DC62" s="799">
        <v>2.0099999999999998</v>
      </c>
      <c r="DD62" s="799">
        <v>2.0099999999999998</v>
      </c>
      <c r="DE62" s="799">
        <v>2.0099999999999998</v>
      </c>
      <c r="DF62" s="799">
        <v>1.89</v>
      </c>
      <c r="DG62" s="799">
        <v>1.89</v>
      </c>
      <c r="DH62" s="799">
        <v>1.89</v>
      </c>
      <c r="DI62" s="799">
        <v>1.89</v>
      </c>
      <c r="DJ62" s="799">
        <v>1.89</v>
      </c>
      <c r="DK62" s="799">
        <v>1.89</v>
      </c>
      <c r="DL62" s="799">
        <v>1.89</v>
      </c>
      <c r="DM62" s="799">
        <v>1.89</v>
      </c>
      <c r="DN62" s="799">
        <v>2.0299999999999998</v>
      </c>
      <c r="DO62" s="799">
        <v>2.0299999999999998</v>
      </c>
      <c r="DP62" s="799">
        <v>2.0299999999999998</v>
      </c>
      <c r="DQ62" s="799">
        <v>2.0299999999999998</v>
      </c>
      <c r="DR62" s="799">
        <v>2.0299999999999998</v>
      </c>
      <c r="DS62" s="799">
        <v>2.0299999999999998</v>
      </c>
      <c r="DT62" s="799">
        <v>2.0299999999999998</v>
      </c>
      <c r="DU62" s="799">
        <v>2.15</v>
      </c>
      <c r="DV62" s="799">
        <v>2.15</v>
      </c>
      <c r="DW62" s="799">
        <v>2.15</v>
      </c>
      <c r="DX62" s="799">
        <v>2.15</v>
      </c>
      <c r="DY62" s="799">
        <v>2.21</v>
      </c>
      <c r="DZ62" s="799">
        <v>2.21</v>
      </c>
      <c r="EA62" s="799">
        <v>1.39</v>
      </c>
      <c r="EB62" s="799">
        <v>1.39</v>
      </c>
      <c r="EC62" s="799">
        <v>1.39</v>
      </c>
      <c r="ED62" s="799">
        <v>1.46</v>
      </c>
      <c r="EE62" s="799">
        <v>1.46</v>
      </c>
      <c r="EF62" s="799">
        <v>1.46</v>
      </c>
      <c r="EG62" s="799">
        <v>1.46</v>
      </c>
      <c r="EH62" s="799">
        <v>2.08</v>
      </c>
      <c r="EI62" s="799">
        <v>2.08</v>
      </c>
      <c r="EJ62" s="799">
        <v>2.08</v>
      </c>
      <c r="EK62" s="799">
        <v>2.08</v>
      </c>
      <c r="EL62" s="799">
        <v>2.08</v>
      </c>
      <c r="EM62" s="799">
        <v>2.08</v>
      </c>
      <c r="EN62" s="799">
        <v>2.08</v>
      </c>
      <c r="EO62" s="799">
        <v>2.08</v>
      </c>
      <c r="EP62" s="799">
        <v>1.46</v>
      </c>
      <c r="EQ62" s="799">
        <v>1.46</v>
      </c>
      <c r="ER62" s="799">
        <v>1.46</v>
      </c>
      <c r="ES62" s="799">
        <v>1.46</v>
      </c>
      <c r="ET62" s="799">
        <v>1.46</v>
      </c>
      <c r="EU62" s="799">
        <v>1.46</v>
      </c>
      <c r="EV62" s="799">
        <v>1.46</v>
      </c>
      <c r="EW62" s="799">
        <v>1.91</v>
      </c>
      <c r="EX62" s="799">
        <v>1.91</v>
      </c>
      <c r="EY62" s="799">
        <v>1.91</v>
      </c>
      <c r="EZ62" s="799">
        <v>1.91</v>
      </c>
      <c r="FA62" s="799">
        <v>1.91</v>
      </c>
      <c r="FB62" s="799">
        <v>2.0099999999999998</v>
      </c>
      <c r="FC62" s="799">
        <v>2.0099999999999998</v>
      </c>
      <c r="FD62" s="799">
        <v>2.0099999999999998</v>
      </c>
      <c r="FE62" s="799">
        <v>2.0099999999999998</v>
      </c>
      <c r="FF62" s="799">
        <v>1.89</v>
      </c>
      <c r="FG62" s="799">
        <v>1.89</v>
      </c>
      <c r="FH62" s="799">
        <v>1.89</v>
      </c>
      <c r="FI62" s="799">
        <v>1.89</v>
      </c>
      <c r="FJ62" s="799">
        <v>1.89</v>
      </c>
      <c r="FK62" s="799">
        <v>1.89</v>
      </c>
      <c r="FL62" s="799">
        <v>1.89</v>
      </c>
      <c r="FM62" s="799">
        <v>1.89</v>
      </c>
      <c r="FN62" s="799">
        <v>2.0299999999999998</v>
      </c>
      <c r="FO62" s="799">
        <v>2.0299999999999998</v>
      </c>
      <c r="FP62" s="799">
        <v>2.0299999999999998</v>
      </c>
      <c r="FQ62" s="799">
        <v>2.0299999999999998</v>
      </c>
      <c r="FR62" s="799">
        <v>2.0299999999999998</v>
      </c>
      <c r="FS62" s="799">
        <v>2.0299999999999998</v>
      </c>
      <c r="FT62" s="799">
        <v>2.0299999999999998</v>
      </c>
      <c r="FU62" s="799">
        <v>2.15</v>
      </c>
      <c r="FV62" s="799">
        <v>2.15</v>
      </c>
      <c r="FW62" s="799">
        <v>2.15</v>
      </c>
      <c r="FX62" s="799">
        <v>2.15</v>
      </c>
      <c r="FY62" s="799">
        <v>2.21</v>
      </c>
      <c r="FZ62" s="799">
        <v>2.21</v>
      </c>
      <c r="GA62" s="799">
        <v>1.39</v>
      </c>
      <c r="GB62" s="799">
        <v>1.39</v>
      </c>
      <c r="GC62" s="799">
        <v>1.39</v>
      </c>
      <c r="GD62" s="799">
        <v>1.46</v>
      </c>
      <c r="GE62" s="799">
        <v>1.46</v>
      </c>
      <c r="GF62" s="799">
        <v>1.46</v>
      </c>
      <c r="GG62" s="799">
        <v>1.46</v>
      </c>
      <c r="GH62" s="799">
        <v>2.08</v>
      </c>
      <c r="GI62" s="799">
        <v>2.08</v>
      </c>
      <c r="GJ62" s="799">
        <v>2.08</v>
      </c>
      <c r="GK62" s="799">
        <v>2.08</v>
      </c>
      <c r="GL62" s="799">
        <v>2.08</v>
      </c>
      <c r="GM62" s="799">
        <v>2.08</v>
      </c>
      <c r="GN62" s="799">
        <v>2.08</v>
      </c>
      <c r="GO62" s="799">
        <v>2.08</v>
      </c>
      <c r="GP62" s="799">
        <v>1.46</v>
      </c>
      <c r="GQ62" s="799">
        <v>1.46</v>
      </c>
      <c r="GR62" s="799">
        <v>1.46</v>
      </c>
      <c r="GS62" s="799">
        <v>1.46</v>
      </c>
      <c r="GT62" s="799">
        <v>1.46</v>
      </c>
      <c r="GU62" s="799">
        <v>1.46</v>
      </c>
      <c r="GV62" s="799">
        <v>1.46</v>
      </c>
      <c r="GW62" s="799">
        <v>1.91</v>
      </c>
      <c r="GX62" s="799">
        <v>1.91</v>
      </c>
      <c r="GY62" s="799">
        <v>1.91</v>
      </c>
      <c r="GZ62" s="799">
        <v>1.91</v>
      </c>
      <c r="HA62" s="799">
        <v>1.91</v>
      </c>
      <c r="HB62" s="799">
        <v>2.0099999999999998</v>
      </c>
      <c r="HC62" s="799">
        <v>2.0099999999999998</v>
      </c>
      <c r="HD62" s="799">
        <v>2.0099999999999998</v>
      </c>
      <c r="HE62" s="799">
        <v>2.0099999999999998</v>
      </c>
      <c r="HF62" s="799">
        <v>1.89</v>
      </c>
      <c r="HG62" s="799">
        <v>1.89</v>
      </c>
      <c r="HH62" s="799">
        <v>1.89</v>
      </c>
      <c r="HI62" s="799">
        <v>1.89</v>
      </c>
      <c r="HJ62" s="799">
        <v>1.89</v>
      </c>
      <c r="HK62" s="799">
        <v>1.89</v>
      </c>
      <c r="HL62" s="799">
        <v>1.89</v>
      </c>
      <c r="HM62" s="799">
        <v>1.89</v>
      </c>
      <c r="HN62" s="799">
        <v>2.0299999999999998</v>
      </c>
      <c r="HO62" s="799">
        <v>2.0299999999999998</v>
      </c>
      <c r="HP62" s="799">
        <v>2.0299999999999998</v>
      </c>
      <c r="HQ62" s="799">
        <v>2.0299999999999998</v>
      </c>
      <c r="HR62" s="799">
        <v>2.0299999999999998</v>
      </c>
      <c r="HS62" s="799">
        <v>2.0299999999999998</v>
      </c>
      <c r="HT62" s="799">
        <v>2.0299999999999998</v>
      </c>
      <c r="HU62" s="799">
        <v>2.15</v>
      </c>
      <c r="HV62" s="799">
        <v>2.15</v>
      </c>
      <c r="HW62" s="799">
        <v>2.15</v>
      </c>
      <c r="HX62" s="799">
        <v>2.15</v>
      </c>
      <c r="HY62" s="799">
        <v>2.21</v>
      </c>
      <c r="HZ62" s="799">
        <v>2.21</v>
      </c>
      <c r="IA62" s="799">
        <v>1.39</v>
      </c>
      <c r="IB62" s="799">
        <v>1.39</v>
      </c>
      <c r="IC62" s="799">
        <v>1.39</v>
      </c>
      <c r="ID62" s="799">
        <v>1.46</v>
      </c>
      <c r="IE62" s="799">
        <v>1.46</v>
      </c>
      <c r="IF62" s="799">
        <v>1.46</v>
      </c>
      <c r="IG62" s="799">
        <v>1.46</v>
      </c>
      <c r="IH62" s="799">
        <v>2.08</v>
      </c>
      <c r="II62" s="799">
        <v>2.08</v>
      </c>
      <c r="IJ62" s="799">
        <v>2.08</v>
      </c>
      <c r="IK62" s="799">
        <v>2.08</v>
      </c>
      <c r="IL62" s="799">
        <v>2.08</v>
      </c>
      <c r="IM62" s="799">
        <v>2.08</v>
      </c>
      <c r="IN62" s="799">
        <v>2.08</v>
      </c>
      <c r="IO62" s="799">
        <v>2.08</v>
      </c>
      <c r="IP62" s="799">
        <v>1.46</v>
      </c>
      <c r="IQ62" s="799">
        <v>1.46</v>
      </c>
      <c r="IR62" s="799">
        <v>1.46</v>
      </c>
      <c r="IS62" s="799">
        <v>1.46</v>
      </c>
      <c r="IT62" s="799">
        <v>1.46</v>
      </c>
      <c r="IU62" s="799">
        <v>1.46</v>
      </c>
      <c r="IV62" s="799">
        <v>1.46</v>
      </c>
      <c r="IW62" s="799">
        <v>1.91</v>
      </c>
      <c r="IX62" s="799">
        <v>1.91</v>
      </c>
      <c r="IY62" s="799">
        <v>1.91</v>
      </c>
      <c r="IZ62" s="799">
        <v>1.91</v>
      </c>
      <c r="JA62" s="799">
        <v>1.91</v>
      </c>
      <c r="JB62" s="799">
        <v>2.0099999999999998</v>
      </c>
      <c r="JC62" s="799">
        <v>2.0099999999999998</v>
      </c>
      <c r="JD62" s="799">
        <v>2.0099999999999998</v>
      </c>
      <c r="JE62" s="799">
        <v>2.0099999999999998</v>
      </c>
      <c r="JF62" s="799">
        <v>1.89</v>
      </c>
      <c r="JG62" s="799">
        <v>1.89</v>
      </c>
      <c r="JH62" s="799">
        <v>1.89</v>
      </c>
      <c r="JI62" s="799">
        <v>1.89</v>
      </c>
      <c r="JJ62" s="799">
        <v>1.89</v>
      </c>
      <c r="JK62" s="799">
        <v>1.89</v>
      </c>
      <c r="JL62" s="799">
        <v>1.89</v>
      </c>
      <c r="JM62" s="799">
        <v>1.89</v>
      </c>
      <c r="JN62" s="799">
        <v>2.0299999999999998</v>
      </c>
      <c r="JO62" s="799">
        <v>2.0299999999999998</v>
      </c>
      <c r="JP62" s="799">
        <v>2.0299999999999998</v>
      </c>
      <c r="JQ62" s="799">
        <v>2.0299999999999998</v>
      </c>
      <c r="JR62" s="799">
        <v>2.0299999999999998</v>
      </c>
      <c r="JS62" s="799">
        <v>2.0299999999999998</v>
      </c>
      <c r="JT62" s="799">
        <v>2.0299999999999998</v>
      </c>
      <c r="JU62" s="799">
        <v>2.15</v>
      </c>
      <c r="JV62" s="799">
        <v>2.15</v>
      </c>
      <c r="JW62" s="799">
        <v>2.15</v>
      </c>
      <c r="JX62" s="799">
        <v>2.15</v>
      </c>
      <c r="JY62" s="799">
        <v>2.21</v>
      </c>
      <c r="JZ62" s="799">
        <v>2.21</v>
      </c>
      <c r="KA62" s="799">
        <v>1.39</v>
      </c>
      <c r="KB62" s="799">
        <v>1.39</v>
      </c>
      <c r="KC62" s="799">
        <v>1.39</v>
      </c>
      <c r="KD62" s="799">
        <v>1.46</v>
      </c>
      <c r="KE62" s="799">
        <v>1.46</v>
      </c>
      <c r="KF62" s="799">
        <v>1.46</v>
      </c>
      <c r="KG62" s="799">
        <v>1.46</v>
      </c>
      <c r="KH62" s="799">
        <v>2.08</v>
      </c>
      <c r="KI62" s="799">
        <v>2.08</v>
      </c>
      <c r="KJ62" s="799">
        <v>2.08</v>
      </c>
      <c r="KK62" s="799">
        <v>2.08</v>
      </c>
      <c r="KL62" s="799">
        <v>2.08</v>
      </c>
      <c r="KM62" s="799">
        <v>2.08</v>
      </c>
      <c r="KN62" s="799">
        <v>2.08</v>
      </c>
      <c r="KO62" s="799">
        <v>2.08</v>
      </c>
      <c r="KP62" s="799">
        <v>1.46</v>
      </c>
      <c r="KQ62" s="799">
        <v>1.46</v>
      </c>
      <c r="KR62" s="799">
        <v>1.46</v>
      </c>
      <c r="KS62" s="799">
        <v>1.46</v>
      </c>
      <c r="KT62" s="799">
        <v>1.46</v>
      </c>
      <c r="KU62" s="799">
        <v>1.46</v>
      </c>
      <c r="KV62" s="799">
        <v>1.46</v>
      </c>
      <c r="KW62" s="799">
        <v>1.91</v>
      </c>
      <c r="KX62" s="799">
        <v>1.91</v>
      </c>
      <c r="KY62" s="799">
        <v>1.91</v>
      </c>
      <c r="KZ62" s="799">
        <v>1.91</v>
      </c>
      <c r="LA62" s="799">
        <v>1.91</v>
      </c>
      <c r="LB62" s="799">
        <v>2.0099999999999998</v>
      </c>
      <c r="LC62" s="799">
        <v>2.0099999999999998</v>
      </c>
      <c r="LD62" s="799">
        <v>2.0099999999999998</v>
      </c>
      <c r="LE62" s="799">
        <v>2.0099999999999998</v>
      </c>
      <c r="LF62" s="799">
        <v>1.89</v>
      </c>
      <c r="LG62" s="799">
        <v>1.89</v>
      </c>
      <c r="LH62" s="799">
        <v>1.89</v>
      </c>
      <c r="LI62" s="799">
        <v>1.89</v>
      </c>
      <c r="LJ62" s="799">
        <v>1.89</v>
      </c>
      <c r="LK62" s="799">
        <v>1.89</v>
      </c>
      <c r="LL62" s="799">
        <v>1.89</v>
      </c>
      <c r="LM62" s="799">
        <v>1.89</v>
      </c>
      <c r="LN62" s="799">
        <v>2.0299999999999998</v>
      </c>
      <c r="LO62" s="799">
        <v>2.0299999999999998</v>
      </c>
      <c r="LP62" s="799">
        <v>2.0299999999999998</v>
      </c>
      <c r="LQ62" s="799">
        <v>2.0299999999999998</v>
      </c>
      <c r="LR62" s="799">
        <v>2.0299999999999998</v>
      </c>
      <c r="LS62" s="799">
        <v>2.0299999999999998</v>
      </c>
      <c r="LT62" s="799">
        <v>2.0299999999999998</v>
      </c>
      <c r="LU62" s="799">
        <v>2.15</v>
      </c>
      <c r="LV62" s="799">
        <v>2.15</v>
      </c>
      <c r="LW62" s="799">
        <v>2.15</v>
      </c>
      <c r="LX62" s="799">
        <v>2.15</v>
      </c>
      <c r="LY62" s="799">
        <v>2.21</v>
      </c>
      <c r="LZ62" s="799">
        <v>2.21</v>
      </c>
      <c r="MA62" s="799">
        <v>1.39</v>
      </c>
      <c r="MB62" s="799">
        <v>1.39</v>
      </c>
      <c r="MC62" s="799">
        <v>1.39</v>
      </c>
      <c r="MD62" s="799">
        <v>1.46</v>
      </c>
      <c r="ME62" s="799">
        <v>1.46</v>
      </c>
      <c r="MF62" s="799">
        <v>1.46</v>
      </c>
      <c r="MG62" s="799">
        <v>1.46</v>
      </c>
      <c r="MH62" s="799">
        <v>2.08</v>
      </c>
      <c r="MI62" s="799">
        <v>2.08</v>
      </c>
      <c r="MJ62" s="799">
        <v>2.08</v>
      </c>
      <c r="MK62" s="799">
        <v>2.08</v>
      </c>
      <c r="ML62" s="799">
        <v>2.08</v>
      </c>
      <c r="MM62" s="799">
        <v>2.08</v>
      </c>
      <c r="MN62" s="799">
        <v>2.08</v>
      </c>
      <c r="MO62" s="799">
        <v>2.08</v>
      </c>
      <c r="MP62" s="799">
        <v>1.46</v>
      </c>
      <c r="MQ62" s="799">
        <v>1.46</v>
      </c>
      <c r="MR62" s="799">
        <v>1.46</v>
      </c>
      <c r="MS62" s="799">
        <v>1.46</v>
      </c>
      <c r="MT62" s="799">
        <v>1.46</v>
      </c>
      <c r="MU62" s="799">
        <v>1.46</v>
      </c>
      <c r="MV62" s="799">
        <v>1.46</v>
      </c>
      <c r="MW62" s="799">
        <v>1.91</v>
      </c>
      <c r="MX62" s="799">
        <v>1.91</v>
      </c>
      <c r="MY62" s="799">
        <v>1.91</v>
      </c>
      <c r="MZ62" s="799">
        <v>1.91</v>
      </c>
      <c r="NA62" s="799">
        <v>1.91</v>
      </c>
      <c r="NB62" s="799">
        <v>2.0099999999999998</v>
      </c>
      <c r="NC62" s="799">
        <v>2.0099999999999998</v>
      </c>
      <c r="ND62" s="799">
        <v>2.0099999999999998</v>
      </c>
      <c r="NE62" s="799">
        <v>2.0099999999999998</v>
      </c>
      <c r="NF62" s="799">
        <v>1.89</v>
      </c>
      <c r="NG62" s="799">
        <v>1.89</v>
      </c>
      <c r="NH62" s="799">
        <v>1.89</v>
      </c>
      <c r="NI62" s="799">
        <v>1.89</v>
      </c>
      <c r="NJ62" s="799">
        <v>1.89</v>
      </c>
      <c r="NK62" s="799">
        <v>1.89</v>
      </c>
      <c r="NL62" s="799">
        <v>1.89</v>
      </c>
      <c r="NM62" s="799">
        <v>1.89</v>
      </c>
      <c r="NN62" s="799">
        <v>2.0299999999999998</v>
      </c>
      <c r="NO62" s="799">
        <v>2.0299999999999998</v>
      </c>
      <c r="NP62" s="799">
        <v>2.0299999999999998</v>
      </c>
      <c r="NQ62" s="799">
        <v>2.0299999999999998</v>
      </c>
      <c r="NR62" s="799">
        <v>2.0299999999999998</v>
      </c>
      <c r="NS62" s="799">
        <v>2.0299999999999998</v>
      </c>
      <c r="NT62" s="799">
        <v>2.0299999999999998</v>
      </c>
      <c r="NU62" s="799">
        <v>2.15</v>
      </c>
      <c r="NV62" s="799">
        <v>2.15</v>
      </c>
      <c r="NW62" s="799">
        <v>2.15</v>
      </c>
      <c r="NX62" s="799">
        <v>2.15</v>
      </c>
      <c r="NY62" s="799">
        <v>2.21</v>
      </c>
      <c r="NZ62" s="799">
        <v>2.21</v>
      </c>
      <c r="OA62" s="799">
        <v>1.39</v>
      </c>
      <c r="OB62" s="799">
        <v>1.39</v>
      </c>
      <c r="OC62" s="799">
        <v>1.39</v>
      </c>
      <c r="OD62" s="799">
        <v>1.46</v>
      </c>
      <c r="OE62" s="799">
        <v>1.46</v>
      </c>
      <c r="OF62" s="799">
        <v>1.46</v>
      </c>
      <c r="OG62" s="799">
        <v>1.46</v>
      </c>
      <c r="OH62" s="799">
        <v>2.08</v>
      </c>
      <c r="OI62" s="799">
        <v>2.08</v>
      </c>
      <c r="OJ62" s="799">
        <v>2.08</v>
      </c>
      <c r="OK62" s="799">
        <v>2.08</v>
      </c>
      <c r="OL62" s="799">
        <v>2.08</v>
      </c>
      <c r="OM62" s="799">
        <v>2.08</v>
      </c>
      <c r="ON62" s="799">
        <v>2.08</v>
      </c>
      <c r="OO62" s="799">
        <v>2.08</v>
      </c>
      <c r="OP62" s="799">
        <v>1.46</v>
      </c>
      <c r="OQ62" s="799">
        <v>1.46</v>
      </c>
      <c r="OR62" s="799">
        <v>1.46</v>
      </c>
      <c r="OS62" s="799">
        <v>1.46</v>
      </c>
      <c r="OT62" s="799">
        <v>1.46</v>
      </c>
      <c r="OU62" s="799">
        <v>1.46</v>
      </c>
      <c r="OV62" s="799">
        <v>1.46</v>
      </c>
      <c r="OW62" s="799">
        <v>1.91</v>
      </c>
      <c r="OX62" s="799">
        <v>1.91</v>
      </c>
      <c r="OY62" s="799">
        <v>1.91</v>
      </c>
      <c r="OZ62" s="799">
        <v>1.91</v>
      </c>
      <c r="PA62" s="799">
        <v>1.91</v>
      </c>
      <c r="PB62" s="799">
        <v>2.0099999999999998</v>
      </c>
      <c r="PC62" s="799">
        <v>2.0099999999999998</v>
      </c>
      <c r="PD62" s="799">
        <v>2.0099999999999998</v>
      </c>
      <c r="PE62" s="799">
        <v>2.0099999999999998</v>
      </c>
      <c r="PF62" s="799">
        <v>1.89</v>
      </c>
      <c r="PG62" s="799">
        <v>1.89</v>
      </c>
      <c r="PH62" s="799">
        <v>1.89</v>
      </c>
      <c r="PI62" s="799">
        <v>1.89</v>
      </c>
      <c r="PJ62" s="799">
        <v>1.89</v>
      </c>
      <c r="PK62" s="799">
        <v>1.89</v>
      </c>
      <c r="PL62" s="799">
        <v>1.89</v>
      </c>
      <c r="PM62" s="799">
        <v>1.89</v>
      </c>
      <c r="PN62" s="799">
        <v>2.0299999999999998</v>
      </c>
      <c r="PO62" s="799">
        <v>2.0299999999999998</v>
      </c>
      <c r="PP62" s="799">
        <v>2.0299999999999998</v>
      </c>
      <c r="PQ62" s="799">
        <v>2.0299999999999998</v>
      </c>
      <c r="PR62" s="799">
        <v>2.0299999999999998</v>
      </c>
      <c r="PS62" s="799">
        <v>2.0299999999999998</v>
      </c>
      <c r="PT62" s="799">
        <v>2.0299999999999998</v>
      </c>
      <c r="PU62" s="799">
        <v>2.15</v>
      </c>
      <c r="PV62" s="799">
        <v>2.15</v>
      </c>
      <c r="PW62" s="799">
        <v>2.15</v>
      </c>
      <c r="PX62" s="799">
        <v>2.15</v>
      </c>
      <c r="PY62" s="799">
        <v>2.21</v>
      </c>
      <c r="PZ62" s="799">
        <v>2.21</v>
      </c>
      <c r="QA62" s="799">
        <v>1.39</v>
      </c>
      <c r="QB62" s="799">
        <v>1.39</v>
      </c>
      <c r="QC62" s="799">
        <v>1.39</v>
      </c>
      <c r="QD62" s="799">
        <v>1.46</v>
      </c>
      <c r="QE62" s="799">
        <v>1.46</v>
      </c>
      <c r="QF62" s="799">
        <v>1.46</v>
      </c>
      <c r="QG62" s="799">
        <v>1.46</v>
      </c>
      <c r="QH62" s="799">
        <v>2.08</v>
      </c>
      <c r="QI62" s="799">
        <v>2.08</v>
      </c>
      <c r="QJ62" s="799">
        <v>2.08</v>
      </c>
      <c r="QK62" s="799">
        <v>2.08</v>
      </c>
      <c r="QL62" s="799">
        <v>2.08</v>
      </c>
      <c r="QM62" s="799">
        <v>2.08</v>
      </c>
      <c r="QN62" s="799">
        <v>2.08</v>
      </c>
      <c r="QO62" s="799">
        <v>2.08</v>
      </c>
      <c r="QP62" s="799">
        <v>1.46</v>
      </c>
      <c r="QQ62" s="799">
        <v>1.46</v>
      </c>
      <c r="QR62" s="799">
        <v>1.46</v>
      </c>
      <c r="QS62" s="799">
        <v>1.46</v>
      </c>
      <c r="QT62" s="799">
        <v>1.46</v>
      </c>
      <c r="QU62" s="799">
        <v>1.46</v>
      </c>
      <c r="QV62" s="799">
        <v>1.46</v>
      </c>
      <c r="QW62" s="799">
        <v>1.91</v>
      </c>
      <c r="QX62" s="799">
        <v>1.91</v>
      </c>
      <c r="QY62" s="799">
        <v>1.91</v>
      </c>
      <c r="QZ62" s="799">
        <v>1.91</v>
      </c>
      <c r="RA62" s="799">
        <v>1.91</v>
      </c>
      <c r="RB62" s="799">
        <v>2.0099999999999998</v>
      </c>
      <c r="RC62" s="799">
        <v>2.0099999999999998</v>
      </c>
      <c r="RD62" s="799">
        <v>2.0099999999999998</v>
      </c>
      <c r="RE62" s="799">
        <v>2.0099999999999998</v>
      </c>
      <c r="RF62" s="799">
        <v>1.89</v>
      </c>
      <c r="RG62" s="799">
        <v>1.89</v>
      </c>
      <c r="RH62" s="799">
        <v>1.89</v>
      </c>
      <c r="RI62" s="799">
        <v>1.89</v>
      </c>
      <c r="RJ62" s="799">
        <v>1.89</v>
      </c>
      <c r="RK62" s="799">
        <v>1.89</v>
      </c>
      <c r="RL62" s="799">
        <v>1.89</v>
      </c>
      <c r="RM62" s="799">
        <v>1.89</v>
      </c>
      <c r="RN62" s="799">
        <v>2.0299999999999998</v>
      </c>
      <c r="RO62" s="799">
        <v>2.0299999999999998</v>
      </c>
      <c r="RP62" s="799">
        <v>2.0299999999999998</v>
      </c>
      <c r="RQ62" s="799">
        <v>2.0299999999999998</v>
      </c>
      <c r="RR62" s="799">
        <v>2.0299999999999998</v>
      </c>
      <c r="RS62" s="799">
        <v>2.0299999999999998</v>
      </c>
      <c r="RT62" s="799">
        <v>2.0299999999999998</v>
      </c>
      <c r="RU62" s="799">
        <v>2.15</v>
      </c>
      <c r="RV62" s="799">
        <v>2.15</v>
      </c>
      <c r="RW62" s="799">
        <v>2.15</v>
      </c>
      <c r="RX62" s="799">
        <v>2.15</v>
      </c>
      <c r="RY62" s="799">
        <v>2.21</v>
      </c>
      <c r="RZ62" s="799">
        <v>2.21</v>
      </c>
      <c r="SA62" s="799">
        <v>1.39</v>
      </c>
      <c r="SB62" s="799">
        <v>1.39</v>
      </c>
      <c r="SC62" s="799">
        <v>1.39</v>
      </c>
      <c r="SD62" s="799">
        <v>1.46</v>
      </c>
      <c r="SE62" s="799">
        <v>1.46</v>
      </c>
      <c r="SF62" s="799">
        <v>1.46</v>
      </c>
      <c r="SG62" s="799">
        <v>1.46</v>
      </c>
      <c r="SH62" s="800">
        <v>2.08</v>
      </c>
      <c r="SI62" s="471"/>
      <c r="SJ62" s="452"/>
      <c r="SK62" s="440"/>
      <c r="SL62" s="440"/>
      <c r="SM62" s="440"/>
    </row>
    <row r="63" spans="1:507" outlineLevel="2" x14ac:dyDescent="0.35">
      <c r="A63" s="440"/>
      <c r="B63" s="449"/>
      <c r="C63" s="659">
        <f>INT($C$40)+2</f>
        <v>3</v>
      </c>
      <c r="D63" s="471"/>
      <c r="E63" s="529">
        <v>3</v>
      </c>
      <c r="F63" s="529"/>
      <c r="G63" s="471"/>
      <c r="H63" s="476" t="s">
        <v>873</v>
      </c>
      <c r="I63" s="492" t="s">
        <v>871</v>
      </c>
      <c r="J63" s="492">
        <f>J60+1</f>
        <v>2</v>
      </c>
      <c r="K63" s="792">
        <v>1.6</v>
      </c>
      <c r="L63" s="793">
        <v>1.6</v>
      </c>
      <c r="M63" s="793">
        <v>1.6</v>
      </c>
      <c r="N63" s="793">
        <v>2.0499999999999998</v>
      </c>
      <c r="O63" s="793">
        <v>2.0499999999999998</v>
      </c>
      <c r="P63" s="793">
        <v>2.0499999999999998</v>
      </c>
      <c r="Q63" s="793">
        <v>2.0499999999999998</v>
      </c>
      <c r="R63" s="793">
        <v>2.0499999999999998</v>
      </c>
      <c r="S63" s="793">
        <v>2.0499999999999998</v>
      </c>
      <c r="T63" s="793">
        <v>2.0499999999999998</v>
      </c>
      <c r="U63" s="793">
        <v>2.15</v>
      </c>
      <c r="V63" s="793">
        <v>2.15</v>
      </c>
      <c r="W63" s="793">
        <v>2.15</v>
      </c>
      <c r="X63" s="793">
        <v>2.15</v>
      </c>
      <c r="Y63" s="793">
        <v>2.21</v>
      </c>
      <c r="Z63" s="793">
        <v>2.21</v>
      </c>
      <c r="AA63" s="793">
        <v>1</v>
      </c>
      <c r="AB63" s="793">
        <v>1</v>
      </c>
      <c r="AC63" s="793">
        <v>1</v>
      </c>
      <c r="AD63" s="793">
        <v>0.8</v>
      </c>
      <c r="AE63" s="793">
        <v>0.8</v>
      </c>
      <c r="AF63" s="793">
        <v>0.8</v>
      </c>
      <c r="AG63" s="793">
        <v>0.8</v>
      </c>
      <c r="AH63" s="793">
        <v>0.9</v>
      </c>
      <c r="AI63" s="793">
        <v>0.9</v>
      </c>
      <c r="AJ63" s="793">
        <v>0.9</v>
      </c>
      <c r="AK63" s="793">
        <v>0.9</v>
      </c>
      <c r="AL63" s="793">
        <v>0.9</v>
      </c>
      <c r="AM63" s="793">
        <v>0.9</v>
      </c>
      <c r="AN63" s="793">
        <v>0.9</v>
      </c>
      <c r="AO63" s="793">
        <v>0.9</v>
      </c>
      <c r="AP63" s="793">
        <v>1</v>
      </c>
      <c r="AQ63" s="793">
        <v>1</v>
      </c>
      <c r="AR63" s="793">
        <v>1</v>
      </c>
      <c r="AS63" s="793">
        <v>1</v>
      </c>
      <c r="AT63" s="793">
        <v>1</v>
      </c>
      <c r="AU63" s="793">
        <v>1</v>
      </c>
      <c r="AV63" s="793">
        <v>1</v>
      </c>
      <c r="AW63" s="793">
        <v>1.75</v>
      </c>
      <c r="AX63" s="793">
        <v>1.75</v>
      </c>
      <c r="AY63" s="793">
        <v>1.75</v>
      </c>
      <c r="AZ63" s="793">
        <v>1.75</v>
      </c>
      <c r="BA63" s="793">
        <v>1.75</v>
      </c>
      <c r="BB63" s="793">
        <v>1.5</v>
      </c>
      <c r="BC63" s="793">
        <v>1.5</v>
      </c>
      <c r="BD63" s="793">
        <v>1.5</v>
      </c>
      <c r="BE63" s="793">
        <v>1.5</v>
      </c>
      <c r="BF63" s="793">
        <v>1.6</v>
      </c>
      <c r="BG63" s="793">
        <v>1.6</v>
      </c>
      <c r="BH63" s="793">
        <v>1.6</v>
      </c>
      <c r="BI63" s="793">
        <v>1.6</v>
      </c>
      <c r="BJ63" s="793">
        <v>1.6</v>
      </c>
      <c r="BK63" s="793">
        <v>1.6</v>
      </c>
      <c r="BL63" s="793">
        <v>1.6</v>
      </c>
      <c r="BM63" s="793">
        <v>1.6</v>
      </c>
      <c r="BN63" s="793">
        <v>2.0499999999999998</v>
      </c>
      <c r="BO63" s="793">
        <v>2.0499999999999998</v>
      </c>
      <c r="BP63" s="793">
        <v>2.0499999999999998</v>
      </c>
      <c r="BQ63" s="793">
        <v>2.0499999999999998</v>
      </c>
      <c r="BR63" s="793">
        <v>2.0499999999999998</v>
      </c>
      <c r="BS63" s="793">
        <v>2.0499999999999998</v>
      </c>
      <c r="BT63" s="793">
        <v>2.0499999999999998</v>
      </c>
      <c r="BU63" s="793">
        <v>2.15</v>
      </c>
      <c r="BV63" s="793">
        <v>2.15</v>
      </c>
      <c r="BW63" s="793">
        <v>2.15</v>
      </c>
      <c r="BX63" s="793">
        <v>2.15</v>
      </c>
      <c r="BY63" s="793">
        <v>2.21</v>
      </c>
      <c r="BZ63" s="793">
        <v>2.21</v>
      </c>
      <c r="CA63" s="793">
        <v>1</v>
      </c>
      <c r="CB63" s="793">
        <v>1</v>
      </c>
      <c r="CC63" s="793">
        <v>1</v>
      </c>
      <c r="CD63" s="793">
        <v>0.8</v>
      </c>
      <c r="CE63" s="793">
        <v>0.8</v>
      </c>
      <c r="CF63" s="793">
        <v>0.8</v>
      </c>
      <c r="CG63" s="793">
        <v>0.8</v>
      </c>
      <c r="CH63" s="793">
        <v>0.9</v>
      </c>
      <c r="CI63" s="793">
        <v>0.9</v>
      </c>
      <c r="CJ63" s="793">
        <v>0.9</v>
      </c>
      <c r="CK63" s="793">
        <v>0.9</v>
      </c>
      <c r="CL63" s="793">
        <v>0.9</v>
      </c>
      <c r="CM63" s="793">
        <v>0.9</v>
      </c>
      <c r="CN63" s="793">
        <v>0.9</v>
      </c>
      <c r="CO63" s="793">
        <v>0.9</v>
      </c>
      <c r="CP63" s="793">
        <v>1</v>
      </c>
      <c r="CQ63" s="793">
        <v>1</v>
      </c>
      <c r="CR63" s="793">
        <v>1</v>
      </c>
      <c r="CS63" s="793">
        <v>1</v>
      </c>
      <c r="CT63" s="793">
        <v>1</v>
      </c>
      <c r="CU63" s="793">
        <v>1</v>
      </c>
      <c r="CV63" s="793">
        <v>1</v>
      </c>
      <c r="CW63" s="793">
        <v>1.75</v>
      </c>
      <c r="CX63" s="793">
        <v>1.75</v>
      </c>
      <c r="CY63" s="793">
        <v>1.75</v>
      </c>
      <c r="CZ63" s="793">
        <v>1.75</v>
      </c>
      <c r="DA63" s="793">
        <v>1.75</v>
      </c>
      <c r="DB63" s="793">
        <v>1.65</v>
      </c>
      <c r="DC63" s="793">
        <v>1.65</v>
      </c>
      <c r="DD63" s="793">
        <v>1.65</v>
      </c>
      <c r="DE63" s="793">
        <v>1.65</v>
      </c>
      <c r="DF63" s="793">
        <v>1.5</v>
      </c>
      <c r="DG63" s="793">
        <v>1.5</v>
      </c>
      <c r="DH63" s="793">
        <v>1.5</v>
      </c>
      <c r="DI63" s="793">
        <v>1.5</v>
      </c>
      <c r="DJ63" s="793">
        <v>1.5</v>
      </c>
      <c r="DK63" s="793">
        <v>1.5</v>
      </c>
      <c r="DL63" s="793">
        <v>1.5</v>
      </c>
      <c r="DM63" s="793">
        <v>1.5</v>
      </c>
      <c r="DN63" s="793">
        <v>1.5</v>
      </c>
      <c r="DO63" s="793">
        <v>1.5</v>
      </c>
      <c r="DP63" s="793">
        <v>1.5</v>
      </c>
      <c r="DQ63" s="793">
        <v>1.5</v>
      </c>
      <c r="DR63" s="793">
        <v>1.5</v>
      </c>
      <c r="DS63" s="793">
        <v>1.5</v>
      </c>
      <c r="DT63" s="793">
        <v>1.5</v>
      </c>
      <c r="DU63" s="793">
        <v>2.02</v>
      </c>
      <c r="DV63" s="793">
        <v>2.02</v>
      </c>
      <c r="DW63" s="793">
        <v>2.02</v>
      </c>
      <c r="DX63" s="793">
        <v>2.02</v>
      </c>
      <c r="DY63" s="793">
        <v>2.09</v>
      </c>
      <c r="DZ63" s="793">
        <v>2.09</v>
      </c>
      <c r="EA63" s="793">
        <v>1</v>
      </c>
      <c r="EB63" s="793">
        <v>1</v>
      </c>
      <c r="EC63" s="793">
        <v>1</v>
      </c>
      <c r="ED63" s="793">
        <v>0.8</v>
      </c>
      <c r="EE63" s="793">
        <v>0.8</v>
      </c>
      <c r="EF63" s="793">
        <v>0.8</v>
      </c>
      <c r="EG63" s="793">
        <v>0.8</v>
      </c>
      <c r="EH63" s="793">
        <v>0.9</v>
      </c>
      <c r="EI63" s="793">
        <v>0.9</v>
      </c>
      <c r="EJ63" s="793">
        <v>0.9</v>
      </c>
      <c r="EK63" s="793">
        <v>0.9</v>
      </c>
      <c r="EL63" s="793">
        <v>0.9</v>
      </c>
      <c r="EM63" s="793">
        <v>0.9</v>
      </c>
      <c r="EN63" s="793">
        <v>0.9</v>
      </c>
      <c r="EO63" s="793">
        <v>0.9</v>
      </c>
      <c r="EP63" s="793">
        <v>1</v>
      </c>
      <c r="EQ63" s="793">
        <v>1</v>
      </c>
      <c r="ER63" s="793">
        <v>1</v>
      </c>
      <c r="ES63" s="793">
        <v>1</v>
      </c>
      <c r="ET63" s="793">
        <v>1</v>
      </c>
      <c r="EU63" s="793">
        <v>1</v>
      </c>
      <c r="EV63" s="793">
        <v>1</v>
      </c>
      <c r="EW63" s="793">
        <v>1.75</v>
      </c>
      <c r="EX63" s="793">
        <v>1.75</v>
      </c>
      <c r="EY63" s="793">
        <v>1.75</v>
      </c>
      <c r="EZ63" s="793">
        <v>1.75</v>
      </c>
      <c r="FA63" s="793">
        <v>1.75</v>
      </c>
      <c r="FB63" s="793">
        <v>1.65</v>
      </c>
      <c r="FC63" s="793">
        <v>1.65</v>
      </c>
      <c r="FD63" s="793">
        <v>1.65</v>
      </c>
      <c r="FE63" s="793">
        <v>1.65</v>
      </c>
      <c r="FF63" s="793">
        <v>1.5</v>
      </c>
      <c r="FG63" s="793">
        <v>1.5</v>
      </c>
      <c r="FH63" s="793">
        <v>1.5</v>
      </c>
      <c r="FI63" s="793">
        <v>1.5</v>
      </c>
      <c r="FJ63" s="793">
        <v>1.5</v>
      </c>
      <c r="FK63" s="793">
        <v>1.5</v>
      </c>
      <c r="FL63" s="793">
        <v>1.5</v>
      </c>
      <c r="FM63" s="793">
        <v>1.5</v>
      </c>
      <c r="FN63" s="793">
        <v>1.5</v>
      </c>
      <c r="FO63" s="793">
        <v>1.5</v>
      </c>
      <c r="FP63" s="793">
        <v>1.5</v>
      </c>
      <c r="FQ63" s="793">
        <v>1.5</v>
      </c>
      <c r="FR63" s="793">
        <v>1.5</v>
      </c>
      <c r="FS63" s="793">
        <v>1.5</v>
      </c>
      <c r="FT63" s="793">
        <v>1.5</v>
      </c>
      <c r="FU63" s="793">
        <v>2.02</v>
      </c>
      <c r="FV63" s="793">
        <v>2.02</v>
      </c>
      <c r="FW63" s="793">
        <v>2.02</v>
      </c>
      <c r="FX63" s="793">
        <v>2.02</v>
      </c>
      <c r="FY63" s="793">
        <v>2.09</v>
      </c>
      <c r="FZ63" s="793">
        <v>2.09</v>
      </c>
      <c r="GA63" s="793">
        <v>1</v>
      </c>
      <c r="GB63" s="793">
        <v>1</v>
      </c>
      <c r="GC63" s="793">
        <v>1</v>
      </c>
      <c r="GD63" s="793">
        <v>0.8</v>
      </c>
      <c r="GE63" s="793">
        <v>0.8</v>
      </c>
      <c r="GF63" s="793">
        <v>0.8</v>
      </c>
      <c r="GG63" s="793">
        <v>0.8</v>
      </c>
      <c r="GH63" s="793">
        <v>0.9</v>
      </c>
      <c r="GI63" s="793">
        <v>0.9</v>
      </c>
      <c r="GJ63" s="793">
        <v>0.9</v>
      </c>
      <c r="GK63" s="793">
        <v>0.9</v>
      </c>
      <c r="GL63" s="793">
        <v>0.9</v>
      </c>
      <c r="GM63" s="793">
        <v>0.9</v>
      </c>
      <c r="GN63" s="793">
        <v>0.9</v>
      </c>
      <c r="GO63" s="793">
        <v>0.9</v>
      </c>
      <c r="GP63" s="793">
        <v>1</v>
      </c>
      <c r="GQ63" s="793">
        <v>1</v>
      </c>
      <c r="GR63" s="793">
        <v>1</v>
      </c>
      <c r="GS63" s="793">
        <v>1</v>
      </c>
      <c r="GT63" s="793">
        <v>1</v>
      </c>
      <c r="GU63" s="793">
        <v>1</v>
      </c>
      <c r="GV63" s="793">
        <v>1</v>
      </c>
      <c r="GW63" s="793">
        <v>1.75</v>
      </c>
      <c r="GX63" s="793">
        <v>1.75</v>
      </c>
      <c r="GY63" s="793">
        <v>1.75</v>
      </c>
      <c r="GZ63" s="793">
        <v>1.75</v>
      </c>
      <c r="HA63" s="793">
        <v>1.75</v>
      </c>
      <c r="HB63" s="793">
        <v>1.65</v>
      </c>
      <c r="HC63" s="793">
        <v>1.65</v>
      </c>
      <c r="HD63" s="793">
        <v>1.65</v>
      </c>
      <c r="HE63" s="793">
        <v>1.65</v>
      </c>
      <c r="HF63" s="793">
        <v>1.5</v>
      </c>
      <c r="HG63" s="793">
        <v>1.5</v>
      </c>
      <c r="HH63" s="793">
        <v>1.5</v>
      </c>
      <c r="HI63" s="793">
        <v>1.5</v>
      </c>
      <c r="HJ63" s="793">
        <v>1.5</v>
      </c>
      <c r="HK63" s="793">
        <v>1.5</v>
      </c>
      <c r="HL63" s="793">
        <v>1.5</v>
      </c>
      <c r="HM63" s="793">
        <v>1.5</v>
      </c>
      <c r="HN63" s="793">
        <v>1.5</v>
      </c>
      <c r="HO63" s="793">
        <v>1.5</v>
      </c>
      <c r="HP63" s="793">
        <v>1.5</v>
      </c>
      <c r="HQ63" s="793">
        <v>1.5</v>
      </c>
      <c r="HR63" s="793">
        <v>1.5</v>
      </c>
      <c r="HS63" s="793">
        <v>1.5</v>
      </c>
      <c r="HT63" s="793">
        <v>1.5</v>
      </c>
      <c r="HU63" s="793">
        <v>2.02</v>
      </c>
      <c r="HV63" s="793">
        <v>2.02</v>
      </c>
      <c r="HW63" s="793">
        <v>2.02</v>
      </c>
      <c r="HX63" s="793">
        <v>2.02</v>
      </c>
      <c r="HY63" s="793">
        <v>2.09</v>
      </c>
      <c r="HZ63" s="793">
        <v>2.09</v>
      </c>
      <c r="IA63" s="793">
        <v>1</v>
      </c>
      <c r="IB63" s="793">
        <v>1</v>
      </c>
      <c r="IC63" s="793">
        <v>1</v>
      </c>
      <c r="ID63" s="793">
        <v>0.8</v>
      </c>
      <c r="IE63" s="793">
        <v>0.8</v>
      </c>
      <c r="IF63" s="793">
        <v>0.8</v>
      </c>
      <c r="IG63" s="793">
        <v>0.8</v>
      </c>
      <c r="IH63" s="793">
        <v>0.9</v>
      </c>
      <c r="II63" s="793">
        <v>0.9</v>
      </c>
      <c r="IJ63" s="793">
        <v>0.9</v>
      </c>
      <c r="IK63" s="793">
        <v>0.9</v>
      </c>
      <c r="IL63" s="793">
        <v>0.9</v>
      </c>
      <c r="IM63" s="793">
        <v>0.9</v>
      </c>
      <c r="IN63" s="793">
        <v>0.9</v>
      </c>
      <c r="IO63" s="793">
        <v>0.9</v>
      </c>
      <c r="IP63" s="793">
        <v>1</v>
      </c>
      <c r="IQ63" s="793">
        <v>1</v>
      </c>
      <c r="IR63" s="793">
        <v>1</v>
      </c>
      <c r="IS63" s="793">
        <v>1</v>
      </c>
      <c r="IT63" s="793">
        <v>1</v>
      </c>
      <c r="IU63" s="793">
        <v>1</v>
      </c>
      <c r="IV63" s="793">
        <v>1</v>
      </c>
      <c r="IW63" s="793">
        <v>1.75</v>
      </c>
      <c r="IX63" s="793">
        <v>1.75</v>
      </c>
      <c r="IY63" s="793">
        <v>1.75</v>
      </c>
      <c r="IZ63" s="793">
        <v>1.75</v>
      </c>
      <c r="JA63" s="793">
        <v>1.75</v>
      </c>
      <c r="JB63" s="793">
        <v>1.65</v>
      </c>
      <c r="JC63" s="793">
        <v>1.65</v>
      </c>
      <c r="JD63" s="793">
        <v>1.65</v>
      </c>
      <c r="JE63" s="793">
        <v>1.65</v>
      </c>
      <c r="JF63" s="793">
        <v>1.5</v>
      </c>
      <c r="JG63" s="793">
        <v>1.5</v>
      </c>
      <c r="JH63" s="793">
        <v>1.5</v>
      </c>
      <c r="JI63" s="793">
        <v>1.5</v>
      </c>
      <c r="JJ63" s="793">
        <v>1.5</v>
      </c>
      <c r="JK63" s="793">
        <v>1.5</v>
      </c>
      <c r="JL63" s="793">
        <v>1.5</v>
      </c>
      <c r="JM63" s="793">
        <v>1.5</v>
      </c>
      <c r="JN63" s="793">
        <v>1.5</v>
      </c>
      <c r="JO63" s="793">
        <v>1.5</v>
      </c>
      <c r="JP63" s="793">
        <v>1.5</v>
      </c>
      <c r="JQ63" s="793">
        <v>1.5</v>
      </c>
      <c r="JR63" s="793">
        <v>1.5</v>
      </c>
      <c r="JS63" s="793">
        <v>1.5</v>
      </c>
      <c r="JT63" s="793">
        <v>1.5</v>
      </c>
      <c r="JU63" s="793">
        <v>2.02</v>
      </c>
      <c r="JV63" s="793">
        <v>2.02</v>
      </c>
      <c r="JW63" s="793">
        <v>2.02</v>
      </c>
      <c r="JX63" s="793">
        <v>2.02</v>
      </c>
      <c r="JY63" s="793">
        <v>2.09</v>
      </c>
      <c r="JZ63" s="793">
        <v>2.09</v>
      </c>
      <c r="KA63" s="793">
        <v>1</v>
      </c>
      <c r="KB63" s="793">
        <v>1</v>
      </c>
      <c r="KC63" s="793">
        <v>1</v>
      </c>
      <c r="KD63" s="793">
        <v>0.8</v>
      </c>
      <c r="KE63" s="793">
        <v>0.8</v>
      </c>
      <c r="KF63" s="793">
        <v>0.8</v>
      </c>
      <c r="KG63" s="793">
        <v>0.8</v>
      </c>
      <c r="KH63" s="793">
        <v>0.9</v>
      </c>
      <c r="KI63" s="793">
        <v>0.9</v>
      </c>
      <c r="KJ63" s="793">
        <v>0.9</v>
      </c>
      <c r="KK63" s="793">
        <v>0.9</v>
      </c>
      <c r="KL63" s="793">
        <v>0.9</v>
      </c>
      <c r="KM63" s="793">
        <v>0.9</v>
      </c>
      <c r="KN63" s="793">
        <v>0.9</v>
      </c>
      <c r="KO63" s="793">
        <v>0.9</v>
      </c>
      <c r="KP63" s="793">
        <v>1</v>
      </c>
      <c r="KQ63" s="793">
        <v>1</v>
      </c>
      <c r="KR63" s="793">
        <v>1</v>
      </c>
      <c r="KS63" s="793">
        <v>1</v>
      </c>
      <c r="KT63" s="793">
        <v>1</v>
      </c>
      <c r="KU63" s="793">
        <v>1</v>
      </c>
      <c r="KV63" s="793">
        <v>1</v>
      </c>
      <c r="KW63" s="793">
        <v>1.75</v>
      </c>
      <c r="KX63" s="793">
        <v>1.75</v>
      </c>
      <c r="KY63" s="793">
        <v>1.75</v>
      </c>
      <c r="KZ63" s="793">
        <v>1.75</v>
      </c>
      <c r="LA63" s="793">
        <v>1.75</v>
      </c>
      <c r="LB63" s="793">
        <v>1.65</v>
      </c>
      <c r="LC63" s="793">
        <v>1.65</v>
      </c>
      <c r="LD63" s="793">
        <v>1.65</v>
      </c>
      <c r="LE63" s="793">
        <v>1.65</v>
      </c>
      <c r="LF63" s="793">
        <v>1.5</v>
      </c>
      <c r="LG63" s="793">
        <v>1.5</v>
      </c>
      <c r="LH63" s="793">
        <v>1.5</v>
      </c>
      <c r="LI63" s="793">
        <v>1.5</v>
      </c>
      <c r="LJ63" s="793">
        <v>1.5</v>
      </c>
      <c r="LK63" s="793">
        <v>1.5</v>
      </c>
      <c r="LL63" s="793">
        <v>1.5</v>
      </c>
      <c r="LM63" s="793">
        <v>1.5</v>
      </c>
      <c r="LN63" s="793">
        <v>1.5</v>
      </c>
      <c r="LO63" s="793">
        <v>1.5</v>
      </c>
      <c r="LP63" s="793">
        <v>1.5</v>
      </c>
      <c r="LQ63" s="793">
        <v>1.5</v>
      </c>
      <c r="LR63" s="793">
        <v>1.5</v>
      </c>
      <c r="LS63" s="793">
        <v>1.5</v>
      </c>
      <c r="LT63" s="793">
        <v>1.5</v>
      </c>
      <c r="LU63" s="793">
        <v>2.02</v>
      </c>
      <c r="LV63" s="793">
        <v>2.02</v>
      </c>
      <c r="LW63" s="793">
        <v>2.02</v>
      </c>
      <c r="LX63" s="793">
        <v>2.02</v>
      </c>
      <c r="LY63" s="793">
        <v>2.09</v>
      </c>
      <c r="LZ63" s="793">
        <v>2.09</v>
      </c>
      <c r="MA63" s="793">
        <v>1</v>
      </c>
      <c r="MB63" s="793">
        <v>1</v>
      </c>
      <c r="MC63" s="793">
        <v>1</v>
      </c>
      <c r="MD63" s="793">
        <v>0.8</v>
      </c>
      <c r="ME63" s="793">
        <v>0.8</v>
      </c>
      <c r="MF63" s="793">
        <v>0.8</v>
      </c>
      <c r="MG63" s="793">
        <v>0.8</v>
      </c>
      <c r="MH63" s="793">
        <v>0.9</v>
      </c>
      <c r="MI63" s="793">
        <v>0.9</v>
      </c>
      <c r="MJ63" s="793">
        <v>0.9</v>
      </c>
      <c r="MK63" s="793">
        <v>0.9</v>
      </c>
      <c r="ML63" s="793">
        <v>0.9</v>
      </c>
      <c r="MM63" s="793">
        <v>0.9</v>
      </c>
      <c r="MN63" s="793">
        <v>0.9</v>
      </c>
      <c r="MO63" s="793">
        <v>0.9</v>
      </c>
      <c r="MP63" s="793">
        <v>1</v>
      </c>
      <c r="MQ63" s="793">
        <v>1</v>
      </c>
      <c r="MR63" s="793">
        <v>1</v>
      </c>
      <c r="MS63" s="793">
        <v>1</v>
      </c>
      <c r="MT63" s="793">
        <v>1</v>
      </c>
      <c r="MU63" s="793">
        <v>1</v>
      </c>
      <c r="MV63" s="793">
        <v>1</v>
      </c>
      <c r="MW63" s="793">
        <v>1.75</v>
      </c>
      <c r="MX63" s="793">
        <v>1.75</v>
      </c>
      <c r="MY63" s="793">
        <v>1.75</v>
      </c>
      <c r="MZ63" s="793">
        <v>1.75</v>
      </c>
      <c r="NA63" s="793">
        <v>1.75</v>
      </c>
      <c r="NB63" s="793">
        <v>1.65</v>
      </c>
      <c r="NC63" s="793">
        <v>1.65</v>
      </c>
      <c r="ND63" s="793">
        <v>1.65</v>
      </c>
      <c r="NE63" s="793">
        <v>1.65</v>
      </c>
      <c r="NF63" s="793">
        <v>1.5</v>
      </c>
      <c r="NG63" s="793">
        <v>1.5</v>
      </c>
      <c r="NH63" s="793">
        <v>1.5</v>
      </c>
      <c r="NI63" s="793">
        <v>1.5</v>
      </c>
      <c r="NJ63" s="793">
        <v>1.5</v>
      </c>
      <c r="NK63" s="793">
        <v>1.5</v>
      </c>
      <c r="NL63" s="793">
        <v>1.5</v>
      </c>
      <c r="NM63" s="793">
        <v>1.5</v>
      </c>
      <c r="NN63" s="793">
        <v>1.5</v>
      </c>
      <c r="NO63" s="793">
        <v>1.5</v>
      </c>
      <c r="NP63" s="793">
        <v>1.5</v>
      </c>
      <c r="NQ63" s="793">
        <v>1.5</v>
      </c>
      <c r="NR63" s="793">
        <v>1.5</v>
      </c>
      <c r="NS63" s="793">
        <v>1.5</v>
      </c>
      <c r="NT63" s="793">
        <v>1.5</v>
      </c>
      <c r="NU63" s="793">
        <v>2.02</v>
      </c>
      <c r="NV63" s="793">
        <v>2.02</v>
      </c>
      <c r="NW63" s="793">
        <v>2.02</v>
      </c>
      <c r="NX63" s="793">
        <v>2.02</v>
      </c>
      <c r="NY63" s="793">
        <v>2.09</v>
      </c>
      <c r="NZ63" s="793">
        <v>2.09</v>
      </c>
      <c r="OA63" s="793">
        <v>1</v>
      </c>
      <c r="OB63" s="793">
        <v>1</v>
      </c>
      <c r="OC63" s="793">
        <v>1</v>
      </c>
      <c r="OD63" s="793">
        <v>0.8</v>
      </c>
      <c r="OE63" s="793">
        <v>0.8</v>
      </c>
      <c r="OF63" s="793">
        <v>0.8</v>
      </c>
      <c r="OG63" s="793">
        <v>0.8</v>
      </c>
      <c r="OH63" s="793">
        <v>0.9</v>
      </c>
      <c r="OI63" s="793">
        <v>0.9</v>
      </c>
      <c r="OJ63" s="793">
        <v>0.9</v>
      </c>
      <c r="OK63" s="793">
        <v>0.9</v>
      </c>
      <c r="OL63" s="793">
        <v>0.9</v>
      </c>
      <c r="OM63" s="793">
        <v>0.9</v>
      </c>
      <c r="ON63" s="793">
        <v>0.9</v>
      </c>
      <c r="OO63" s="793">
        <v>0.9</v>
      </c>
      <c r="OP63" s="793">
        <v>1</v>
      </c>
      <c r="OQ63" s="793">
        <v>1</v>
      </c>
      <c r="OR63" s="793">
        <v>1</v>
      </c>
      <c r="OS63" s="793">
        <v>1</v>
      </c>
      <c r="OT63" s="793">
        <v>1</v>
      </c>
      <c r="OU63" s="793">
        <v>1</v>
      </c>
      <c r="OV63" s="793">
        <v>1</v>
      </c>
      <c r="OW63" s="793">
        <v>1.75</v>
      </c>
      <c r="OX63" s="793">
        <v>1.75</v>
      </c>
      <c r="OY63" s="793">
        <v>1.75</v>
      </c>
      <c r="OZ63" s="793">
        <v>1.75</v>
      </c>
      <c r="PA63" s="793">
        <v>1.75</v>
      </c>
      <c r="PB63" s="793">
        <v>1.65</v>
      </c>
      <c r="PC63" s="793">
        <v>1.65</v>
      </c>
      <c r="PD63" s="793">
        <v>1.65</v>
      </c>
      <c r="PE63" s="793">
        <v>1.65</v>
      </c>
      <c r="PF63" s="793">
        <v>1.5</v>
      </c>
      <c r="PG63" s="793">
        <v>1.5</v>
      </c>
      <c r="PH63" s="793">
        <v>1.5</v>
      </c>
      <c r="PI63" s="793">
        <v>1.5</v>
      </c>
      <c r="PJ63" s="793">
        <v>1.5</v>
      </c>
      <c r="PK63" s="793">
        <v>1.5</v>
      </c>
      <c r="PL63" s="793">
        <v>1.5</v>
      </c>
      <c r="PM63" s="793">
        <v>1.5</v>
      </c>
      <c r="PN63" s="793">
        <v>1.5</v>
      </c>
      <c r="PO63" s="793">
        <v>1.5</v>
      </c>
      <c r="PP63" s="793">
        <v>1.5</v>
      </c>
      <c r="PQ63" s="793">
        <v>1.5</v>
      </c>
      <c r="PR63" s="793">
        <v>1.5</v>
      </c>
      <c r="PS63" s="793">
        <v>1.5</v>
      </c>
      <c r="PT63" s="793">
        <v>1.5</v>
      </c>
      <c r="PU63" s="793">
        <v>2.02</v>
      </c>
      <c r="PV63" s="793">
        <v>2.02</v>
      </c>
      <c r="PW63" s="793">
        <v>2.02</v>
      </c>
      <c r="PX63" s="793">
        <v>2.02</v>
      </c>
      <c r="PY63" s="793">
        <v>2.09</v>
      </c>
      <c r="PZ63" s="793">
        <v>2.09</v>
      </c>
      <c r="QA63" s="793">
        <v>1</v>
      </c>
      <c r="QB63" s="793">
        <v>1</v>
      </c>
      <c r="QC63" s="793">
        <v>1</v>
      </c>
      <c r="QD63" s="793">
        <v>0.8</v>
      </c>
      <c r="QE63" s="793">
        <v>0.8</v>
      </c>
      <c r="QF63" s="793">
        <v>0.8</v>
      </c>
      <c r="QG63" s="793">
        <v>0.8</v>
      </c>
      <c r="QH63" s="793">
        <v>0.9</v>
      </c>
      <c r="QI63" s="793">
        <v>0.9</v>
      </c>
      <c r="QJ63" s="793">
        <v>0.9</v>
      </c>
      <c r="QK63" s="793">
        <v>0.9</v>
      </c>
      <c r="QL63" s="793">
        <v>0.9</v>
      </c>
      <c r="QM63" s="793">
        <v>0.9</v>
      </c>
      <c r="QN63" s="793">
        <v>0.9</v>
      </c>
      <c r="QO63" s="793">
        <v>0.9</v>
      </c>
      <c r="QP63" s="793">
        <v>1</v>
      </c>
      <c r="QQ63" s="793">
        <v>1</v>
      </c>
      <c r="QR63" s="793">
        <v>1</v>
      </c>
      <c r="QS63" s="793">
        <v>1</v>
      </c>
      <c r="QT63" s="793">
        <v>1</v>
      </c>
      <c r="QU63" s="793">
        <v>1</v>
      </c>
      <c r="QV63" s="793">
        <v>1</v>
      </c>
      <c r="QW63" s="793">
        <v>1.75</v>
      </c>
      <c r="QX63" s="793">
        <v>1.75</v>
      </c>
      <c r="QY63" s="793">
        <v>1.75</v>
      </c>
      <c r="QZ63" s="793">
        <v>1.75</v>
      </c>
      <c r="RA63" s="793">
        <v>1.75</v>
      </c>
      <c r="RB63" s="793">
        <v>1.65</v>
      </c>
      <c r="RC63" s="793">
        <v>1.65</v>
      </c>
      <c r="RD63" s="793">
        <v>1.65</v>
      </c>
      <c r="RE63" s="793">
        <v>1.65</v>
      </c>
      <c r="RF63" s="793">
        <v>1.5</v>
      </c>
      <c r="RG63" s="793">
        <v>1.5</v>
      </c>
      <c r="RH63" s="793">
        <v>1.5</v>
      </c>
      <c r="RI63" s="793">
        <v>1.5</v>
      </c>
      <c r="RJ63" s="793">
        <v>1.5</v>
      </c>
      <c r="RK63" s="793">
        <v>1.5</v>
      </c>
      <c r="RL63" s="793">
        <v>1.5</v>
      </c>
      <c r="RM63" s="793">
        <v>1.5</v>
      </c>
      <c r="RN63" s="793">
        <v>1.5</v>
      </c>
      <c r="RO63" s="793">
        <v>1.5</v>
      </c>
      <c r="RP63" s="793">
        <v>1.5</v>
      </c>
      <c r="RQ63" s="793">
        <v>1.5</v>
      </c>
      <c r="RR63" s="793">
        <v>1.5</v>
      </c>
      <c r="RS63" s="793">
        <v>1.5</v>
      </c>
      <c r="RT63" s="793">
        <v>1.5</v>
      </c>
      <c r="RU63" s="793">
        <v>2.02</v>
      </c>
      <c r="RV63" s="793">
        <v>2.02</v>
      </c>
      <c r="RW63" s="793">
        <v>2.02</v>
      </c>
      <c r="RX63" s="793">
        <v>2.02</v>
      </c>
      <c r="RY63" s="793">
        <v>2.09</v>
      </c>
      <c r="RZ63" s="793">
        <v>2.09</v>
      </c>
      <c r="SA63" s="793">
        <v>1</v>
      </c>
      <c r="SB63" s="793">
        <v>1</v>
      </c>
      <c r="SC63" s="793">
        <v>1</v>
      </c>
      <c r="SD63" s="793">
        <v>0.8</v>
      </c>
      <c r="SE63" s="793">
        <v>0.8</v>
      </c>
      <c r="SF63" s="793">
        <v>0.8</v>
      </c>
      <c r="SG63" s="793">
        <v>0.8</v>
      </c>
      <c r="SH63" s="794">
        <v>0.9</v>
      </c>
      <c r="SI63" s="471"/>
      <c r="SJ63" s="452"/>
      <c r="SK63" s="440"/>
      <c r="SL63" s="440"/>
      <c r="SM63" s="440"/>
    </row>
    <row r="64" spans="1:507" outlineLevel="3" x14ac:dyDescent="0.35">
      <c r="A64" s="440"/>
      <c r="B64" s="449"/>
      <c r="C64" s="659">
        <f t="shared" si="32"/>
        <v>4</v>
      </c>
      <c r="D64" s="471"/>
      <c r="E64" s="529"/>
      <c r="F64" s="529"/>
      <c r="G64" s="471"/>
      <c r="H64" s="478"/>
      <c r="I64" s="492" t="s">
        <v>242</v>
      </c>
      <c r="J64" s="681"/>
      <c r="K64" s="795">
        <v>1.19</v>
      </c>
      <c r="L64" s="796">
        <v>1.19</v>
      </c>
      <c r="M64" s="796">
        <v>1.19</v>
      </c>
      <c r="N64" s="796">
        <v>1.54</v>
      </c>
      <c r="O64" s="796">
        <v>1.54</v>
      </c>
      <c r="P64" s="796">
        <v>1.54</v>
      </c>
      <c r="Q64" s="796">
        <v>1.54</v>
      </c>
      <c r="R64" s="796">
        <v>1.54</v>
      </c>
      <c r="S64" s="796">
        <v>1.54</v>
      </c>
      <c r="T64" s="796">
        <v>1.54</v>
      </c>
      <c r="U64" s="796">
        <v>2.0099999999999998</v>
      </c>
      <c r="V64" s="796">
        <v>2.0099999999999998</v>
      </c>
      <c r="W64" s="796">
        <v>2.0099999999999998</v>
      </c>
      <c r="X64" s="796">
        <v>2.0099999999999998</v>
      </c>
      <c r="Y64" s="796">
        <v>2.08</v>
      </c>
      <c r="Z64" s="796">
        <v>2.08</v>
      </c>
      <c r="AA64" s="796">
        <v>0.55000000000000004</v>
      </c>
      <c r="AB64" s="796">
        <v>0.55000000000000004</v>
      </c>
      <c r="AC64" s="796">
        <v>0.55000000000000004</v>
      </c>
      <c r="AD64" s="796">
        <v>0.52</v>
      </c>
      <c r="AE64" s="796">
        <v>0.52</v>
      </c>
      <c r="AF64" s="796">
        <v>0.52</v>
      </c>
      <c r="AG64" s="796">
        <v>0.52</v>
      </c>
      <c r="AH64" s="796">
        <v>0.61</v>
      </c>
      <c r="AI64" s="796">
        <v>0.61</v>
      </c>
      <c r="AJ64" s="796">
        <v>0.61</v>
      </c>
      <c r="AK64" s="796">
        <v>0.61</v>
      </c>
      <c r="AL64" s="796">
        <v>0.61</v>
      </c>
      <c r="AM64" s="796">
        <v>0.61</v>
      </c>
      <c r="AN64" s="796">
        <v>0.61</v>
      </c>
      <c r="AO64" s="796">
        <v>0.61</v>
      </c>
      <c r="AP64" s="796">
        <v>0.42</v>
      </c>
      <c r="AQ64" s="796">
        <v>0.42</v>
      </c>
      <c r="AR64" s="796">
        <v>0.42</v>
      </c>
      <c r="AS64" s="796">
        <v>0.42</v>
      </c>
      <c r="AT64" s="796">
        <v>0.42</v>
      </c>
      <c r="AU64" s="796">
        <v>0.42</v>
      </c>
      <c r="AV64" s="796">
        <v>0.42</v>
      </c>
      <c r="AW64" s="796">
        <v>1.46</v>
      </c>
      <c r="AX64" s="796">
        <v>1.46</v>
      </c>
      <c r="AY64" s="796">
        <v>1.46</v>
      </c>
      <c r="AZ64" s="796">
        <v>1.46</v>
      </c>
      <c r="BA64" s="796">
        <v>1.46</v>
      </c>
      <c r="BB64" s="796">
        <v>1.1100000000000001</v>
      </c>
      <c r="BC64" s="796">
        <v>1.1100000000000001</v>
      </c>
      <c r="BD64" s="796">
        <v>1.1100000000000001</v>
      </c>
      <c r="BE64" s="796">
        <v>1.1100000000000001</v>
      </c>
      <c r="BF64" s="796">
        <v>1.19</v>
      </c>
      <c r="BG64" s="796">
        <v>1.19</v>
      </c>
      <c r="BH64" s="796">
        <v>1.19</v>
      </c>
      <c r="BI64" s="796">
        <v>1.19</v>
      </c>
      <c r="BJ64" s="796">
        <v>1.19</v>
      </c>
      <c r="BK64" s="796">
        <v>1.19</v>
      </c>
      <c r="BL64" s="796">
        <v>1.19</v>
      </c>
      <c r="BM64" s="796">
        <v>1.19</v>
      </c>
      <c r="BN64" s="796">
        <v>1.54</v>
      </c>
      <c r="BO64" s="796">
        <v>1.54</v>
      </c>
      <c r="BP64" s="796">
        <v>1.54</v>
      </c>
      <c r="BQ64" s="796">
        <v>1.54</v>
      </c>
      <c r="BR64" s="796">
        <v>1.54</v>
      </c>
      <c r="BS64" s="796">
        <v>1.54</v>
      </c>
      <c r="BT64" s="796">
        <v>1.54</v>
      </c>
      <c r="BU64" s="796">
        <v>2.0099999999999998</v>
      </c>
      <c r="BV64" s="796">
        <v>2.0099999999999998</v>
      </c>
      <c r="BW64" s="796">
        <v>2.0099999999999998</v>
      </c>
      <c r="BX64" s="796">
        <v>2.0099999999999998</v>
      </c>
      <c r="BY64" s="796">
        <v>2.08</v>
      </c>
      <c r="BZ64" s="796">
        <v>2.08</v>
      </c>
      <c r="CA64" s="796">
        <v>0.55000000000000004</v>
      </c>
      <c r="CB64" s="796">
        <v>0.55000000000000004</v>
      </c>
      <c r="CC64" s="796">
        <v>0.55000000000000004</v>
      </c>
      <c r="CD64" s="796">
        <v>0.52</v>
      </c>
      <c r="CE64" s="796">
        <v>0.52</v>
      </c>
      <c r="CF64" s="796">
        <v>0.52</v>
      </c>
      <c r="CG64" s="796">
        <v>0.52</v>
      </c>
      <c r="CH64" s="796">
        <v>0.61</v>
      </c>
      <c r="CI64" s="796">
        <v>0.61</v>
      </c>
      <c r="CJ64" s="796">
        <v>0.61</v>
      </c>
      <c r="CK64" s="796">
        <v>0.61</v>
      </c>
      <c r="CL64" s="796">
        <v>0.61</v>
      </c>
      <c r="CM64" s="796">
        <v>0.61</v>
      </c>
      <c r="CN64" s="796">
        <v>0.61</v>
      </c>
      <c r="CO64" s="796">
        <v>0.61</v>
      </c>
      <c r="CP64" s="796">
        <v>0.42</v>
      </c>
      <c r="CQ64" s="796">
        <v>0.42</v>
      </c>
      <c r="CR64" s="796">
        <v>0.42</v>
      </c>
      <c r="CS64" s="796">
        <v>0.42</v>
      </c>
      <c r="CT64" s="796">
        <v>0.42</v>
      </c>
      <c r="CU64" s="796">
        <v>0.42</v>
      </c>
      <c r="CV64" s="796">
        <v>0.42</v>
      </c>
      <c r="CW64" s="796">
        <v>1.46</v>
      </c>
      <c r="CX64" s="796">
        <v>1.46</v>
      </c>
      <c r="CY64" s="796">
        <v>1.46</v>
      </c>
      <c r="CZ64" s="796">
        <v>1.46</v>
      </c>
      <c r="DA64" s="796">
        <v>1.46</v>
      </c>
      <c r="DB64" s="796">
        <v>1.26</v>
      </c>
      <c r="DC64" s="796">
        <v>1.26</v>
      </c>
      <c r="DD64" s="796">
        <v>1.26</v>
      </c>
      <c r="DE64" s="796">
        <v>1.26</v>
      </c>
      <c r="DF64" s="796">
        <v>1.0900000000000001</v>
      </c>
      <c r="DG64" s="796">
        <v>1.0900000000000001</v>
      </c>
      <c r="DH64" s="796">
        <v>1.0900000000000001</v>
      </c>
      <c r="DI64" s="796">
        <v>1.0900000000000001</v>
      </c>
      <c r="DJ64" s="796">
        <v>1.0900000000000001</v>
      </c>
      <c r="DK64" s="796">
        <v>1.0900000000000001</v>
      </c>
      <c r="DL64" s="796">
        <v>1.0900000000000001</v>
      </c>
      <c r="DM64" s="796">
        <v>1.0900000000000001</v>
      </c>
      <c r="DN64" s="796">
        <v>0.92</v>
      </c>
      <c r="DO64" s="796">
        <v>0.92</v>
      </c>
      <c r="DP64" s="796">
        <v>0.92</v>
      </c>
      <c r="DQ64" s="796">
        <v>0.92</v>
      </c>
      <c r="DR64" s="796">
        <v>0.92</v>
      </c>
      <c r="DS64" s="796">
        <v>0.92</v>
      </c>
      <c r="DT64" s="796">
        <v>0.92</v>
      </c>
      <c r="DU64" s="796">
        <v>1.1499999999999999</v>
      </c>
      <c r="DV64" s="796">
        <v>1.1499999999999999</v>
      </c>
      <c r="DW64" s="796">
        <v>1.1499999999999999</v>
      </c>
      <c r="DX64" s="796">
        <v>1.1499999999999999</v>
      </c>
      <c r="DY64" s="796">
        <v>1.59</v>
      </c>
      <c r="DZ64" s="796">
        <v>1.59</v>
      </c>
      <c r="EA64" s="796">
        <v>0.55000000000000004</v>
      </c>
      <c r="EB64" s="796">
        <v>0.55000000000000004</v>
      </c>
      <c r="EC64" s="796">
        <v>0.55000000000000004</v>
      </c>
      <c r="ED64" s="796">
        <v>0.52</v>
      </c>
      <c r="EE64" s="796">
        <v>0.52</v>
      </c>
      <c r="EF64" s="796">
        <v>0.52</v>
      </c>
      <c r="EG64" s="796">
        <v>0.52</v>
      </c>
      <c r="EH64" s="796">
        <v>0.61</v>
      </c>
      <c r="EI64" s="796">
        <v>0.61</v>
      </c>
      <c r="EJ64" s="796">
        <v>0.61</v>
      </c>
      <c r="EK64" s="796">
        <v>0.61</v>
      </c>
      <c r="EL64" s="796">
        <v>0.61</v>
      </c>
      <c r="EM64" s="796">
        <v>0.61</v>
      </c>
      <c r="EN64" s="796">
        <v>0.61</v>
      </c>
      <c r="EO64" s="796">
        <v>0.61</v>
      </c>
      <c r="EP64" s="796">
        <v>0.42</v>
      </c>
      <c r="EQ64" s="796">
        <v>0.42</v>
      </c>
      <c r="ER64" s="796">
        <v>0.42</v>
      </c>
      <c r="ES64" s="796">
        <v>0.42</v>
      </c>
      <c r="ET64" s="796">
        <v>0.42</v>
      </c>
      <c r="EU64" s="796">
        <v>0.42</v>
      </c>
      <c r="EV64" s="796">
        <v>0.42</v>
      </c>
      <c r="EW64" s="796">
        <v>1.46</v>
      </c>
      <c r="EX64" s="796">
        <v>1.46</v>
      </c>
      <c r="EY64" s="796">
        <v>1.46</v>
      </c>
      <c r="EZ64" s="796">
        <v>1.46</v>
      </c>
      <c r="FA64" s="796">
        <v>1.46</v>
      </c>
      <c r="FB64" s="796">
        <v>1.26</v>
      </c>
      <c r="FC64" s="796">
        <v>1.26</v>
      </c>
      <c r="FD64" s="796">
        <v>1.26</v>
      </c>
      <c r="FE64" s="796">
        <v>1.26</v>
      </c>
      <c r="FF64" s="796">
        <v>1.0900000000000001</v>
      </c>
      <c r="FG64" s="796">
        <v>1.0900000000000001</v>
      </c>
      <c r="FH64" s="796">
        <v>1.0900000000000001</v>
      </c>
      <c r="FI64" s="796">
        <v>1.0900000000000001</v>
      </c>
      <c r="FJ64" s="796">
        <v>1.0900000000000001</v>
      </c>
      <c r="FK64" s="796">
        <v>1.0900000000000001</v>
      </c>
      <c r="FL64" s="796">
        <v>1.0900000000000001</v>
      </c>
      <c r="FM64" s="796">
        <v>1.0900000000000001</v>
      </c>
      <c r="FN64" s="796">
        <v>0.92</v>
      </c>
      <c r="FO64" s="796">
        <v>0.92</v>
      </c>
      <c r="FP64" s="796">
        <v>0.92</v>
      </c>
      <c r="FQ64" s="796">
        <v>0.92</v>
      </c>
      <c r="FR64" s="796">
        <v>0.92</v>
      </c>
      <c r="FS64" s="796">
        <v>0.92</v>
      </c>
      <c r="FT64" s="796">
        <v>0.92</v>
      </c>
      <c r="FU64" s="796">
        <v>1.1499999999999999</v>
      </c>
      <c r="FV64" s="796">
        <v>1.1499999999999999</v>
      </c>
      <c r="FW64" s="796">
        <v>1.1499999999999999</v>
      </c>
      <c r="FX64" s="796">
        <v>1.1499999999999999</v>
      </c>
      <c r="FY64" s="796">
        <v>1.59</v>
      </c>
      <c r="FZ64" s="796">
        <v>1.59</v>
      </c>
      <c r="GA64" s="796">
        <v>0.55000000000000004</v>
      </c>
      <c r="GB64" s="796">
        <v>0.55000000000000004</v>
      </c>
      <c r="GC64" s="796">
        <v>0.55000000000000004</v>
      </c>
      <c r="GD64" s="796">
        <v>0.52</v>
      </c>
      <c r="GE64" s="796">
        <v>0.52</v>
      </c>
      <c r="GF64" s="796">
        <v>0.52</v>
      </c>
      <c r="GG64" s="796">
        <v>0.52</v>
      </c>
      <c r="GH64" s="796">
        <v>0.61</v>
      </c>
      <c r="GI64" s="796">
        <v>0.61</v>
      </c>
      <c r="GJ64" s="796">
        <v>0.61</v>
      </c>
      <c r="GK64" s="796">
        <v>0.61</v>
      </c>
      <c r="GL64" s="796">
        <v>0.61</v>
      </c>
      <c r="GM64" s="796">
        <v>0.61</v>
      </c>
      <c r="GN64" s="796">
        <v>0.61</v>
      </c>
      <c r="GO64" s="796">
        <v>0.61</v>
      </c>
      <c r="GP64" s="796">
        <v>0.42</v>
      </c>
      <c r="GQ64" s="796">
        <v>0.42</v>
      </c>
      <c r="GR64" s="796">
        <v>0.42</v>
      </c>
      <c r="GS64" s="796">
        <v>0.42</v>
      </c>
      <c r="GT64" s="796">
        <v>0.42</v>
      </c>
      <c r="GU64" s="796">
        <v>0.42</v>
      </c>
      <c r="GV64" s="796">
        <v>0.42</v>
      </c>
      <c r="GW64" s="796">
        <v>1.46</v>
      </c>
      <c r="GX64" s="796">
        <v>1.46</v>
      </c>
      <c r="GY64" s="796">
        <v>1.46</v>
      </c>
      <c r="GZ64" s="796">
        <v>1.46</v>
      </c>
      <c r="HA64" s="796">
        <v>1.46</v>
      </c>
      <c r="HB64" s="796">
        <v>1.26</v>
      </c>
      <c r="HC64" s="796">
        <v>1.26</v>
      </c>
      <c r="HD64" s="796">
        <v>1.26</v>
      </c>
      <c r="HE64" s="796">
        <v>1.26</v>
      </c>
      <c r="HF64" s="796">
        <v>1.0900000000000001</v>
      </c>
      <c r="HG64" s="796">
        <v>1.0900000000000001</v>
      </c>
      <c r="HH64" s="796">
        <v>1.0900000000000001</v>
      </c>
      <c r="HI64" s="796">
        <v>1.0900000000000001</v>
      </c>
      <c r="HJ64" s="796">
        <v>1.0900000000000001</v>
      </c>
      <c r="HK64" s="796">
        <v>1.0900000000000001</v>
      </c>
      <c r="HL64" s="796">
        <v>1.0900000000000001</v>
      </c>
      <c r="HM64" s="796">
        <v>1.0900000000000001</v>
      </c>
      <c r="HN64" s="796">
        <v>0.92</v>
      </c>
      <c r="HO64" s="796">
        <v>0.92</v>
      </c>
      <c r="HP64" s="796">
        <v>0.92</v>
      </c>
      <c r="HQ64" s="796">
        <v>0.92</v>
      </c>
      <c r="HR64" s="796">
        <v>0.92</v>
      </c>
      <c r="HS64" s="796">
        <v>0.92</v>
      </c>
      <c r="HT64" s="796">
        <v>0.92</v>
      </c>
      <c r="HU64" s="796">
        <v>1.1499999999999999</v>
      </c>
      <c r="HV64" s="796">
        <v>1.1499999999999999</v>
      </c>
      <c r="HW64" s="796">
        <v>1.1499999999999999</v>
      </c>
      <c r="HX64" s="796">
        <v>1.1499999999999999</v>
      </c>
      <c r="HY64" s="796">
        <v>1.59</v>
      </c>
      <c r="HZ64" s="796">
        <v>1.59</v>
      </c>
      <c r="IA64" s="796">
        <v>0.55000000000000004</v>
      </c>
      <c r="IB64" s="796">
        <v>0.55000000000000004</v>
      </c>
      <c r="IC64" s="796">
        <v>0.55000000000000004</v>
      </c>
      <c r="ID64" s="796">
        <v>0.52</v>
      </c>
      <c r="IE64" s="796">
        <v>0.52</v>
      </c>
      <c r="IF64" s="796">
        <v>0.52</v>
      </c>
      <c r="IG64" s="796">
        <v>0.52</v>
      </c>
      <c r="IH64" s="796">
        <v>0.61</v>
      </c>
      <c r="II64" s="796">
        <v>0.61</v>
      </c>
      <c r="IJ64" s="796">
        <v>0.61</v>
      </c>
      <c r="IK64" s="796">
        <v>0.61</v>
      </c>
      <c r="IL64" s="796">
        <v>0.61</v>
      </c>
      <c r="IM64" s="796">
        <v>0.61</v>
      </c>
      <c r="IN64" s="796">
        <v>0.61</v>
      </c>
      <c r="IO64" s="796">
        <v>0.61</v>
      </c>
      <c r="IP64" s="796">
        <v>0.42</v>
      </c>
      <c r="IQ64" s="796">
        <v>0.42</v>
      </c>
      <c r="IR64" s="796">
        <v>0.42</v>
      </c>
      <c r="IS64" s="796">
        <v>0.42</v>
      </c>
      <c r="IT64" s="796">
        <v>0.42</v>
      </c>
      <c r="IU64" s="796">
        <v>0.42</v>
      </c>
      <c r="IV64" s="796">
        <v>0.42</v>
      </c>
      <c r="IW64" s="796">
        <v>1.46</v>
      </c>
      <c r="IX64" s="796">
        <v>1.46</v>
      </c>
      <c r="IY64" s="796">
        <v>1.46</v>
      </c>
      <c r="IZ64" s="796">
        <v>1.46</v>
      </c>
      <c r="JA64" s="796">
        <v>1.46</v>
      </c>
      <c r="JB64" s="796">
        <v>1.26</v>
      </c>
      <c r="JC64" s="796">
        <v>1.26</v>
      </c>
      <c r="JD64" s="796">
        <v>1.26</v>
      </c>
      <c r="JE64" s="796">
        <v>1.26</v>
      </c>
      <c r="JF64" s="796">
        <v>1.0900000000000001</v>
      </c>
      <c r="JG64" s="796">
        <v>1.0900000000000001</v>
      </c>
      <c r="JH64" s="796">
        <v>1.0900000000000001</v>
      </c>
      <c r="JI64" s="796">
        <v>1.0900000000000001</v>
      </c>
      <c r="JJ64" s="796">
        <v>1.0900000000000001</v>
      </c>
      <c r="JK64" s="796">
        <v>1.0900000000000001</v>
      </c>
      <c r="JL64" s="796">
        <v>1.0900000000000001</v>
      </c>
      <c r="JM64" s="796">
        <v>1.0900000000000001</v>
      </c>
      <c r="JN64" s="796">
        <v>0.92</v>
      </c>
      <c r="JO64" s="796">
        <v>0.92</v>
      </c>
      <c r="JP64" s="796">
        <v>0.92</v>
      </c>
      <c r="JQ64" s="796">
        <v>0.92</v>
      </c>
      <c r="JR64" s="796">
        <v>0.92</v>
      </c>
      <c r="JS64" s="796">
        <v>0.92</v>
      </c>
      <c r="JT64" s="796">
        <v>0.92</v>
      </c>
      <c r="JU64" s="796">
        <v>1.1499999999999999</v>
      </c>
      <c r="JV64" s="796">
        <v>1.1499999999999999</v>
      </c>
      <c r="JW64" s="796">
        <v>1.1499999999999999</v>
      </c>
      <c r="JX64" s="796">
        <v>1.1499999999999999</v>
      </c>
      <c r="JY64" s="796">
        <v>1.59</v>
      </c>
      <c r="JZ64" s="796">
        <v>1.59</v>
      </c>
      <c r="KA64" s="796">
        <v>0.55000000000000004</v>
      </c>
      <c r="KB64" s="796">
        <v>0.55000000000000004</v>
      </c>
      <c r="KC64" s="796">
        <v>0.55000000000000004</v>
      </c>
      <c r="KD64" s="796">
        <v>0.52</v>
      </c>
      <c r="KE64" s="796">
        <v>0.52</v>
      </c>
      <c r="KF64" s="796">
        <v>0.52</v>
      </c>
      <c r="KG64" s="796">
        <v>0.52</v>
      </c>
      <c r="KH64" s="796">
        <v>0.61</v>
      </c>
      <c r="KI64" s="796">
        <v>0.61</v>
      </c>
      <c r="KJ64" s="796">
        <v>0.61</v>
      </c>
      <c r="KK64" s="796">
        <v>0.61</v>
      </c>
      <c r="KL64" s="796">
        <v>0.61</v>
      </c>
      <c r="KM64" s="796">
        <v>0.61</v>
      </c>
      <c r="KN64" s="796">
        <v>0.61</v>
      </c>
      <c r="KO64" s="796">
        <v>0.61</v>
      </c>
      <c r="KP64" s="796">
        <v>0.42</v>
      </c>
      <c r="KQ64" s="796">
        <v>0.42</v>
      </c>
      <c r="KR64" s="796">
        <v>0.42</v>
      </c>
      <c r="KS64" s="796">
        <v>0.42</v>
      </c>
      <c r="KT64" s="796">
        <v>0.42</v>
      </c>
      <c r="KU64" s="796">
        <v>0.42</v>
      </c>
      <c r="KV64" s="796">
        <v>0.42</v>
      </c>
      <c r="KW64" s="796">
        <v>1.46</v>
      </c>
      <c r="KX64" s="796">
        <v>1.46</v>
      </c>
      <c r="KY64" s="796">
        <v>1.46</v>
      </c>
      <c r="KZ64" s="796">
        <v>1.46</v>
      </c>
      <c r="LA64" s="796">
        <v>1.46</v>
      </c>
      <c r="LB64" s="796">
        <v>1.26</v>
      </c>
      <c r="LC64" s="796">
        <v>1.26</v>
      </c>
      <c r="LD64" s="796">
        <v>1.26</v>
      </c>
      <c r="LE64" s="796">
        <v>1.26</v>
      </c>
      <c r="LF64" s="796">
        <v>1.0900000000000001</v>
      </c>
      <c r="LG64" s="796">
        <v>1.0900000000000001</v>
      </c>
      <c r="LH64" s="796">
        <v>1.0900000000000001</v>
      </c>
      <c r="LI64" s="796">
        <v>1.0900000000000001</v>
      </c>
      <c r="LJ64" s="796">
        <v>1.0900000000000001</v>
      </c>
      <c r="LK64" s="796">
        <v>1.0900000000000001</v>
      </c>
      <c r="LL64" s="796">
        <v>1.0900000000000001</v>
      </c>
      <c r="LM64" s="796">
        <v>1.0900000000000001</v>
      </c>
      <c r="LN64" s="796">
        <v>0.92</v>
      </c>
      <c r="LO64" s="796">
        <v>0.92</v>
      </c>
      <c r="LP64" s="796">
        <v>0.92</v>
      </c>
      <c r="LQ64" s="796">
        <v>0.92</v>
      </c>
      <c r="LR64" s="796">
        <v>0.92</v>
      </c>
      <c r="LS64" s="796">
        <v>0.92</v>
      </c>
      <c r="LT64" s="796">
        <v>0.92</v>
      </c>
      <c r="LU64" s="796">
        <v>1.1499999999999999</v>
      </c>
      <c r="LV64" s="796">
        <v>1.1499999999999999</v>
      </c>
      <c r="LW64" s="796">
        <v>1.1499999999999999</v>
      </c>
      <c r="LX64" s="796">
        <v>1.1499999999999999</v>
      </c>
      <c r="LY64" s="796">
        <v>1.59</v>
      </c>
      <c r="LZ64" s="796">
        <v>1.59</v>
      </c>
      <c r="MA64" s="796">
        <v>0.55000000000000004</v>
      </c>
      <c r="MB64" s="796">
        <v>0.55000000000000004</v>
      </c>
      <c r="MC64" s="796">
        <v>0.55000000000000004</v>
      </c>
      <c r="MD64" s="796">
        <v>0.52</v>
      </c>
      <c r="ME64" s="796">
        <v>0.52</v>
      </c>
      <c r="MF64" s="796">
        <v>0.52</v>
      </c>
      <c r="MG64" s="796">
        <v>0.52</v>
      </c>
      <c r="MH64" s="796">
        <v>0.61</v>
      </c>
      <c r="MI64" s="796">
        <v>0.61</v>
      </c>
      <c r="MJ64" s="796">
        <v>0.61</v>
      </c>
      <c r="MK64" s="796">
        <v>0.61</v>
      </c>
      <c r="ML64" s="796">
        <v>0.61</v>
      </c>
      <c r="MM64" s="796">
        <v>0.61</v>
      </c>
      <c r="MN64" s="796">
        <v>0.61</v>
      </c>
      <c r="MO64" s="796">
        <v>0.61</v>
      </c>
      <c r="MP64" s="796">
        <v>0.42</v>
      </c>
      <c r="MQ64" s="796">
        <v>0.42</v>
      </c>
      <c r="MR64" s="796">
        <v>0.42</v>
      </c>
      <c r="MS64" s="796">
        <v>0.42</v>
      </c>
      <c r="MT64" s="796">
        <v>0.42</v>
      </c>
      <c r="MU64" s="796">
        <v>0.42</v>
      </c>
      <c r="MV64" s="796">
        <v>0.42</v>
      </c>
      <c r="MW64" s="796">
        <v>1.46</v>
      </c>
      <c r="MX64" s="796">
        <v>1.46</v>
      </c>
      <c r="MY64" s="796">
        <v>1.46</v>
      </c>
      <c r="MZ64" s="796">
        <v>1.46</v>
      </c>
      <c r="NA64" s="796">
        <v>1.46</v>
      </c>
      <c r="NB64" s="796">
        <v>1.26</v>
      </c>
      <c r="NC64" s="796">
        <v>1.26</v>
      </c>
      <c r="ND64" s="796">
        <v>1.26</v>
      </c>
      <c r="NE64" s="796">
        <v>1.26</v>
      </c>
      <c r="NF64" s="796">
        <v>1.0900000000000001</v>
      </c>
      <c r="NG64" s="796">
        <v>1.0900000000000001</v>
      </c>
      <c r="NH64" s="796">
        <v>1.0900000000000001</v>
      </c>
      <c r="NI64" s="796">
        <v>1.0900000000000001</v>
      </c>
      <c r="NJ64" s="796">
        <v>1.0900000000000001</v>
      </c>
      <c r="NK64" s="796">
        <v>1.0900000000000001</v>
      </c>
      <c r="NL64" s="796">
        <v>1.0900000000000001</v>
      </c>
      <c r="NM64" s="796">
        <v>1.0900000000000001</v>
      </c>
      <c r="NN64" s="796">
        <v>0.92</v>
      </c>
      <c r="NO64" s="796">
        <v>0.92</v>
      </c>
      <c r="NP64" s="796">
        <v>0.92</v>
      </c>
      <c r="NQ64" s="796">
        <v>0.92</v>
      </c>
      <c r="NR64" s="796">
        <v>0.92</v>
      </c>
      <c r="NS64" s="796">
        <v>0.92</v>
      </c>
      <c r="NT64" s="796">
        <v>0.92</v>
      </c>
      <c r="NU64" s="796">
        <v>1.1499999999999999</v>
      </c>
      <c r="NV64" s="796">
        <v>1.1499999999999999</v>
      </c>
      <c r="NW64" s="796">
        <v>1.1499999999999999</v>
      </c>
      <c r="NX64" s="796">
        <v>1.1499999999999999</v>
      </c>
      <c r="NY64" s="796">
        <v>1.59</v>
      </c>
      <c r="NZ64" s="796">
        <v>1.59</v>
      </c>
      <c r="OA64" s="796">
        <v>0.55000000000000004</v>
      </c>
      <c r="OB64" s="796">
        <v>0.55000000000000004</v>
      </c>
      <c r="OC64" s="796">
        <v>0.55000000000000004</v>
      </c>
      <c r="OD64" s="796">
        <v>0.52</v>
      </c>
      <c r="OE64" s="796">
        <v>0.52</v>
      </c>
      <c r="OF64" s="796">
        <v>0.52</v>
      </c>
      <c r="OG64" s="796">
        <v>0.52</v>
      </c>
      <c r="OH64" s="796">
        <v>0.61</v>
      </c>
      <c r="OI64" s="796">
        <v>0.61</v>
      </c>
      <c r="OJ64" s="796">
        <v>0.61</v>
      </c>
      <c r="OK64" s="796">
        <v>0.61</v>
      </c>
      <c r="OL64" s="796">
        <v>0.61</v>
      </c>
      <c r="OM64" s="796">
        <v>0.61</v>
      </c>
      <c r="ON64" s="796">
        <v>0.61</v>
      </c>
      <c r="OO64" s="796">
        <v>0.61</v>
      </c>
      <c r="OP64" s="796">
        <v>0.42</v>
      </c>
      <c r="OQ64" s="796">
        <v>0.42</v>
      </c>
      <c r="OR64" s="796">
        <v>0.42</v>
      </c>
      <c r="OS64" s="796">
        <v>0.42</v>
      </c>
      <c r="OT64" s="796">
        <v>0.42</v>
      </c>
      <c r="OU64" s="796">
        <v>0.42</v>
      </c>
      <c r="OV64" s="796">
        <v>0.42</v>
      </c>
      <c r="OW64" s="796">
        <v>1.46</v>
      </c>
      <c r="OX64" s="796">
        <v>1.46</v>
      </c>
      <c r="OY64" s="796">
        <v>1.46</v>
      </c>
      <c r="OZ64" s="796">
        <v>1.46</v>
      </c>
      <c r="PA64" s="796">
        <v>1.46</v>
      </c>
      <c r="PB64" s="796">
        <v>1.26</v>
      </c>
      <c r="PC64" s="796">
        <v>1.26</v>
      </c>
      <c r="PD64" s="796">
        <v>1.26</v>
      </c>
      <c r="PE64" s="796">
        <v>1.26</v>
      </c>
      <c r="PF64" s="796">
        <v>1.0900000000000001</v>
      </c>
      <c r="PG64" s="796">
        <v>1.0900000000000001</v>
      </c>
      <c r="PH64" s="796">
        <v>1.0900000000000001</v>
      </c>
      <c r="PI64" s="796">
        <v>1.0900000000000001</v>
      </c>
      <c r="PJ64" s="796">
        <v>1.0900000000000001</v>
      </c>
      <c r="PK64" s="796">
        <v>1.0900000000000001</v>
      </c>
      <c r="PL64" s="796">
        <v>1.0900000000000001</v>
      </c>
      <c r="PM64" s="796">
        <v>1.0900000000000001</v>
      </c>
      <c r="PN64" s="796">
        <v>0.92</v>
      </c>
      <c r="PO64" s="796">
        <v>0.92</v>
      </c>
      <c r="PP64" s="796">
        <v>0.92</v>
      </c>
      <c r="PQ64" s="796">
        <v>0.92</v>
      </c>
      <c r="PR64" s="796">
        <v>0.92</v>
      </c>
      <c r="PS64" s="796">
        <v>0.92</v>
      </c>
      <c r="PT64" s="796">
        <v>0.92</v>
      </c>
      <c r="PU64" s="796">
        <v>1.1499999999999999</v>
      </c>
      <c r="PV64" s="796">
        <v>1.1499999999999999</v>
      </c>
      <c r="PW64" s="796">
        <v>1.1499999999999999</v>
      </c>
      <c r="PX64" s="796">
        <v>1.1499999999999999</v>
      </c>
      <c r="PY64" s="796">
        <v>1.59</v>
      </c>
      <c r="PZ64" s="796">
        <v>1.59</v>
      </c>
      <c r="QA64" s="796">
        <v>0.55000000000000004</v>
      </c>
      <c r="QB64" s="796">
        <v>0.55000000000000004</v>
      </c>
      <c r="QC64" s="796">
        <v>0.55000000000000004</v>
      </c>
      <c r="QD64" s="796">
        <v>0.52</v>
      </c>
      <c r="QE64" s="796">
        <v>0.52</v>
      </c>
      <c r="QF64" s="796">
        <v>0.52</v>
      </c>
      <c r="QG64" s="796">
        <v>0.52</v>
      </c>
      <c r="QH64" s="796">
        <v>0.61</v>
      </c>
      <c r="QI64" s="796">
        <v>0.61</v>
      </c>
      <c r="QJ64" s="796">
        <v>0.61</v>
      </c>
      <c r="QK64" s="796">
        <v>0.61</v>
      </c>
      <c r="QL64" s="796">
        <v>0.61</v>
      </c>
      <c r="QM64" s="796">
        <v>0.61</v>
      </c>
      <c r="QN64" s="796">
        <v>0.61</v>
      </c>
      <c r="QO64" s="796">
        <v>0.61</v>
      </c>
      <c r="QP64" s="796">
        <v>0.42</v>
      </c>
      <c r="QQ64" s="796">
        <v>0.42</v>
      </c>
      <c r="QR64" s="796">
        <v>0.42</v>
      </c>
      <c r="QS64" s="796">
        <v>0.42</v>
      </c>
      <c r="QT64" s="796">
        <v>0.42</v>
      </c>
      <c r="QU64" s="796">
        <v>0.42</v>
      </c>
      <c r="QV64" s="796">
        <v>0.42</v>
      </c>
      <c r="QW64" s="796">
        <v>1.46</v>
      </c>
      <c r="QX64" s="796">
        <v>1.46</v>
      </c>
      <c r="QY64" s="796">
        <v>1.46</v>
      </c>
      <c r="QZ64" s="796">
        <v>1.46</v>
      </c>
      <c r="RA64" s="796">
        <v>1.46</v>
      </c>
      <c r="RB64" s="796">
        <v>1.26</v>
      </c>
      <c r="RC64" s="796">
        <v>1.26</v>
      </c>
      <c r="RD64" s="796">
        <v>1.26</v>
      </c>
      <c r="RE64" s="796">
        <v>1.26</v>
      </c>
      <c r="RF64" s="796">
        <v>1.0900000000000001</v>
      </c>
      <c r="RG64" s="796">
        <v>1.0900000000000001</v>
      </c>
      <c r="RH64" s="796">
        <v>1.0900000000000001</v>
      </c>
      <c r="RI64" s="796">
        <v>1.0900000000000001</v>
      </c>
      <c r="RJ64" s="796">
        <v>1.0900000000000001</v>
      </c>
      <c r="RK64" s="796">
        <v>1.0900000000000001</v>
      </c>
      <c r="RL64" s="796">
        <v>1.0900000000000001</v>
      </c>
      <c r="RM64" s="796">
        <v>1.0900000000000001</v>
      </c>
      <c r="RN64" s="796">
        <v>0.92</v>
      </c>
      <c r="RO64" s="796">
        <v>0.92</v>
      </c>
      <c r="RP64" s="796">
        <v>0.92</v>
      </c>
      <c r="RQ64" s="796">
        <v>0.92</v>
      </c>
      <c r="RR64" s="796">
        <v>0.92</v>
      </c>
      <c r="RS64" s="796">
        <v>0.92</v>
      </c>
      <c r="RT64" s="796">
        <v>0.92</v>
      </c>
      <c r="RU64" s="796">
        <v>1.1499999999999999</v>
      </c>
      <c r="RV64" s="796">
        <v>1.1499999999999999</v>
      </c>
      <c r="RW64" s="796">
        <v>1.1499999999999999</v>
      </c>
      <c r="RX64" s="796">
        <v>1.1499999999999999</v>
      </c>
      <c r="RY64" s="796">
        <v>1.59</v>
      </c>
      <c r="RZ64" s="796">
        <v>1.59</v>
      </c>
      <c r="SA64" s="796">
        <v>0.55000000000000004</v>
      </c>
      <c r="SB64" s="796">
        <v>0.55000000000000004</v>
      </c>
      <c r="SC64" s="796">
        <v>0.55000000000000004</v>
      </c>
      <c r="SD64" s="796">
        <v>0.52</v>
      </c>
      <c r="SE64" s="796">
        <v>0.52</v>
      </c>
      <c r="SF64" s="796">
        <v>0.52</v>
      </c>
      <c r="SG64" s="796">
        <v>0.52</v>
      </c>
      <c r="SH64" s="797">
        <v>0.61</v>
      </c>
      <c r="SI64" s="471"/>
      <c r="SJ64" s="452"/>
      <c r="SK64" s="440"/>
      <c r="SL64" s="440"/>
      <c r="SM64" s="440"/>
    </row>
    <row r="65" spans="1:507" outlineLevel="3" x14ac:dyDescent="0.35">
      <c r="A65" s="440"/>
      <c r="B65" s="449"/>
      <c r="C65" s="659">
        <f t="shared" si="32"/>
        <v>4</v>
      </c>
      <c r="D65" s="471"/>
      <c r="E65" s="529"/>
      <c r="F65" s="529"/>
      <c r="G65" s="471"/>
      <c r="H65" s="682"/>
      <c r="I65" s="683" t="s">
        <v>243</v>
      </c>
      <c r="J65" s="684"/>
      <c r="K65" s="798">
        <v>1.98</v>
      </c>
      <c r="L65" s="799">
        <v>1.98</v>
      </c>
      <c r="M65" s="799">
        <v>1.98</v>
      </c>
      <c r="N65" s="799">
        <v>2.2000000000000002</v>
      </c>
      <c r="O65" s="799">
        <v>2.2000000000000002</v>
      </c>
      <c r="P65" s="799">
        <v>2.2000000000000002</v>
      </c>
      <c r="Q65" s="799">
        <v>2.2000000000000002</v>
      </c>
      <c r="R65" s="799">
        <v>2.2000000000000002</v>
      </c>
      <c r="S65" s="799">
        <v>2.2000000000000002</v>
      </c>
      <c r="T65" s="799">
        <v>2.2000000000000002</v>
      </c>
      <c r="U65" s="799">
        <v>2.2799999999999998</v>
      </c>
      <c r="V65" s="799">
        <v>2.2799999999999998</v>
      </c>
      <c r="W65" s="799">
        <v>2.2799999999999998</v>
      </c>
      <c r="X65" s="799">
        <v>2.2799999999999998</v>
      </c>
      <c r="Y65" s="799">
        <v>2.33</v>
      </c>
      <c r="Z65" s="799">
        <v>2.33</v>
      </c>
      <c r="AA65" s="799">
        <v>1.39</v>
      </c>
      <c r="AB65" s="799">
        <v>1.39</v>
      </c>
      <c r="AC65" s="799">
        <v>1.39</v>
      </c>
      <c r="AD65" s="799">
        <v>1.46</v>
      </c>
      <c r="AE65" s="799">
        <v>1.46</v>
      </c>
      <c r="AF65" s="799">
        <v>1.46</v>
      </c>
      <c r="AG65" s="799">
        <v>1.46</v>
      </c>
      <c r="AH65" s="799">
        <v>2.08</v>
      </c>
      <c r="AI65" s="799">
        <v>2.08</v>
      </c>
      <c r="AJ65" s="799">
        <v>2.08</v>
      </c>
      <c r="AK65" s="799">
        <v>2.08</v>
      </c>
      <c r="AL65" s="799">
        <v>2.08</v>
      </c>
      <c r="AM65" s="799">
        <v>2.08</v>
      </c>
      <c r="AN65" s="799">
        <v>2.08</v>
      </c>
      <c r="AO65" s="799">
        <v>2.08</v>
      </c>
      <c r="AP65" s="799">
        <v>1.46</v>
      </c>
      <c r="AQ65" s="799">
        <v>1.46</v>
      </c>
      <c r="AR65" s="799">
        <v>1.46</v>
      </c>
      <c r="AS65" s="799">
        <v>1.46</v>
      </c>
      <c r="AT65" s="799">
        <v>1.46</v>
      </c>
      <c r="AU65" s="799">
        <v>1.46</v>
      </c>
      <c r="AV65" s="799">
        <v>1.46</v>
      </c>
      <c r="AW65" s="799">
        <v>1.91</v>
      </c>
      <c r="AX65" s="799">
        <v>1.91</v>
      </c>
      <c r="AY65" s="799">
        <v>1.91</v>
      </c>
      <c r="AZ65" s="799">
        <v>1.91</v>
      </c>
      <c r="BA65" s="799">
        <v>1.91</v>
      </c>
      <c r="BB65" s="799">
        <v>1.87</v>
      </c>
      <c r="BC65" s="799">
        <v>1.87</v>
      </c>
      <c r="BD65" s="799">
        <v>1.87</v>
      </c>
      <c r="BE65" s="799">
        <v>1.87</v>
      </c>
      <c r="BF65" s="799">
        <v>1.98</v>
      </c>
      <c r="BG65" s="799">
        <v>1.98</v>
      </c>
      <c r="BH65" s="799">
        <v>1.98</v>
      </c>
      <c r="BI65" s="799">
        <v>1.98</v>
      </c>
      <c r="BJ65" s="799">
        <v>1.98</v>
      </c>
      <c r="BK65" s="799">
        <v>1.98</v>
      </c>
      <c r="BL65" s="799">
        <v>1.98</v>
      </c>
      <c r="BM65" s="799">
        <v>1.98</v>
      </c>
      <c r="BN65" s="799">
        <v>2.2000000000000002</v>
      </c>
      <c r="BO65" s="799">
        <v>2.2000000000000002</v>
      </c>
      <c r="BP65" s="799">
        <v>2.2000000000000002</v>
      </c>
      <c r="BQ65" s="799">
        <v>2.2000000000000002</v>
      </c>
      <c r="BR65" s="799">
        <v>2.2000000000000002</v>
      </c>
      <c r="BS65" s="799">
        <v>2.2000000000000002</v>
      </c>
      <c r="BT65" s="799">
        <v>2.2000000000000002</v>
      </c>
      <c r="BU65" s="799">
        <v>2.2799999999999998</v>
      </c>
      <c r="BV65" s="799">
        <v>2.2799999999999998</v>
      </c>
      <c r="BW65" s="799">
        <v>2.2799999999999998</v>
      </c>
      <c r="BX65" s="799">
        <v>2.2799999999999998</v>
      </c>
      <c r="BY65" s="799">
        <v>2.33</v>
      </c>
      <c r="BZ65" s="799">
        <v>2.33</v>
      </c>
      <c r="CA65" s="799">
        <v>1.39</v>
      </c>
      <c r="CB65" s="799">
        <v>1.39</v>
      </c>
      <c r="CC65" s="799">
        <v>1.39</v>
      </c>
      <c r="CD65" s="799">
        <v>1.46</v>
      </c>
      <c r="CE65" s="799">
        <v>1.46</v>
      </c>
      <c r="CF65" s="799">
        <v>1.46</v>
      </c>
      <c r="CG65" s="799">
        <v>1.46</v>
      </c>
      <c r="CH65" s="799">
        <v>2.08</v>
      </c>
      <c r="CI65" s="799">
        <v>2.08</v>
      </c>
      <c r="CJ65" s="799">
        <v>2.08</v>
      </c>
      <c r="CK65" s="799">
        <v>2.08</v>
      </c>
      <c r="CL65" s="799">
        <v>2.08</v>
      </c>
      <c r="CM65" s="799">
        <v>2.08</v>
      </c>
      <c r="CN65" s="799">
        <v>2.08</v>
      </c>
      <c r="CO65" s="799">
        <v>2.08</v>
      </c>
      <c r="CP65" s="799">
        <v>1.46</v>
      </c>
      <c r="CQ65" s="799">
        <v>1.46</v>
      </c>
      <c r="CR65" s="799">
        <v>1.46</v>
      </c>
      <c r="CS65" s="799">
        <v>1.46</v>
      </c>
      <c r="CT65" s="799">
        <v>1.46</v>
      </c>
      <c r="CU65" s="799">
        <v>1.46</v>
      </c>
      <c r="CV65" s="799">
        <v>1.46</v>
      </c>
      <c r="CW65" s="799">
        <v>1.91</v>
      </c>
      <c r="CX65" s="799">
        <v>1.91</v>
      </c>
      <c r="CY65" s="799">
        <v>1.91</v>
      </c>
      <c r="CZ65" s="799">
        <v>1.91</v>
      </c>
      <c r="DA65" s="799">
        <v>1.91</v>
      </c>
      <c r="DB65" s="799">
        <v>2.0099999999999998</v>
      </c>
      <c r="DC65" s="799">
        <v>2.0099999999999998</v>
      </c>
      <c r="DD65" s="799">
        <v>2.0099999999999998</v>
      </c>
      <c r="DE65" s="799">
        <v>2.0099999999999998</v>
      </c>
      <c r="DF65" s="799">
        <v>1.89</v>
      </c>
      <c r="DG65" s="799">
        <v>1.89</v>
      </c>
      <c r="DH65" s="799">
        <v>1.89</v>
      </c>
      <c r="DI65" s="799">
        <v>1.89</v>
      </c>
      <c r="DJ65" s="799">
        <v>1.89</v>
      </c>
      <c r="DK65" s="799">
        <v>1.89</v>
      </c>
      <c r="DL65" s="799">
        <v>1.89</v>
      </c>
      <c r="DM65" s="799">
        <v>1.89</v>
      </c>
      <c r="DN65" s="799">
        <v>2.0299999999999998</v>
      </c>
      <c r="DO65" s="799">
        <v>2.0299999999999998</v>
      </c>
      <c r="DP65" s="799">
        <v>2.0299999999999998</v>
      </c>
      <c r="DQ65" s="799">
        <v>2.0299999999999998</v>
      </c>
      <c r="DR65" s="799">
        <v>2.0299999999999998</v>
      </c>
      <c r="DS65" s="799">
        <v>2.0299999999999998</v>
      </c>
      <c r="DT65" s="799">
        <v>2.0299999999999998</v>
      </c>
      <c r="DU65" s="799">
        <v>2.15</v>
      </c>
      <c r="DV65" s="799">
        <v>2.15</v>
      </c>
      <c r="DW65" s="799">
        <v>2.15</v>
      </c>
      <c r="DX65" s="799">
        <v>2.15</v>
      </c>
      <c r="DY65" s="799">
        <v>2.21</v>
      </c>
      <c r="DZ65" s="799">
        <v>2.21</v>
      </c>
      <c r="EA65" s="799">
        <v>1.39</v>
      </c>
      <c r="EB65" s="799">
        <v>1.39</v>
      </c>
      <c r="EC65" s="799">
        <v>1.39</v>
      </c>
      <c r="ED65" s="799">
        <v>1.46</v>
      </c>
      <c r="EE65" s="799">
        <v>1.46</v>
      </c>
      <c r="EF65" s="799">
        <v>1.46</v>
      </c>
      <c r="EG65" s="799">
        <v>1.46</v>
      </c>
      <c r="EH65" s="799">
        <v>2.08</v>
      </c>
      <c r="EI65" s="799">
        <v>2.08</v>
      </c>
      <c r="EJ65" s="799">
        <v>2.08</v>
      </c>
      <c r="EK65" s="799">
        <v>2.08</v>
      </c>
      <c r="EL65" s="799">
        <v>2.08</v>
      </c>
      <c r="EM65" s="799">
        <v>2.08</v>
      </c>
      <c r="EN65" s="799">
        <v>2.08</v>
      </c>
      <c r="EO65" s="799">
        <v>2.08</v>
      </c>
      <c r="EP65" s="799">
        <v>1.46</v>
      </c>
      <c r="EQ65" s="799">
        <v>1.46</v>
      </c>
      <c r="ER65" s="799">
        <v>1.46</v>
      </c>
      <c r="ES65" s="799">
        <v>1.46</v>
      </c>
      <c r="ET65" s="799">
        <v>1.46</v>
      </c>
      <c r="EU65" s="799">
        <v>1.46</v>
      </c>
      <c r="EV65" s="799">
        <v>1.46</v>
      </c>
      <c r="EW65" s="799">
        <v>1.91</v>
      </c>
      <c r="EX65" s="799">
        <v>1.91</v>
      </c>
      <c r="EY65" s="799">
        <v>1.91</v>
      </c>
      <c r="EZ65" s="799">
        <v>1.91</v>
      </c>
      <c r="FA65" s="799">
        <v>1.91</v>
      </c>
      <c r="FB65" s="799">
        <v>2.0099999999999998</v>
      </c>
      <c r="FC65" s="799">
        <v>2.0099999999999998</v>
      </c>
      <c r="FD65" s="799">
        <v>2.0099999999999998</v>
      </c>
      <c r="FE65" s="799">
        <v>2.0099999999999998</v>
      </c>
      <c r="FF65" s="799">
        <v>1.89</v>
      </c>
      <c r="FG65" s="799">
        <v>1.89</v>
      </c>
      <c r="FH65" s="799">
        <v>1.89</v>
      </c>
      <c r="FI65" s="799">
        <v>1.89</v>
      </c>
      <c r="FJ65" s="799">
        <v>1.89</v>
      </c>
      <c r="FK65" s="799">
        <v>1.89</v>
      </c>
      <c r="FL65" s="799">
        <v>1.89</v>
      </c>
      <c r="FM65" s="799">
        <v>1.89</v>
      </c>
      <c r="FN65" s="799">
        <v>2.0299999999999998</v>
      </c>
      <c r="FO65" s="799">
        <v>2.0299999999999998</v>
      </c>
      <c r="FP65" s="799">
        <v>2.0299999999999998</v>
      </c>
      <c r="FQ65" s="799">
        <v>2.0299999999999998</v>
      </c>
      <c r="FR65" s="799">
        <v>2.0299999999999998</v>
      </c>
      <c r="FS65" s="799">
        <v>2.0299999999999998</v>
      </c>
      <c r="FT65" s="799">
        <v>2.0299999999999998</v>
      </c>
      <c r="FU65" s="799">
        <v>2.15</v>
      </c>
      <c r="FV65" s="799">
        <v>2.15</v>
      </c>
      <c r="FW65" s="799">
        <v>2.15</v>
      </c>
      <c r="FX65" s="799">
        <v>2.15</v>
      </c>
      <c r="FY65" s="799">
        <v>2.21</v>
      </c>
      <c r="FZ65" s="799">
        <v>2.21</v>
      </c>
      <c r="GA65" s="799">
        <v>1.39</v>
      </c>
      <c r="GB65" s="799">
        <v>1.39</v>
      </c>
      <c r="GC65" s="799">
        <v>1.39</v>
      </c>
      <c r="GD65" s="799">
        <v>1.46</v>
      </c>
      <c r="GE65" s="799">
        <v>1.46</v>
      </c>
      <c r="GF65" s="799">
        <v>1.46</v>
      </c>
      <c r="GG65" s="799">
        <v>1.46</v>
      </c>
      <c r="GH65" s="799">
        <v>2.08</v>
      </c>
      <c r="GI65" s="799">
        <v>2.08</v>
      </c>
      <c r="GJ65" s="799">
        <v>2.08</v>
      </c>
      <c r="GK65" s="799">
        <v>2.08</v>
      </c>
      <c r="GL65" s="799">
        <v>2.08</v>
      </c>
      <c r="GM65" s="799">
        <v>2.08</v>
      </c>
      <c r="GN65" s="799">
        <v>2.08</v>
      </c>
      <c r="GO65" s="799">
        <v>2.08</v>
      </c>
      <c r="GP65" s="799">
        <v>1.46</v>
      </c>
      <c r="GQ65" s="799">
        <v>1.46</v>
      </c>
      <c r="GR65" s="799">
        <v>1.46</v>
      </c>
      <c r="GS65" s="799">
        <v>1.46</v>
      </c>
      <c r="GT65" s="799">
        <v>1.46</v>
      </c>
      <c r="GU65" s="799">
        <v>1.46</v>
      </c>
      <c r="GV65" s="799">
        <v>1.46</v>
      </c>
      <c r="GW65" s="799">
        <v>1.91</v>
      </c>
      <c r="GX65" s="799">
        <v>1.91</v>
      </c>
      <c r="GY65" s="799">
        <v>1.91</v>
      </c>
      <c r="GZ65" s="799">
        <v>1.91</v>
      </c>
      <c r="HA65" s="799">
        <v>1.91</v>
      </c>
      <c r="HB65" s="799">
        <v>2.0099999999999998</v>
      </c>
      <c r="HC65" s="799">
        <v>2.0099999999999998</v>
      </c>
      <c r="HD65" s="799">
        <v>2.0099999999999998</v>
      </c>
      <c r="HE65" s="799">
        <v>2.0099999999999998</v>
      </c>
      <c r="HF65" s="799">
        <v>1.89</v>
      </c>
      <c r="HG65" s="799">
        <v>1.89</v>
      </c>
      <c r="HH65" s="799">
        <v>1.89</v>
      </c>
      <c r="HI65" s="799">
        <v>1.89</v>
      </c>
      <c r="HJ65" s="799">
        <v>1.89</v>
      </c>
      <c r="HK65" s="799">
        <v>1.89</v>
      </c>
      <c r="HL65" s="799">
        <v>1.89</v>
      </c>
      <c r="HM65" s="799">
        <v>1.89</v>
      </c>
      <c r="HN65" s="799">
        <v>2.0299999999999998</v>
      </c>
      <c r="HO65" s="799">
        <v>2.0299999999999998</v>
      </c>
      <c r="HP65" s="799">
        <v>2.0299999999999998</v>
      </c>
      <c r="HQ65" s="799">
        <v>2.0299999999999998</v>
      </c>
      <c r="HR65" s="799">
        <v>2.0299999999999998</v>
      </c>
      <c r="HS65" s="799">
        <v>2.0299999999999998</v>
      </c>
      <c r="HT65" s="799">
        <v>2.0299999999999998</v>
      </c>
      <c r="HU65" s="799">
        <v>2.15</v>
      </c>
      <c r="HV65" s="799">
        <v>2.15</v>
      </c>
      <c r="HW65" s="799">
        <v>2.15</v>
      </c>
      <c r="HX65" s="799">
        <v>2.15</v>
      </c>
      <c r="HY65" s="799">
        <v>2.21</v>
      </c>
      <c r="HZ65" s="799">
        <v>2.21</v>
      </c>
      <c r="IA65" s="799">
        <v>1.39</v>
      </c>
      <c r="IB65" s="799">
        <v>1.39</v>
      </c>
      <c r="IC65" s="799">
        <v>1.39</v>
      </c>
      <c r="ID65" s="799">
        <v>1.46</v>
      </c>
      <c r="IE65" s="799">
        <v>1.46</v>
      </c>
      <c r="IF65" s="799">
        <v>1.46</v>
      </c>
      <c r="IG65" s="799">
        <v>1.46</v>
      </c>
      <c r="IH65" s="799">
        <v>2.08</v>
      </c>
      <c r="II65" s="799">
        <v>2.08</v>
      </c>
      <c r="IJ65" s="799">
        <v>2.08</v>
      </c>
      <c r="IK65" s="799">
        <v>2.08</v>
      </c>
      <c r="IL65" s="799">
        <v>2.08</v>
      </c>
      <c r="IM65" s="799">
        <v>2.08</v>
      </c>
      <c r="IN65" s="799">
        <v>2.08</v>
      </c>
      <c r="IO65" s="799">
        <v>2.08</v>
      </c>
      <c r="IP65" s="799">
        <v>1.46</v>
      </c>
      <c r="IQ65" s="799">
        <v>1.46</v>
      </c>
      <c r="IR65" s="799">
        <v>1.46</v>
      </c>
      <c r="IS65" s="799">
        <v>1.46</v>
      </c>
      <c r="IT65" s="799">
        <v>1.46</v>
      </c>
      <c r="IU65" s="799">
        <v>1.46</v>
      </c>
      <c r="IV65" s="799">
        <v>1.46</v>
      </c>
      <c r="IW65" s="799">
        <v>1.91</v>
      </c>
      <c r="IX65" s="799">
        <v>1.91</v>
      </c>
      <c r="IY65" s="799">
        <v>1.91</v>
      </c>
      <c r="IZ65" s="799">
        <v>1.91</v>
      </c>
      <c r="JA65" s="799">
        <v>1.91</v>
      </c>
      <c r="JB65" s="799">
        <v>2.0099999999999998</v>
      </c>
      <c r="JC65" s="799">
        <v>2.0099999999999998</v>
      </c>
      <c r="JD65" s="799">
        <v>2.0099999999999998</v>
      </c>
      <c r="JE65" s="799">
        <v>2.0099999999999998</v>
      </c>
      <c r="JF65" s="799">
        <v>1.89</v>
      </c>
      <c r="JG65" s="799">
        <v>1.89</v>
      </c>
      <c r="JH65" s="799">
        <v>1.89</v>
      </c>
      <c r="JI65" s="799">
        <v>1.89</v>
      </c>
      <c r="JJ65" s="799">
        <v>1.89</v>
      </c>
      <c r="JK65" s="799">
        <v>1.89</v>
      </c>
      <c r="JL65" s="799">
        <v>1.89</v>
      </c>
      <c r="JM65" s="799">
        <v>1.89</v>
      </c>
      <c r="JN65" s="799">
        <v>2.0299999999999998</v>
      </c>
      <c r="JO65" s="799">
        <v>2.0299999999999998</v>
      </c>
      <c r="JP65" s="799">
        <v>2.0299999999999998</v>
      </c>
      <c r="JQ65" s="799">
        <v>2.0299999999999998</v>
      </c>
      <c r="JR65" s="799">
        <v>2.0299999999999998</v>
      </c>
      <c r="JS65" s="799">
        <v>2.0299999999999998</v>
      </c>
      <c r="JT65" s="799">
        <v>2.0299999999999998</v>
      </c>
      <c r="JU65" s="799">
        <v>2.15</v>
      </c>
      <c r="JV65" s="799">
        <v>2.15</v>
      </c>
      <c r="JW65" s="799">
        <v>2.15</v>
      </c>
      <c r="JX65" s="799">
        <v>2.15</v>
      </c>
      <c r="JY65" s="799">
        <v>2.21</v>
      </c>
      <c r="JZ65" s="799">
        <v>2.21</v>
      </c>
      <c r="KA65" s="799">
        <v>1.39</v>
      </c>
      <c r="KB65" s="799">
        <v>1.39</v>
      </c>
      <c r="KC65" s="799">
        <v>1.39</v>
      </c>
      <c r="KD65" s="799">
        <v>1.46</v>
      </c>
      <c r="KE65" s="799">
        <v>1.46</v>
      </c>
      <c r="KF65" s="799">
        <v>1.46</v>
      </c>
      <c r="KG65" s="799">
        <v>1.46</v>
      </c>
      <c r="KH65" s="799">
        <v>2.08</v>
      </c>
      <c r="KI65" s="799">
        <v>2.08</v>
      </c>
      <c r="KJ65" s="799">
        <v>2.08</v>
      </c>
      <c r="KK65" s="799">
        <v>2.08</v>
      </c>
      <c r="KL65" s="799">
        <v>2.08</v>
      </c>
      <c r="KM65" s="799">
        <v>2.08</v>
      </c>
      <c r="KN65" s="799">
        <v>2.08</v>
      </c>
      <c r="KO65" s="799">
        <v>2.08</v>
      </c>
      <c r="KP65" s="799">
        <v>1.46</v>
      </c>
      <c r="KQ65" s="799">
        <v>1.46</v>
      </c>
      <c r="KR65" s="799">
        <v>1.46</v>
      </c>
      <c r="KS65" s="799">
        <v>1.46</v>
      </c>
      <c r="KT65" s="799">
        <v>1.46</v>
      </c>
      <c r="KU65" s="799">
        <v>1.46</v>
      </c>
      <c r="KV65" s="799">
        <v>1.46</v>
      </c>
      <c r="KW65" s="799">
        <v>1.91</v>
      </c>
      <c r="KX65" s="799">
        <v>1.91</v>
      </c>
      <c r="KY65" s="799">
        <v>1.91</v>
      </c>
      <c r="KZ65" s="799">
        <v>1.91</v>
      </c>
      <c r="LA65" s="799">
        <v>1.91</v>
      </c>
      <c r="LB65" s="799">
        <v>2.0099999999999998</v>
      </c>
      <c r="LC65" s="799">
        <v>2.0099999999999998</v>
      </c>
      <c r="LD65" s="799">
        <v>2.0099999999999998</v>
      </c>
      <c r="LE65" s="799">
        <v>2.0099999999999998</v>
      </c>
      <c r="LF65" s="799">
        <v>1.89</v>
      </c>
      <c r="LG65" s="799">
        <v>1.89</v>
      </c>
      <c r="LH65" s="799">
        <v>1.89</v>
      </c>
      <c r="LI65" s="799">
        <v>1.89</v>
      </c>
      <c r="LJ65" s="799">
        <v>1.89</v>
      </c>
      <c r="LK65" s="799">
        <v>1.89</v>
      </c>
      <c r="LL65" s="799">
        <v>1.89</v>
      </c>
      <c r="LM65" s="799">
        <v>1.89</v>
      </c>
      <c r="LN65" s="799">
        <v>2.0299999999999998</v>
      </c>
      <c r="LO65" s="799">
        <v>2.0299999999999998</v>
      </c>
      <c r="LP65" s="799">
        <v>2.0299999999999998</v>
      </c>
      <c r="LQ65" s="799">
        <v>2.0299999999999998</v>
      </c>
      <c r="LR65" s="799">
        <v>2.0299999999999998</v>
      </c>
      <c r="LS65" s="799">
        <v>2.0299999999999998</v>
      </c>
      <c r="LT65" s="799">
        <v>2.0299999999999998</v>
      </c>
      <c r="LU65" s="799">
        <v>2.15</v>
      </c>
      <c r="LV65" s="799">
        <v>2.15</v>
      </c>
      <c r="LW65" s="799">
        <v>2.15</v>
      </c>
      <c r="LX65" s="799">
        <v>2.15</v>
      </c>
      <c r="LY65" s="799">
        <v>2.21</v>
      </c>
      <c r="LZ65" s="799">
        <v>2.21</v>
      </c>
      <c r="MA65" s="799">
        <v>1.39</v>
      </c>
      <c r="MB65" s="799">
        <v>1.39</v>
      </c>
      <c r="MC65" s="799">
        <v>1.39</v>
      </c>
      <c r="MD65" s="799">
        <v>1.46</v>
      </c>
      <c r="ME65" s="799">
        <v>1.46</v>
      </c>
      <c r="MF65" s="799">
        <v>1.46</v>
      </c>
      <c r="MG65" s="799">
        <v>1.46</v>
      </c>
      <c r="MH65" s="799">
        <v>2.08</v>
      </c>
      <c r="MI65" s="799">
        <v>2.08</v>
      </c>
      <c r="MJ65" s="799">
        <v>2.08</v>
      </c>
      <c r="MK65" s="799">
        <v>2.08</v>
      </c>
      <c r="ML65" s="799">
        <v>2.08</v>
      </c>
      <c r="MM65" s="799">
        <v>2.08</v>
      </c>
      <c r="MN65" s="799">
        <v>2.08</v>
      </c>
      <c r="MO65" s="799">
        <v>2.08</v>
      </c>
      <c r="MP65" s="799">
        <v>1.46</v>
      </c>
      <c r="MQ65" s="799">
        <v>1.46</v>
      </c>
      <c r="MR65" s="799">
        <v>1.46</v>
      </c>
      <c r="MS65" s="799">
        <v>1.46</v>
      </c>
      <c r="MT65" s="799">
        <v>1.46</v>
      </c>
      <c r="MU65" s="799">
        <v>1.46</v>
      </c>
      <c r="MV65" s="799">
        <v>1.46</v>
      </c>
      <c r="MW65" s="799">
        <v>1.91</v>
      </c>
      <c r="MX65" s="799">
        <v>1.91</v>
      </c>
      <c r="MY65" s="799">
        <v>1.91</v>
      </c>
      <c r="MZ65" s="799">
        <v>1.91</v>
      </c>
      <c r="NA65" s="799">
        <v>1.91</v>
      </c>
      <c r="NB65" s="799">
        <v>2.0099999999999998</v>
      </c>
      <c r="NC65" s="799">
        <v>2.0099999999999998</v>
      </c>
      <c r="ND65" s="799">
        <v>2.0099999999999998</v>
      </c>
      <c r="NE65" s="799">
        <v>2.0099999999999998</v>
      </c>
      <c r="NF65" s="799">
        <v>1.89</v>
      </c>
      <c r="NG65" s="799">
        <v>1.89</v>
      </c>
      <c r="NH65" s="799">
        <v>1.89</v>
      </c>
      <c r="NI65" s="799">
        <v>1.89</v>
      </c>
      <c r="NJ65" s="799">
        <v>1.89</v>
      </c>
      <c r="NK65" s="799">
        <v>1.89</v>
      </c>
      <c r="NL65" s="799">
        <v>1.89</v>
      </c>
      <c r="NM65" s="799">
        <v>1.89</v>
      </c>
      <c r="NN65" s="799">
        <v>2.0299999999999998</v>
      </c>
      <c r="NO65" s="799">
        <v>2.0299999999999998</v>
      </c>
      <c r="NP65" s="799">
        <v>2.0299999999999998</v>
      </c>
      <c r="NQ65" s="799">
        <v>2.0299999999999998</v>
      </c>
      <c r="NR65" s="799">
        <v>2.0299999999999998</v>
      </c>
      <c r="NS65" s="799">
        <v>2.0299999999999998</v>
      </c>
      <c r="NT65" s="799">
        <v>2.0299999999999998</v>
      </c>
      <c r="NU65" s="799">
        <v>2.15</v>
      </c>
      <c r="NV65" s="799">
        <v>2.15</v>
      </c>
      <c r="NW65" s="799">
        <v>2.15</v>
      </c>
      <c r="NX65" s="799">
        <v>2.15</v>
      </c>
      <c r="NY65" s="799">
        <v>2.21</v>
      </c>
      <c r="NZ65" s="799">
        <v>2.21</v>
      </c>
      <c r="OA65" s="799">
        <v>1.39</v>
      </c>
      <c r="OB65" s="799">
        <v>1.39</v>
      </c>
      <c r="OC65" s="799">
        <v>1.39</v>
      </c>
      <c r="OD65" s="799">
        <v>1.46</v>
      </c>
      <c r="OE65" s="799">
        <v>1.46</v>
      </c>
      <c r="OF65" s="799">
        <v>1.46</v>
      </c>
      <c r="OG65" s="799">
        <v>1.46</v>
      </c>
      <c r="OH65" s="799">
        <v>2.08</v>
      </c>
      <c r="OI65" s="799">
        <v>2.08</v>
      </c>
      <c r="OJ65" s="799">
        <v>2.08</v>
      </c>
      <c r="OK65" s="799">
        <v>2.08</v>
      </c>
      <c r="OL65" s="799">
        <v>2.08</v>
      </c>
      <c r="OM65" s="799">
        <v>2.08</v>
      </c>
      <c r="ON65" s="799">
        <v>2.08</v>
      </c>
      <c r="OO65" s="799">
        <v>2.08</v>
      </c>
      <c r="OP65" s="799">
        <v>1.46</v>
      </c>
      <c r="OQ65" s="799">
        <v>1.46</v>
      </c>
      <c r="OR65" s="799">
        <v>1.46</v>
      </c>
      <c r="OS65" s="799">
        <v>1.46</v>
      </c>
      <c r="OT65" s="799">
        <v>1.46</v>
      </c>
      <c r="OU65" s="799">
        <v>1.46</v>
      </c>
      <c r="OV65" s="799">
        <v>1.46</v>
      </c>
      <c r="OW65" s="799">
        <v>1.91</v>
      </c>
      <c r="OX65" s="799">
        <v>1.91</v>
      </c>
      <c r="OY65" s="799">
        <v>1.91</v>
      </c>
      <c r="OZ65" s="799">
        <v>1.91</v>
      </c>
      <c r="PA65" s="799">
        <v>1.91</v>
      </c>
      <c r="PB65" s="799">
        <v>2.0099999999999998</v>
      </c>
      <c r="PC65" s="799">
        <v>2.0099999999999998</v>
      </c>
      <c r="PD65" s="799">
        <v>2.0099999999999998</v>
      </c>
      <c r="PE65" s="799">
        <v>2.0099999999999998</v>
      </c>
      <c r="PF65" s="799">
        <v>1.89</v>
      </c>
      <c r="PG65" s="799">
        <v>1.89</v>
      </c>
      <c r="PH65" s="799">
        <v>1.89</v>
      </c>
      <c r="PI65" s="799">
        <v>1.89</v>
      </c>
      <c r="PJ65" s="799">
        <v>1.89</v>
      </c>
      <c r="PK65" s="799">
        <v>1.89</v>
      </c>
      <c r="PL65" s="799">
        <v>1.89</v>
      </c>
      <c r="PM65" s="799">
        <v>1.89</v>
      </c>
      <c r="PN65" s="799">
        <v>2.0299999999999998</v>
      </c>
      <c r="PO65" s="799">
        <v>2.0299999999999998</v>
      </c>
      <c r="PP65" s="799">
        <v>2.0299999999999998</v>
      </c>
      <c r="PQ65" s="799">
        <v>2.0299999999999998</v>
      </c>
      <c r="PR65" s="799">
        <v>2.0299999999999998</v>
      </c>
      <c r="PS65" s="799">
        <v>2.0299999999999998</v>
      </c>
      <c r="PT65" s="799">
        <v>2.0299999999999998</v>
      </c>
      <c r="PU65" s="799">
        <v>2.15</v>
      </c>
      <c r="PV65" s="799">
        <v>2.15</v>
      </c>
      <c r="PW65" s="799">
        <v>2.15</v>
      </c>
      <c r="PX65" s="799">
        <v>2.15</v>
      </c>
      <c r="PY65" s="799">
        <v>2.21</v>
      </c>
      <c r="PZ65" s="799">
        <v>2.21</v>
      </c>
      <c r="QA65" s="799">
        <v>1.39</v>
      </c>
      <c r="QB65" s="799">
        <v>1.39</v>
      </c>
      <c r="QC65" s="799">
        <v>1.39</v>
      </c>
      <c r="QD65" s="799">
        <v>1.46</v>
      </c>
      <c r="QE65" s="799">
        <v>1.46</v>
      </c>
      <c r="QF65" s="799">
        <v>1.46</v>
      </c>
      <c r="QG65" s="799">
        <v>1.46</v>
      </c>
      <c r="QH65" s="799">
        <v>2.08</v>
      </c>
      <c r="QI65" s="799">
        <v>2.08</v>
      </c>
      <c r="QJ65" s="799">
        <v>2.08</v>
      </c>
      <c r="QK65" s="799">
        <v>2.08</v>
      </c>
      <c r="QL65" s="799">
        <v>2.08</v>
      </c>
      <c r="QM65" s="799">
        <v>2.08</v>
      </c>
      <c r="QN65" s="799">
        <v>2.08</v>
      </c>
      <c r="QO65" s="799">
        <v>2.08</v>
      </c>
      <c r="QP65" s="799">
        <v>1.46</v>
      </c>
      <c r="QQ65" s="799">
        <v>1.46</v>
      </c>
      <c r="QR65" s="799">
        <v>1.46</v>
      </c>
      <c r="QS65" s="799">
        <v>1.46</v>
      </c>
      <c r="QT65" s="799">
        <v>1.46</v>
      </c>
      <c r="QU65" s="799">
        <v>1.46</v>
      </c>
      <c r="QV65" s="799">
        <v>1.46</v>
      </c>
      <c r="QW65" s="799">
        <v>1.91</v>
      </c>
      <c r="QX65" s="799">
        <v>1.91</v>
      </c>
      <c r="QY65" s="799">
        <v>1.91</v>
      </c>
      <c r="QZ65" s="799">
        <v>1.91</v>
      </c>
      <c r="RA65" s="799">
        <v>1.91</v>
      </c>
      <c r="RB65" s="799">
        <v>2.0099999999999998</v>
      </c>
      <c r="RC65" s="799">
        <v>2.0099999999999998</v>
      </c>
      <c r="RD65" s="799">
        <v>2.0099999999999998</v>
      </c>
      <c r="RE65" s="799">
        <v>2.0099999999999998</v>
      </c>
      <c r="RF65" s="799">
        <v>1.89</v>
      </c>
      <c r="RG65" s="799">
        <v>1.89</v>
      </c>
      <c r="RH65" s="799">
        <v>1.89</v>
      </c>
      <c r="RI65" s="799">
        <v>1.89</v>
      </c>
      <c r="RJ65" s="799">
        <v>1.89</v>
      </c>
      <c r="RK65" s="799">
        <v>1.89</v>
      </c>
      <c r="RL65" s="799">
        <v>1.89</v>
      </c>
      <c r="RM65" s="799">
        <v>1.89</v>
      </c>
      <c r="RN65" s="799">
        <v>2.0299999999999998</v>
      </c>
      <c r="RO65" s="799">
        <v>2.0299999999999998</v>
      </c>
      <c r="RP65" s="799">
        <v>2.0299999999999998</v>
      </c>
      <c r="RQ65" s="799">
        <v>2.0299999999999998</v>
      </c>
      <c r="RR65" s="799">
        <v>2.0299999999999998</v>
      </c>
      <c r="RS65" s="799">
        <v>2.0299999999999998</v>
      </c>
      <c r="RT65" s="799">
        <v>2.0299999999999998</v>
      </c>
      <c r="RU65" s="799">
        <v>2.15</v>
      </c>
      <c r="RV65" s="799">
        <v>2.15</v>
      </c>
      <c r="RW65" s="799">
        <v>2.15</v>
      </c>
      <c r="RX65" s="799">
        <v>2.15</v>
      </c>
      <c r="RY65" s="799">
        <v>2.21</v>
      </c>
      <c r="RZ65" s="799">
        <v>2.21</v>
      </c>
      <c r="SA65" s="799">
        <v>1.39</v>
      </c>
      <c r="SB65" s="799">
        <v>1.39</v>
      </c>
      <c r="SC65" s="799">
        <v>1.39</v>
      </c>
      <c r="SD65" s="799">
        <v>1.46</v>
      </c>
      <c r="SE65" s="799">
        <v>1.46</v>
      </c>
      <c r="SF65" s="799">
        <v>1.46</v>
      </c>
      <c r="SG65" s="799">
        <v>1.46</v>
      </c>
      <c r="SH65" s="800">
        <v>2.08</v>
      </c>
      <c r="SI65" s="471"/>
      <c r="SJ65" s="452"/>
      <c r="SK65" s="440"/>
      <c r="SL65" s="440"/>
      <c r="SM65" s="440"/>
    </row>
    <row r="66" spans="1:507" outlineLevel="2" x14ac:dyDescent="0.35">
      <c r="A66" s="440"/>
      <c r="B66" s="449"/>
      <c r="C66" s="659">
        <f>INT($C$40)+2</f>
        <v>3</v>
      </c>
      <c r="D66" s="471"/>
      <c r="E66" s="529">
        <v>4</v>
      </c>
      <c r="F66" s="529"/>
      <c r="G66" s="471"/>
      <c r="H66" s="476" t="s">
        <v>874</v>
      </c>
      <c r="I66" s="492" t="s">
        <v>871</v>
      </c>
      <c r="J66" s="492">
        <f>J63+1</f>
        <v>3</v>
      </c>
      <c r="K66" s="792">
        <v>1.6</v>
      </c>
      <c r="L66" s="793">
        <v>1.6</v>
      </c>
      <c r="M66" s="793">
        <v>1.6</v>
      </c>
      <c r="N66" s="793">
        <v>2.0499999999999998</v>
      </c>
      <c r="O66" s="793">
        <v>2.0499999999999998</v>
      </c>
      <c r="P66" s="793">
        <v>2.0499999999999998</v>
      </c>
      <c r="Q66" s="793">
        <v>2.0499999999999998</v>
      </c>
      <c r="R66" s="793">
        <v>2.0499999999999998</v>
      </c>
      <c r="S66" s="793">
        <v>2.0499999999999998</v>
      </c>
      <c r="T66" s="793">
        <v>2.0499999999999998</v>
      </c>
      <c r="U66" s="793">
        <v>2.15</v>
      </c>
      <c r="V66" s="793">
        <v>2.15</v>
      </c>
      <c r="W66" s="793">
        <v>2.15</v>
      </c>
      <c r="X66" s="793">
        <v>2.15</v>
      </c>
      <c r="Y66" s="793">
        <v>2.21</v>
      </c>
      <c r="Z66" s="793">
        <v>2.21</v>
      </c>
      <c r="AA66" s="793">
        <v>1</v>
      </c>
      <c r="AB66" s="793">
        <v>1</v>
      </c>
      <c r="AC66" s="793">
        <v>1</v>
      </c>
      <c r="AD66" s="793">
        <v>0.8</v>
      </c>
      <c r="AE66" s="793">
        <v>0.8</v>
      </c>
      <c r="AF66" s="793">
        <v>0.8</v>
      </c>
      <c r="AG66" s="793">
        <v>0.8</v>
      </c>
      <c r="AH66" s="793">
        <v>0.9</v>
      </c>
      <c r="AI66" s="793">
        <v>0.9</v>
      </c>
      <c r="AJ66" s="793">
        <v>0.9</v>
      </c>
      <c r="AK66" s="793">
        <v>0.9</v>
      </c>
      <c r="AL66" s="793">
        <v>0.9</v>
      </c>
      <c r="AM66" s="793">
        <v>0.9</v>
      </c>
      <c r="AN66" s="793">
        <v>0.9</v>
      </c>
      <c r="AO66" s="793">
        <v>0.9</v>
      </c>
      <c r="AP66" s="793">
        <v>1</v>
      </c>
      <c r="AQ66" s="793">
        <v>1</v>
      </c>
      <c r="AR66" s="793">
        <v>1</v>
      </c>
      <c r="AS66" s="793">
        <v>1</v>
      </c>
      <c r="AT66" s="793">
        <v>1</v>
      </c>
      <c r="AU66" s="793">
        <v>1</v>
      </c>
      <c r="AV66" s="793">
        <v>1</v>
      </c>
      <c r="AW66" s="793">
        <v>1.75</v>
      </c>
      <c r="AX66" s="793">
        <v>1.75</v>
      </c>
      <c r="AY66" s="793">
        <v>1.75</v>
      </c>
      <c r="AZ66" s="793">
        <v>1.75</v>
      </c>
      <c r="BA66" s="793">
        <v>1.75</v>
      </c>
      <c r="BB66" s="793">
        <v>1.5</v>
      </c>
      <c r="BC66" s="793">
        <v>1.5</v>
      </c>
      <c r="BD66" s="793">
        <v>1.5</v>
      </c>
      <c r="BE66" s="793">
        <v>1.5</v>
      </c>
      <c r="BF66" s="793">
        <v>1.6</v>
      </c>
      <c r="BG66" s="793">
        <v>1.6</v>
      </c>
      <c r="BH66" s="793">
        <v>1.6</v>
      </c>
      <c r="BI66" s="793">
        <v>1.6</v>
      </c>
      <c r="BJ66" s="793">
        <v>1.6</v>
      </c>
      <c r="BK66" s="793">
        <v>1.6</v>
      </c>
      <c r="BL66" s="793">
        <v>1.6</v>
      </c>
      <c r="BM66" s="793">
        <v>1.6</v>
      </c>
      <c r="BN66" s="793">
        <v>2.0499999999999998</v>
      </c>
      <c r="BO66" s="793">
        <v>2.0499999999999998</v>
      </c>
      <c r="BP66" s="793">
        <v>2.0499999999999998</v>
      </c>
      <c r="BQ66" s="793">
        <v>2.0499999999999998</v>
      </c>
      <c r="BR66" s="793">
        <v>2.0499999999999998</v>
      </c>
      <c r="BS66" s="793">
        <v>2.0499999999999998</v>
      </c>
      <c r="BT66" s="793">
        <v>2.0499999999999998</v>
      </c>
      <c r="BU66" s="793">
        <v>2.15</v>
      </c>
      <c r="BV66" s="793">
        <v>2.15</v>
      </c>
      <c r="BW66" s="793">
        <v>2.15</v>
      </c>
      <c r="BX66" s="793">
        <v>2.15</v>
      </c>
      <c r="BY66" s="793">
        <v>2.21</v>
      </c>
      <c r="BZ66" s="793">
        <v>2.21</v>
      </c>
      <c r="CA66" s="793">
        <v>1</v>
      </c>
      <c r="CB66" s="793">
        <v>1</v>
      </c>
      <c r="CC66" s="793">
        <v>1</v>
      </c>
      <c r="CD66" s="793">
        <v>0.8</v>
      </c>
      <c r="CE66" s="793">
        <v>0.8</v>
      </c>
      <c r="CF66" s="793">
        <v>0.8</v>
      </c>
      <c r="CG66" s="793">
        <v>0.8</v>
      </c>
      <c r="CH66" s="793">
        <v>0.9</v>
      </c>
      <c r="CI66" s="793">
        <v>0.9</v>
      </c>
      <c r="CJ66" s="793">
        <v>0.9</v>
      </c>
      <c r="CK66" s="793">
        <v>0.9</v>
      </c>
      <c r="CL66" s="793">
        <v>0.9</v>
      </c>
      <c r="CM66" s="793">
        <v>0.9</v>
      </c>
      <c r="CN66" s="793">
        <v>0.9</v>
      </c>
      <c r="CO66" s="793">
        <v>0.9</v>
      </c>
      <c r="CP66" s="793">
        <v>1</v>
      </c>
      <c r="CQ66" s="793">
        <v>1</v>
      </c>
      <c r="CR66" s="793">
        <v>1</v>
      </c>
      <c r="CS66" s="793">
        <v>1</v>
      </c>
      <c r="CT66" s="793">
        <v>1</v>
      </c>
      <c r="CU66" s="793">
        <v>1</v>
      </c>
      <c r="CV66" s="793">
        <v>1</v>
      </c>
      <c r="CW66" s="793">
        <v>1.75</v>
      </c>
      <c r="CX66" s="793">
        <v>1.75</v>
      </c>
      <c r="CY66" s="793">
        <v>1.75</v>
      </c>
      <c r="CZ66" s="793">
        <v>1.75</v>
      </c>
      <c r="DA66" s="793">
        <v>1.75</v>
      </c>
      <c r="DB66" s="793">
        <v>1.65</v>
      </c>
      <c r="DC66" s="793">
        <v>1.65</v>
      </c>
      <c r="DD66" s="793">
        <v>1.65</v>
      </c>
      <c r="DE66" s="793">
        <v>1.65</v>
      </c>
      <c r="DF66" s="793">
        <v>1.5</v>
      </c>
      <c r="DG66" s="793">
        <v>1.5</v>
      </c>
      <c r="DH66" s="793">
        <v>1.5</v>
      </c>
      <c r="DI66" s="793">
        <v>1.5</v>
      </c>
      <c r="DJ66" s="793">
        <v>1.5</v>
      </c>
      <c r="DK66" s="793">
        <v>1.5</v>
      </c>
      <c r="DL66" s="793">
        <v>1.5</v>
      </c>
      <c r="DM66" s="793">
        <v>1.5</v>
      </c>
      <c r="DN66" s="793">
        <v>1.5</v>
      </c>
      <c r="DO66" s="793">
        <v>1.5</v>
      </c>
      <c r="DP66" s="793">
        <v>1.5</v>
      </c>
      <c r="DQ66" s="793">
        <v>1.5</v>
      </c>
      <c r="DR66" s="793">
        <v>1.5</v>
      </c>
      <c r="DS66" s="793">
        <v>1.5</v>
      </c>
      <c r="DT66" s="793">
        <v>1.5</v>
      </c>
      <c r="DU66" s="793">
        <v>2.02</v>
      </c>
      <c r="DV66" s="793">
        <v>2.02</v>
      </c>
      <c r="DW66" s="793">
        <v>2.02</v>
      </c>
      <c r="DX66" s="793">
        <v>2.02</v>
      </c>
      <c r="DY66" s="793">
        <v>2.09</v>
      </c>
      <c r="DZ66" s="793">
        <v>2.09</v>
      </c>
      <c r="EA66" s="793">
        <v>1</v>
      </c>
      <c r="EB66" s="793">
        <v>1</v>
      </c>
      <c r="EC66" s="793">
        <v>1</v>
      </c>
      <c r="ED66" s="793">
        <v>0.8</v>
      </c>
      <c r="EE66" s="793">
        <v>0.8</v>
      </c>
      <c r="EF66" s="793">
        <v>0.8</v>
      </c>
      <c r="EG66" s="793">
        <v>0.8</v>
      </c>
      <c r="EH66" s="793">
        <v>0.9</v>
      </c>
      <c r="EI66" s="793">
        <v>0.9</v>
      </c>
      <c r="EJ66" s="793">
        <v>0.9</v>
      </c>
      <c r="EK66" s="793">
        <v>0.9</v>
      </c>
      <c r="EL66" s="793">
        <v>0.9</v>
      </c>
      <c r="EM66" s="793">
        <v>0.9</v>
      </c>
      <c r="EN66" s="793">
        <v>0.9</v>
      </c>
      <c r="EO66" s="793">
        <v>0.9</v>
      </c>
      <c r="EP66" s="793">
        <v>1</v>
      </c>
      <c r="EQ66" s="793">
        <v>1</v>
      </c>
      <c r="ER66" s="793">
        <v>1</v>
      </c>
      <c r="ES66" s="793">
        <v>1</v>
      </c>
      <c r="ET66" s="793">
        <v>1</v>
      </c>
      <c r="EU66" s="793">
        <v>1</v>
      </c>
      <c r="EV66" s="793">
        <v>1</v>
      </c>
      <c r="EW66" s="793">
        <v>1.75</v>
      </c>
      <c r="EX66" s="793">
        <v>1.75</v>
      </c>
      <c r="EY66" s="793">
        <v>1.75</v>
      </c>
      <c r="EZ66" s="793">
        <v>1.75</v>
      </c>
      <c r="FA66" s="793">
        <v>1.75</v>
      </c>
      <c r="FB66" s="793">
        <v>1.65</v>
      </c>
      <c r="FC66" s="793">
        <v>1.65</v>
      </c>
      <c r="FD66" s="793">
        <v>1.65</v>
      </c>
      <c r="FE66" s="793">
        <v>1.65</v>
      </c>
      <c r="FF66" s="793">
        <v>1.5</v>
      </c>
      <c r="FG66" s="793">
        <v>1.5</v>
      </c>
      <c r="FH66" s="793">
        <v>1.5</v>
      </c>
      <c r="FI66" s="793">
        <v>1.5</v>
      </c>
      <c r="FJ66" s="793">
        <v>1.5</v>
      </c>
      <c r="FK66" s="793">
        <v>1.5</v>
      </c>
      <c r="FL66" s="793">
        <v>1.5</v>
      </c>
      <c r="FM66" s="793">
        <v>1.5</v>
      </c>
      <c r="FN66" s="793">
        <v>1.5</v>
      </c>
      <c r="FO66" s="793">
        <v>1.5</v>
      </c>
      <c r="FP66" s="793">
        <v>1.5</v>
      </c>
      <c r="FQ66" s="793">
        <v>1.5</v>
      </c>
      <c r="FR66" s="793">
        <v>1.5</v>
      </c>
      <c r="FS66" s="793">
        <v>1.5</v>
      </c>
      <c r="FT66" s="793">
        <v>1.5</v>
      </c>
      <c r="FU66" s="793">
        <v>2.02</v>
      </c>
      <c r="FV66" s="793">
        <v>2.02</v>
      </c>
      <c r="FW66" s="793">
        <v>2.02</v>
      </c>
      <c r="FX66" s="793">
        <v>2.02</v>
      </c>
      <c r="FY66" s="793">
        <v>2.09</v>
      </c>
      <c r="FZ66" s="793">
        <v>2.09</v>
      </c>
      <c r="GA66" s="793">
        <v>1</v>
      </c>
      <c r="GB66" s="793">
        <v>1</v>
      </c>
      <c r="GC66" s="793">
        <v>1</v>
      </c>
      <c r="GD66" s="793">
        <v>0.8</v>
      </c>
      <c r="GE66" s="793">
        <v>0.8</v>
      </c>
      <c r="GF66" s="793">
        <v>0.8</v>
      </c>
      <c r="GG66" s="793">
        <v>0.8</v>
      </c>
      <c r="GH66" s="793">
        <v>0.9</v>
      </c>
      <c r="GI66" s="793">
        <v>0.9</v>
      </c>
      <c r="GJ66" s="793">
        <v>0.9</v>
      </c>
      <c r="GK66" s="793">
        <v>0.9</v>
      </c>
      <c r="GL66" s="793">
        <v>0.9</v>
      </c>
      <c r="GM66" s="793">
        <v>0.9</v>
      </c>
      <c r="GN66" s="793">
        <v>0.9</v>
      </c>
      <c r="GO66" s="793">
        <v>0.9</v>
      </c>
      <c r="GP66" s="793">
        <v>1</v>
      </c>
      <c r="GQ66" s="793">
        <v>1</v>
      </c>
      <c r="GR66" s="793">
        <v>1</v>
      </c>
      <c r="GS66" s="793">
        <v>1</v>
      </c>
      <c r="GT66" s="793">
        <v>1</v>
      </c>
      <c r="GU66" s="793">
        <v>1</v>
      </c>
      <c r="GV66" s="793">
        <v>1</v>
      </c>
      <c r="GW66" s="793">
        <v>1.75</v>
      </c>
      <c r="GX66" s="793">
        <v>1.75</v>
      </c>
      <c r="GY66" s="793">
        <v>1.75</v>
      </c>
      <c r="GZ66" s="793">
        <v>1.75</v>
      </c>
      <c r="HA66" s="793">
        <v>1.75</v>
      </c>
      <c r="HB66" s="793">
        <v>1.65</v>
      </c>
      <c r="HC66" s="793">
        <v>1.65</v>
      </c>
      <c r="HD66" s="793">
        <v>1.65</v>
      </c>
      <c r="HE66" s="793">
        <v>1.65</v>
      </c>
      <c r="HF66" s="793">
        <v>1.5</v>
      </c>
      <c r="HG66" s="793">
        <v>1.5</v>
      </c>
      <c r="HH66" s="793">
        <v>1.5</v>
      </c>
      <c r="HI66" s="793">
        <v>1.5</v>
      </c>
      <c r="HJ66" s="793">
        <v>1.5</v>
      </c>
      <c r="HK66" s="793">
        <v>1.5</v>
      </c>
      <c r="HL66" s="793">
        <v>1.5</v>
      </c>
      <c r="HM66" s="793">
        <v>1.5</v>
      </c>
      <c r="HN66" s="793">
        <v>1.5</v>
      </c>
      <c r="HO66" s="793">
        <v>1.5</v>
      </c>
      <c r="HP66" s="793">
        <v>1.5</v>
      </c>
      <c r="HQ66" s="793">
        <v>1.5</v>
      </c>
      <c r="HR66" s="793">
        <v>1.5</v>
      </c>
      <c r="HS66" s="793">
        <v>1.5</v>
      </c>
      <c r="HT66" s="793">
        <v>1.5</v>
      </c>
      <c r="HU66" s="793">
        <v>2.02</v>
      </c>
      <c r="HV66" s="793">
        <v>2.02</v>
      </c>
      <c r="HW66" s="793">
        <v>2.02</v>
      </c>
      <c r="HX66" s="793">
        <v>2.02</v>
      </c>
      <c r="HY66" s="793">
        <v>2.09</v>
      </c>
      <c r="HZ66" s="793">
        <v>2.09</v>
      </c>
      <c r="IA66" s="793">
        <v>1</v>
      </c>
      <c r="IB66" s="793">
        <v>1</v>
      </c>
      <c r="IC66" s="793">
        <v>1</v>
      </c>
      <c r="ID66" s="793">
        <v>0.8</v>
      </c>
      <c r="IE66" s="793">
        <v>0.8</v>
      </c>
      <c r="IF66" s="793">
        <v>0.8</v>
      </c>
      <c r="IG66" s="793">
        <v>0.8</v>
      </c>
      <c r="IH66" s="793">
        <v>0.9</v>
      </c>
      <c r="II66" s="793">
        <v>0.9</v>
      </c>
      <c r="IJ66" s="793">
        <v>0.9</v>
      </c>
      <c r="IK66" s="793">
        <v>0.9</v>
      </c>
      <c r="IL66" s="793">
        <v>0.9</v>
      </c>
      <c r="IM66" s="793">
        <v>0.9</v>
      </c>
      <c r="IN66" s="793">
        <v>0.9</v>
      </c>
      <c r="IO66" s="793">
        <v>0.9</v>
      </c>
      <c r="IP66" s="793">
        <v>1</v>
      </c>
      <c r="IQ66" s="793">
        <v>1</v>
      </c>
      <c r="IR66" s="793">
        <v>1</v>
      </c>
      <c r="IS66" s="793">
        <v>1</v>
      </c>
      <c r="IT66" s="793">
        <v>1</v>
      </c>
      <c r="IU66" s="793">
        <v>1</v>
      </c>
      <c r="IV66" s="793">
        <v>1</v>
      </c>
      <c r="IW66" s="793">
        <v>1.75</v>
      </c>
      <c r="IX66" s="793">
        <v>1.75</v>
      </c>
      <c r="IY66" s="793">
        <v>1.75</v>
      </c>
      <c r="IZ66" s="793">
        <v>1.75</v>
      </c>
      <c r="JA66" s="793">
        <v>1.75</v>
      </c>
      <c r="JB66" s="793">
        <v>1.65</v>
      </c>
      <c r="JC66" s="793">
        <v>1.65</v>
      </c>
      <c r="JD66" s="793">
        <v>1.65</v>
      </c>
      <c r="JE66" s="793">
        <v>1.65</v>
      </c>
      <c r="JF66" s="793">
        <v>1.5</v>
      </c>
      <c r="JG66" s="793">
        <v>1.5</v>
      </c>
      <c r="JH66" s="793">
        <v>1.5</v>
      </c>
      <c r="JI66" s="793">
        <v>1.5</v>
      </c>
      <c r="JJ66" s="793">
        <v>1.5</v>
      </c>
      <c r="JK66" s="793">
        <v>1.5</v>
      </c>
      <c r="JL66" s="793">
        <v>1.5</v>
      </c>
      <c r="JM66" s="793">
        <v>1.5</v>
      </c>
      <c r="JN66" s="793">
        <v>1.5</v>
      </c>
      <c r="JO66" s="793">
        <v>1.5</v>
      </c>
      <c r="JP66" s="793">
        <v>1.5</v>
      </c>
      <c r="JQ66" s="793">
        <v>1.5</v>
      </c>
      <c r="JR66" s="793">
        <v>1.5</v>
      </c>
      <c r="JS66" s="793">
        <v>1.5</v>
      </c>
      <c r="JT66" s="793">
        <v>1.5</v>
      </c>
      <c r="JU66" s="793">
        <v>2.02</v>
      </c>
      <c r="JV66" s="793">
        <v>2.02</v>
      </c>
      <c r="JW66" s="793">
        <v>2.02</v>
      </c>
      <c r="JX66" s="793">
        <v>2.02</v>
      </c>
      <c r="JY66" s="793">
        <v>2.09</v>
      </c>
      <c r="JZ66" s="793">
        <v>2.09</v>
      </c>
      <c r="KA66" s="793">
        <v>1</v>
      </c>
      <c r="KB66" s="793">
        <v>1</v>
      </c>
      <c r="KC66" s="793">
        <v>1</v>
      </c>
      <c r="KD66" s="793">
        <v>0.8</v>
      </c>
      <c r="KE66" s="793">
        <v>0.8</v>
      </c>
      <c r="KF66" s="793">
        <v>0.8</v>
      </c>
      <c r="KG66" s="793">
        <v>0.8</v>
      </c>
      <c r="KH66" s="793">
        <v>0.9</v>
      </c>
      <c r="KI66" s="793">
        <v>0.9</v>
      </c>
      <c r="KJ66" s="793">
        <v>0.9</v>
      </c>
      <c r="KK66" s="793">
        <v>0.9</v>
      </c>
      <c r="KL66" s="793">
        <v>0.9</v>
      </c>
      <c r="KM66" s="793">
        <v>0.9</v>
      </c>
      <c r="KN66" s="793">
        <v>0.9</v>
      </c>
      <c r="KO66" s="793">
        <v>0.9</v>
      </c>
      <c r="KP66" s="793">
        <v>1</v>
      </c>
      <c r="KQ66" s="793">
        <v>1</v>
      </c>
      <c r="KR66" s="793">
        <v>1</v>
      </c>
      <c r="KS66" s="793">
        <v>1</v>
      </c>
      <c r="KT66" s="793">
        <v>1</v>
      </c>
      <c r="KU66" s="793">
        <v>1</v>
      </c>
      <c r="KV66" s="793">
        <v>1</v>
      </c>
      <c r="KW66" s="793">
        <v>1.75</v>
      </c>
      <c r="KX66" s="793">
        <v>1.75</v>
      </c>
      <c r="KY66" s="793">
        <v>1.75</v>
      </c>
      <c r="KZ66" s="793">
        <v>1.75</v>
      </c>
      <c r="LA66" s="793">
        <v>1.75</v>
      </c>
      <c r="LB66" s="793">
        <v>1.65</v>
      </c>
      <c r="LC66" s="793">
        <v>1.65</v>
      </c>
      <c r="LD66" s="793">
        <v>1.65</v>
      </c>
      <c r="LE66" s="793">
        <v>1.65</v>
      </c>
      <c r="LF66" s="793">
        <v>1.5</v>
      </c>
      <c r="LG66" s="793">
        <v>1.5</v>
      </c>
      <c r="LH66" s="793">
        <v>1.5</v>
      </c>
      <c r="LI66" s="793">
        <v>1.5</v>
      </c>
      <c r="LJ66" s="793">
        <v>1.5</v>
      </c>
      <c r="LK66" s="793">
        <v>1.5</v>
      </c>
      <c r="LL66" s="793">
        <v>1.5</v>
      </c>
      <c r="LM66" s="793">
        <v>1.5</v>
      </c>
      <c r="LN66" s="793">
        <v>1.5</v>
      </c>
      <c r="LO66" s="793">
        <v>1.5</v>
      </c>
      <c r="LP66" s="793">
        <v>1.5</v>
      </c>
      <c r="LQ66" s="793">
        <v>1.5</v>
      </c>
      <c r="LR66" s="793">
        <v>1.5</v>
      </c>
      <c r="LS66" s="793">
        <v>1.5</v>
      </c>
      <c r="LT66" s="793">
        <v>1.5</v>
      </c>
      <c r="LU66" s="793">
        <v>2.02</v>
      </c>
      <c r="LV66" s="793">
        <v>2.02</v>
      </c>
      <c r="LW66" s="793">
        <v>2.02</v>
      </c>
      <c r="LX66" s="793">
        <v>2.02</v>
      </c>
      <c r="LY66" s="793">
        <v>2.09</v>
      </c>
      <c r="LZ66" s="793">
        <v>2.09</v>
      </c>
      <c r="MA66" s="793">
        <v>1</v>
      </c>
      <c r="MB66" s="793">
        <v>1</v>
      </c>
      <c r="MC66" s="793">
        <v>1</v>
      </c>
      <c r="MD66" s="793">
        <v>0.8</v>
      </c>
      <c r="ME66" s="793">
        <v>0.8</v>
      </c>
      <c r="MF66" s="793">
        <v>0.8</v>
      </c>
      <c r="MG66" s="793">
        <v>0.8</v>
      </c>
      <c r="MH66" s="793">
        <v>0.9</v>
      </c>
      <c r="MI66" s="793">
        <v>0.9</v>
      </c>
      <c r="MJ66" s="793">
        <v>0.9</v>
      </c>
      <c r="MK66" s="793">
        <v>0.9</v>
      </c>
      <c r="ML66" s="793">
        <v>0.9</v>
      </c>
      <c r="MM66" s="793">
        <v>0.9</v>
      </c>
      <c r="MN66" s="793">
        <v>0.9</v>
      </c>
      <c r="MO66" s="793">
        <v>0.9</v>
      </c>
      <c r="MP66" s="793">
        <v>1</v>
      </c>
      <c r="MQ66" s="793">
        <v>1</v>
      </c>
      <c r="MR66" s="793">
        <v>1</v>
      </c>
      <c r="MS66" s="793">
        <v>1</v>
      </c>
      <c r="MT66" s="793">
        <v>1</v>
      </c>
      <c r="MU66" s="793">
        <v>1</v>
      </c>
      <c r="MV66" s="793">
        <v>1</v>
      </c>
      <c r="MW66" s="793">
        <v>1.75</v>
      </c>
      <c r="MX66" s="793">
        <v>1.75</v>
      </c>
      <c r="MY66" s="793">
        <v>1.75</v>
      </c>
      <c r="MZ66" s="793">
        <v>1.75</v>
      </c>
      <c r="NA66" s="793">
        <v>1.75</v>
      </c>
      <c r="NB66" s="793">
        <v>1.65</v>
      </c>
      <c r="NC66" s="793">
        <v>1.65</v>
      </c>
      <c r="ND66" s="793">
        <v>1.65</v>
      </c>
      <c r="NE66" s="793">
        <v>1.65</v>
      </c>
      <c r="NF66" s="793">
        <v>1.5</v>
      </c>
      <c r="NG66" s="793">
        <v>1.5</v>
      </c>
      <c r="NH66" s="793">
        <v>1.5</v>
      </c>
      <c r="NI66" s="793">
        <v>1.5</v>
      </c>
      <c r="NJ66" s="793">
        <v>1.5</v>
      </c>
      <c r="NK66" s="793">
        <v>1.5</v>
      </c>
      <c r="NL66" s="793">
        <v>1.5</v>
      </c>
      <c r="NM66" s="793">
        <v>1.5</v>
      </c>
      <c r="NN66" s="793">
        <v>1.5</v>
      </c>
      <c r="NO66" s="793">
        <v>1.5</v>
      </c>
      <c r="NP66" s="793">
        <v>1.5</v>
      </c>
      <c r="NQ66" s="793">
        <v>1.5</v>
      </c>
      <c r="NR66" s="793">
        <v>1.5</v>
      </c>
      <c r="NS66" s="793">
        <v>1.5</v>
      </c>
      <c r="NT66" s="793">
        <v>1.5</v>
      </c>
      <c r="NU66" s="793">
        <v>2.02</v>
      </c>
      <c r="NV66" s="793">
        <v>2.02</v>
      </c>
      <c r="NW66" s="793">
        <v>2.02</v>
      </c>
      <c r="NX66" s="793">
        <v>2.02</v>
      </c>
      <c r="NY66" s="793">
        <v>2.09</v>
      </c>
      <c r="NZ66" s="793">
        <v>2.09</v>
      </c>
      <c r="OA66" s="793">
        <v>1</v>
      </c>
      <c r="OB66" s="793">
        <v>1</v>
      </c>
      <c r="OC66" s="793">
        <v>1</v>
      </c>
      <c r="OD66" s="793">
        <v>0.8</v>
      </c>
      <c r="OE66" s="793">
        <v>0.8</v>
      </c>
      <c r="OF66" s="793">
        <v>0.8</v>
      </c>
      <c r="OG66" s="793">
        <v>0.8</v>
      </c>
      <c r="OH66" s="793">
        <v>0.9</v>
      </c>
      <c r="OI66" s="793">
        <v>0.9</v>
      </c>
      <c r="OJ66" s="793">
        <v>0.9</v>
      </c>
      <c r="OK66" s="793">
        <v>0.9</v>
      </c>
      <c r="OL66" s="793">
        <v>0.9</v>
      </c>
      <c r="OM66" s="793">
        <v>0.9</v>
      </c>
      <c r="ON66" s="793">
        <v>0.9</v>
      </c>
      <c r="OO66" s="793">
        <v>0.9</v>
      </c>
      <c r="OP66" s="793">
        <v>1</v>
      </c>
      <c r="OQ66" s="793">
        <v>1</v>
      </c>
      <c r="OR66" s="793">
        <v>1</v>
      </c>
      <c r="OS66" s="793">
        <v>1</v>
      </c>
      <c r="OT66" s="793">
        <v>1</v>
      </c>
      <c r="OU66" s="793">
        <v>1</v>
      </c>
      <c r="OV66" s="793">
        <v>1</v>
      </c>
      <c r="OW66" s="793">
        <v>1.75</v>
      </c>
      <c r="OX66" s="793">
        <v>1.75</v>
      </c>
      <c r="OY66" s="793">
        <v>1.75</v>
      </c>
      <c r="OZ66" s="793">
        <v>1.75</v>
      </c>
      <c r="PA66" s="793">
        <v>1.75</v>
      </c>
      <c r="PB66" s="793">
        <v>1.65</v>
      </c>
      <c r="PC66" s="793">
        <v>1.65</v>
      </c>
      <c r="PD66" s="793">
        <v>1.65</v>
      </c>
      <c r="PE66" s="793">
        <v>1.65</v>
      </c>
      <c r="PF66" s="793">
        <v>1.5</v>
      </c>
      <c r="PG66" s="793">
        <v>1.5</v>
      </c>
      <c r="PH66" s="793">
        <v>1.5</v>
      </c>
      <c r="PI66" s="793">
        <v>1.5</v>
      </c>
      <c r="PJ66" s="793">
        <v>1.5</v>
      </c>
      <c r="PK66" s="793">
        <v>1.5</v>
      </c>
      <c r="PL66" s="793">
        <v>1.5</v>
      </c>
      <c r="PM66" s="793">
        <v>1.5</v>
      </c>
      <c r="PN66" s="793">
        <v>1.5</v>
      </c>
      <c r="PO66" s="793">
        <v>1.5</v>
      </c>
      <c r="PP66" s="793">
        <v>1.5</v>
      </c>
      <c r="PQ66" s="793">
        <v>1.5</v>
      </c>
      <c r="PR66" s="793">
        <v>1.5</v>
      </c>
      <c r="PS66" s="793">
        <v>1.5</v>
      </c>
      <c r="PT66" s="793">
        <v>1.5</v>
      </c>
      <c r="PU66" s="793">
        <v>2.02</v>
      </c>
      <c r="PV66" s="793">
        <v>2.02</v>
      </c>
      <c r="PW66" s="793">
        <v>2.02</v>
      </c>
      <c r="PX66" s="793">
        <v>2.02</v>
      </c>
      <c r="PY66" s="793">
        <v>2.09</v>
      </c>
      <c r="PZ66" s="793">
        <v>2.09</v>
      </c>
      <c r="QA66" s="793">
        <v>1</v>
      </c>
      <c r="QB66" s="793">
        <v>1</v>
      </c>
      <c r="QC66" s="793">
        <v>1</v>
      </c>
      <c r="QD66" s="793">
        <v>0.8</v>
      </c>
      <c r="QE66" s="793">
        <v>0.8</v>
      </c>
      <c r="QF66" s="793">
        <v>0.8</v>
      </c>
      <c r="QG66" s="793">
        <v>0.8</v>
      </c>
      <c r="QH66" s="793">
        <v>0.9</v>
      </c>
      <c r="QI66" s="793">
        <v>0.9</v>
      </c>
      <c r="QJ66" s="793">
        <v>0.9</v>
      </c>
      <c r="QK66" s="793">
        <v>0.9</v>
      </c>
      <c r="QL66" s="793">
        <v>0.9</v>
      </c>
      <c r="QM66" s="793">
        <v>0.9</v>
      </c>
      <c r="QN66" s="793">
        <v>0.9</v>
      </c>
      <c r="QO66" s="793">
        <v>0.9</v>
      </c>
      <c r="QP66" s="793">
        <v>1</v>
      </c>
      <c r="QQ66" s="793">
        <v>1</v>
      </c>
      <c r="QR66" s="793">
        <v>1</v>
      </c>
      <c r="QS66" s="793">
        <v>1</v>
      </c>
      <c r="QT66" s="793">
        <v>1</v>
      </c>
      <c r="QU66" s="793">
        <v>1</v>
      </c>
      <c r="QV66" s="793">
        <v>1</v>
      </c>
      <c r="QW66" s="793">
        <v>1.75</v>
      </c>
      <c r="QX66" s="793">
        <v>1.75</v>
      </c>
      <c r="QY66" s="793">
        <v>1.75</v>
      </c>
      <c r="QZ66" s="793">
        <v>1.75</v>
      </c>
      <c r="RA66" s="793">
        <v>1.75</v>
      </c>
      <c r="RB66" s="793">
        <v>1.65</v>
      </c>
      <c r="RC66" s="793">
        <v>1.65</v>
      </c>
      <c r="RD66" s="793">
        <v>1.65</v>
      </c>
      <c r="RE66" s="793">
        <v>1.65</v>
      </c>
      <c r="RF66" s="793">
        <v>1.5</v>
      </c>
      <c r="RG66" s="793">
        <v>1.5</v>
      </c>
      <c r="RH66" s="793">
        <v>1.5</v>
      </c>
      <c r="RI66" s="793">
        <v>1.5</v>
      </c>
      <c r="RJ66" s="793">
        <v>1.5</v>
      </c>
      <c r="RK66" s="793">
        <v>1.5</v>
      </c>
      <c r="RL66" s="793">
        <v>1.5</v>
      </c>
      <c r="RM66" s="793">
        <v>1.5</v>
      </c>
      <c r="RN66" s="793">
        <v>1.5</v>
      </c>
      <c r="RO66" s="793">
        <v>1.5</v>
      </c>
      <c r="RP66" s="793">
        <v>1.5</v>
      </c>
      <c r="RQ66" s="793">
        <v>1.5</v>
      </c>
      <c r="RR66" s="793">
        <v>1.5</v>
      </c>
      <c r="RS66" s="793">
        <v>1.5</v>
      </c>
      <c r="RT66" s="793">
        <v>1.5</v>
      </c>
      <c r="RU66" s="793">
        <v>2.02</v>
      </c>
      <c r="RV66" s="793">
        <v>2.02</v>
      </c>
      <c r="RW66" s="793">
        <v>2.02</v>
      </c>
      <c r="RX66" s="793">
        <v>2.02</v>
      </c>
      <c r="RY66" s="793">
        <v>2.09</v>
      </c>
      <c r="RZ66" s="793">
        <v>2.09</v>
      </c>
      <c r="SA66" s="793">
        <v>1</v>
      </c>
      <c r="SB66" s="793">
        <v>1</v>
      </c>
      <c r="SC66" s="793">
        <v>1</v>
      </c>
      <c r="SD66" s="793">
        <v>0.8</v>
      </c>
      <c r="SE66" s="793">
        <v>0.8</v>
      </c>
      <c r="SF66" s="793">
        <v>0.8</v>
      </c>
      <c r="SG66" s="793">
        <v>0.8</v>
      </c>
      <c r="SH66" s="794">
        <v>0.9</v>
      </c>
      <c r="SI66" s="471"/>
      <c r="SJ66" s="452"/>
      <c r="SK66" s="440"/>
      <c r="SL66" s="440"/>
      <c r="SM66" s="440"/>
    </row>
    <row r="67" spans="1:507" outlineLevel="3" x14ac:dyDescent="0.35">
      <c r="A67" s="440"/>
      <c r="B67" s="449"/>
      <c r="C67" s="659">
        <f t="shared" si="32"/>
        <v>4</v>
      </c>
      <c r="D67" s="471"/>
      <c r="E67" s="529"/>
      <c r="F67" s="529"/>
      <c r="G67" s="471"/>
      <c r="H67" s="478"/>
      <c r="I67" s="492" t="s">
        <v>242</v>
      </c>
      <c r="J67" s="681"/>
      <c r="K67" s="795">
        <v>1.19</v>
      </c>
      <c r="L67" s="796">
        <v>1.19</v>
      </c>
      <c r="M67" s="796">
        <v>1.19</v>
      </c>
      <c r="N67" s="796">
        <v>1.54</v>
      </c>
      <c r="O67" s="796">
        <v>1.54</v>
      </c>
      <c r="P67" s="796">
        <v>1.54</v>
      </c>
      <c r="Q67" s="796">
        <v>1.54</v>
      </c>
      <c r="R67" s="796">
        <v>1.54</v>
      </c>
      <c r="S67" s="796">
        <v>1.54</v>
      </c>
      <c r="T67" s="796">
        <v>1.54</v>
      </c>
      <c r="U67" s="796">
        <v>2.0099999999999998</v>
      </c>
      <c r="V67" s="796">
        <v>2.0099999999999998</v>
      </c>
      <c r="W67" s="796">
        <v>2.0099999999999998</v>
      </c>
      <c r="X67" s="796">
        <v>2.0099999999999998</v>
      </c>
      <c r="Y67" s="796">
        <v>2.08</v>
      </c>
      <c r="Z67" s="796">
        <v>2.08</v>
      </c>
      <c r="AA67" s="796">
        <v>0.55000000000000004</v>
      </c>
      <c r="AB67" s="796">
        <v>0.55000000000000004</v>
      </c>
      <c r="AC67" s="796">
        <v>0.55000000000000004</v>
      </c>
      <c r="AD67" s="796">
        <v>0.52</v>
      </c>
      <c r="AE67" s="796">
        <v>0.52</v>
      </c>
      <c r="AF67" s="796">
        <v>0.52</v>
      </c>
      <c r="AG67" s="796">
        <v>0.52</v>
      </c>
      <c r="AH67" s="796">
        <v>0.61</v>
      </c>
      <c r="AI67" s="796">
        <v>0.61</v>
      </c>
      <c r="AJ67" s="796">
        <v>0.61</v>
      </c>
      <c r="AK67" s="796">
        <v>0.61</v>
      </c>
      <c r="AL67" s="796">
        <v>0.61</v>
      </c>
      <c r="AM67" s="796">
        <v>0.61</v>
      </c>
      <c r="AN67" s="796">
        <v>0.61</v>
      </c>
      <c r="AO67" s="796">
        <v>0.61</v>
      </c>
      <c r="AP67" s="796">
        <v>0.42</v>
      </c>
      <c r="AQ67" s="796">
        <v>0.42</v>
      </c>
      <c r="AR67" s="796">
        <v>0.42</v>
      </c>
      <c r="AS67" s="796">
        <v>0.42</v>
      </c>
      <c r="AT67" s="796">
        <v>0.42</v>
      </c>
      <c r="AU67" s="796">
        <v>0.42</v>
      </c>
      <c r="AV67" s="796">
        <v>0.42</v>
      </c>
      <c r="AW67" s="796">
        <v>1.46</v>
      </c>
      <c r="AX67" s="796">
        <v>1.46</v>
      </c>
      <c r="AY67" s="796">
        <v>1.46</v>
      </c>
      <c r="AZ67" s="796">
        <v>1.46</v>
      </c>
      <c r="BA67" s="796">
        <v>1.46</v>
      </c>
      <c r="BB67" s="796">
        <v>1.1100000000000001</v>
      </c>
      <c r="BC67" s="796">
        <v>1.1100000000000001</v>
      </c>
      <c r="BD67" s="796">
        <v>1.1100000000000001</v>
      </c>
      <c r="BE67" s="796">
        <v>1.1100000000000001</v>
      </c>
      <c r="BF67" s="796">
        <v>1.19</v>
      </c>
      <c r="BG67" s="796">
        <v>1.19</v>
      </c>
      <c r="BH67" s="796">
        <v>1.19</v>
      </c>
      <c r="BI67" s="796">
        <v>1.19</v>
      </c>
      <c r="BJ67" s="796">
        <v>1.19</v>
      </c>
      <c r="BK67" s="796">
        <v>1.19</v>
      </c>
      <c r="BL67" s="796">
        <v>1.19</v>
      </c>
      <c r="BM67" s="796">
        <v>1.19</v>
      </c>
      <c r="BN67" s="796">
        <v>1.54</v>
      </c>
      <c r="BO67" s="796">
        <v>1.54</v>
      </c>
      <c r="BP67" s="796">
        <v>1.54</v>
      </c>
      <c r="BQ67" s="796">
        <v>1.54</v>
      </c>
      <c r="BR67" s="796">
        <v>1.54</v>
      </c>
      <c r="BS67" s="796">
        <v>1.54</v>
      </c>
      <c r="BT67" s="796">
        <v>1.54</v>
      </c>
      <c r="BU67" s="796">
        <v>2.0099999999999998</v>
      </c>
      <c r="BV67" s="796">
        <v>2.0099999999999998</v>
      </c>
      <c r="BW67" s="796">
        <v>2.0099999999999998</v>
      </c>
      <c r="BX67" s="796">
        <v>2.0099999999999998</v>
      </c>
      <c r="BY67" s="796">
        <v>2.08</v>
      </c>
      <c r="BZ67" s="796">
        <v>2.08</v>
      </c>
      <c r="CA67" s="796">
        <v>0.55000000000000004</v>
      </c>
      <c r="CB67" s="796">
        <v>0.55000000000000004</v>
      </c>
      <c r="CC67" s="796">
        <v>0.55000000000000004</v>
      </c>
      <c r="CD67" s="796">
        <v>0.52</v>
      </c>
      <c r="CE67" s="796">
        <v>0.52</v>
      </c>
      <c r="CF67" s="796">
        <v>0.52</v>
      </c>
      <c r="CG67" s="796">
        <v>0.52</v>
      </c>
      <c r="CH67" s="796">
        <v>0.61</v>
      </c>
      <c r="CI67" s="796">
        <v>0.61</v>
      </c>
      <c r="CJ67" s="796">
        <v>0.61</v>
      </c>
      <c r="CK67" s="796">
        <v>0.61</v>
      </c>
      <c r="CL67" s="796">
        <v>0.61</v>
      </c>
      <c r="CM67" s="796">
        <v>0.61</v>
      </c>
      <c r="CN67" s="796">
        <v>0.61</v>
      </c>
      <c r="CO67" s="796">
        <v>0.61</v>
      </c>
      <c r="CP67" s="796">
        <v>0.42</v>
      </c>
      <c r="CQ67" s="796">
        <v>0.42</v>
      </c>
      <c r="CR67" s="796">
        <v>0.42</v>
      </c>
      <c r="CS67" s="796">
        <v>0.42</v>
      </c>
      <c r="CT67" s="796">
        <v>0.42</v>
      </c>
      <c r="CU67" s="796">
        <v>0.42</v>
      </c>
      <c r="CV67" s="796">
        <v>0.42</v>
      </c>
      <c r="CW67" s="796">
        <v>1.46</v>
      </c>
      <c r="CX67" s="796">
        <v>1.46</v>
      </c>
      <c r="CY67" s="796">
        <v>1.46</v>
      </c>
      <c r="CZ67" s="796">
        <v>1.46</v>
      </c>
      <c r="DA67" s="796">
        <v>1.46</v>
      </c>
      <c r="DB67" s="796">
        <v>1.26</v>
      </c>
      <c r="DC67" s="796">
        <v>1.26</v>
      </c>
      <c r="DD67" s="796">
        <v>1.26</v>
      </c>
      <c r="DE67" s="796">
        <v>1.26</v>
      </c>
      <c r="DF67" s="796">
        <v>1.0900000000000001</v>
      </c>
      <c r="DG67" s="796">
        <v>1.0900000000000001</v>
      </c>
      <c r="DH67" s="796">
        <v>1.0900000000000001</v>
      </c>
      <c r="DI67" s="796">
        <v>1.0900000000000001</v>
      </c>
      <c r="DJ67" s="796">
        <v>1.0900000000000001</v>
      </c>
      <c r="DK67" s="796">
        <v>1.0900000000000001</v>
      </c>
      <c r="DL67" s="796">
        <v>1.0900000000000001</v>
      </c>
      <c r="DM67" s="796">
        <v>1.0900000000000001</v>
      </c>
      <c r="DN67" s="796">
        <v>0.92</v>
      </c>
      <c r="DO67" s="796">
        <v>0.92</v>
      </c>
      <c r="DP67" s="796">
        <v>0.92</v>
      </c>
      <c r="DQ67" s="796">
        <v>0.92</v>
      </c>
      <c r="DR67" s="796">
        <v>0.92</v>
      </c>
      <c r="DS67" s="796">
        <v>0.92</v>
      </c>
      <c r="DT67" s="796">
        <v>0.92</v>
      </c>
      <c r="DU67" s="796">
        <v>1.1499999999999999</v>
      </c>
      <c r="DV67" s="796">
        <v>1.1499999999999999</v>
      </c>
      <c r="DW67" s="796">
        <v>1.1499999999999999</v>
      </c>
      <c r="DX67" s="796">
        <v>1.1499999999999999</v>
      </c>
      <c r="DY67" s="796">
        <v>1.59</v>
      </c>
      <c r="DZ67" s="796">
        <v>1.59</v>
      </c>
      <c r="EA67" s="796">
        <v>0.55000000000000004</v>
      </c>
      <c r="EB67" s="796">
        <v>0.55000000000000004</v>
      </c>
      <c r="EC67" s="796">
        <v>0.55000000000000004</v>
      </c>
      <c r="ED67" s="796">
        <v>0.52</v>
      </c>
      <c r="EE67" s="796">
        <v>0.52</v>
      </c>
      <c r="EF67" s="796">
        <v>0.52</v>
      </c>
      <c r="EG67" s="796">
        <v>0.52</v>
      </c>
      <c r="EH67" s="796">
        <v>0.61</v>
      </c>
      <c r="EI67" s="796">
        <v>0.61</v>
      </c>
      <c r="EJ67" s="796">
        <v>0.61</v>
      </c>
      <c r="EK67" s="796">
        <v>0.61</v>
      </c>
      <c r="EL67" s="796">
        <v>0.61</v>
      </c>
      <c r="EM67" s="796">
        <v>0.61</v>
      </c>
      <c r="EN67" s="796">
        <v>0.61</v>
      </c>
      <c r="EO67" s="796">
        <v>0.61</v>
      </c>
      <c r="EP67" s="796">
        <v>0.42</v>
      </c>
      <c r="EQ67" s="796">
        <v>0.42</v>
      </c>
      <c r="ER67" s="796">
        <v>0.42</v>
      </c>
      <c r="ES67" s="796">
        <v>0.42</v>
      </c>
      <c r="ET67" s="796">
        <v>0.42</v>
      </c>
      <c r="EU67" s="796">
        <v>0.42</v>
      </c>
      <c r="EV67" s="796">
        <v>0.42</v>
      </c>
      <c r="EW67" s="796">
        <v>1.46</v>
      </c>
      <c r="EX67" s="796">
        <v>1.46</v>
      </c>
      <c r="EY67" s="796">
        <v>1.46</v>
      </c>
      <c r="EZ67" s="796">
        <v>1.46</v>
      </c>
      <c r="FA67" s="796">
        <v>1.46</v>
      </c>
      <c r="FB67" s="796">
        <v>1.26</v>
      </c>
      <c r="FC67" s="796">
        <v>1.26</v>
      </c>
      <c r="FD67" s="796">
        <v>1.26</v>
      </c>
      <c r="FE67" s="796">
        <v>1.26</v>
      </c>
      <c r="FF67" s="796">
        <v>1.0900000000000001</v>
      </c>
      <c r="FG67" s="796">
        <v>1.0900000000000001</v>
      </c>
      <c r="FH67" s="796">
        <v>1.0900000000000001</v>
      </c>
      <c r="FI67" s="796">
        <v>1.0900000000000001</v>
      </c>
      <c r="FJ67" s="796">
        <v>1.0900000000000001</v>
      </c>
      <c r="FK67" s="796">
        <v>1.0900000000000001</v>
      </c>
      <c r="FL67" s="796">
        <v>1.0900000000000001</v>
      </c>
      <c r="FM67" s="796">
        <v>1.0900000000000001</v>
      </c>
      <c r="FN67" s="796">
        <v>0.92</v>
      </c>
      <c r="FO67" s="796">
        <v>0.92</v>
      </c>
      <c r="FP67" s="796">
        <v>0.92</v>
      </c>
      <c r="FQ67" s="796">
        <v>0.92</v>
      </c>
      <c r="FR67" s="796">
        <v>0.92</v>
      </c>
      <c r="FS67" s="796">
        <v>0.92</v>
      </c>
      <c r="FT67" s="796">
        <v>0.92</v>
      </c>
      <c r="FU67" s="796">
        <v>1.1499999999999999</v>
      </c>
      <c r="FV67" s="796">
        <v>1.1499999999999999</v>
      </c>
      <c r="FW67" s="796">
        <v>1.1499999999999999</v>
      </c>
      <c r="FX67" s="796">
        <v>1.1499999999999999</v>
      </c>
      <c r="FY67" s="796">
        <v>1.59</v>
      </c>
      <c r="FZ67" s="796">
        <v>1.59</v>
      </c>
      <c r="GA67" s="796">
        <v>0.55000000000000004</v>
      </c>
      <c r="GB67" s="796">
        <v>0.55000000000000004</v>
      </c>
      <c r="GC67" s="796">
        <v>0.55000000000000004</v>
      </c>
      <c r="GD67" s="796">
        <v>0.52</v>
      </c>
      <c r="GE67" s="796">
        <v>0.52</v>
      </c>
      <c r="GF67" s="796">
        <v>0.52</v>
      </c>
      <c r="GG67" s="796">
        <v>0.52</v>
      </c>
      <c r="GH67" s="796">
        <v>0.61</v>
      </c>
      <c r="GI67" s="796">
        <v>0.61</v>
      </c>
      <c r="GJ67" s="796">
        <v>0.61</v>
      </c>
      <c r="GK67" s="796">
        <v>0.61</v>
      </c>
      <c r="GL67" s="796">
        <v>0.61</v>
      </c>
      <c r="GM67" s="796">
        <v>0.61</v>
      </c>
      <c r="GN67" s="796">
        <v>0.61</v>
      </c>
      <c r="GO67" s="796">
        <v>0.61</v>
      </c>
      <c r="GP67" s="796">
        <v>0.42</v>
      </c>
      <c r="GQ67" s="796">
        <v>0.42</v>
      </c>
      <c r="GR67" s="796">
        <v>0.42</v>
      </c>
      <c r="GS67" s="796">
        <v>0.42</v>
      </c>
      <c r="GT67" s="796">
        <v>0.42</v>
      </c>
      <c r="GU67" s="796">
        <v>0.42</v>
      </c>
      <c r="GV67" s="796">
        <v>0.42</v>
      </c>
      <c r="GW67" s="796">
        <v>1.46</v>
      </c>
      <c r="GX67" s="796">
        <v>1.46</v>
      </c>
      <c r="GY67" s="796">
        <v>1.46</v>
      </c>
      <c r="GZ67" s="796">
        <v>1.46</v>
      </c>
      <c r="HA67" s="796">
        <v>1.46</v>
      </c>
      <c r="HB67" s="796">
        <v>1.26</v>
      </c>
      <c r="HC67" s="796">
        <v>1.26</v>
      </c>
      <c r="HD67" s="796">
        <v>1.26</v>
      </c>
      <c r="HE67" s="796">
        <v>1.26</v>
      </c>
      <c r="HF67" s="796">
        <v>1.0900000000000001</v>
      </c>
      <c r="HG67" s="796">
        <v>1.0900000000000001</v>
      </c>
      <c r="HH67" s="796">
        <v>1.0900000000000001</v>
      </c>
      <c r="HI67" s="796">
        <v>1.0900000000000001</v>
      </c>
      <c r="HJ67" s="796">
        <v>1.0900000000000001</v>
      </c>
      <c r="HK67" s="796">
        <v>1.0900000000000001</v>
      </c>
      <c r="HL67" s="796">
        <v>1.0900000000000001</v>
      </c>
      <c r="HM67" s="796">
        <v>1.0900000000000001</v>
      </c>
      <c r="HN67" s="796">
        <v>0.92</v>
      </c>
      <c r="HO67" s="796">
        <v>0.92</v>
      </c>
      <c r="HP67" s="796">
        <v>0.92</v>
      </c>
      <c r="HQ67" s="796">
        <v>0.92</v>
      </c>
      <c r="HR67" s="796">
        <v>0.92</v>
      </c>
      <c r="HS67" s="796">
        <v>0.92</v>
      </c>
      <c r="HT67" s="796">
        <v>0.92</v>
      </c>
      <c r="HU67" s="796">
        <v>1.1499999999999999</v>
      </c>
      <c r="HV67" s="796">
        <v>1.1499999999999999</v>
      </c>
      <c r="HW67" s="796">
        <v>1.1499999999999999</v>
      </c>
      <c r="HX67" s="796">
        <v>1.1499999999999999</v>
      </c>
      <c r="HY67" s="796">
        <v>1.59</v>
      </c>
      <c r="HZ67" s="796">
        <v>1.59</v>
      </c>
      <c r="IA67" s="796">
        <v>0.55000000000000004</v>
      </c>
      <c r="IB67" s="796">
        <v>0.55000000000000004</v>
      </c>
      <c r="IC67" s="796">
        <v>0.55000000000000004</v>
      </c>
      <c r="ID67" s="796">
        <v>0.52</v>
      </c>
      <c r="IE67" s="796">
        <v>0.52</v>
      </c>
      <c r="IF67" s="796">
        <v>0.52</v>
      </c>
      <c r="IG67" s="796">
        <v>0.52</v>
      </c>
      <c r="IH67" s="796">
        <v>0.61</v>
      </c>
      <c r="II67" s="796">
        <v>0.61</v>
      </c>
      <c r="IJ67" s="796">
        <v>0.61</v>
      </c>
      <c r="IK67" s="796">
        <v>0.61</v>
      </c>
      <c r="IL67" s="796">
        <v>0.61</v>
      </c>
      <c r="IM67" s="796">
        <v>0.61</v>
      </c>
      <c r="IN67" s="796">
        <v>0.61</v>
      </c>
      <c r="IO67" s="796">
        <v>0.61</v>
      </c>
      <c r="IP67" s="796">
        <v>0.42</v>
      </c>
      <c r="IQ67" s="796">
        <v>0.42</v>
      </c>
      <c r="IR67" s="796">
        <v>0.42</v>
      </c>
      <c r="IS67" s="796">
        <v>0.42</v>
      </c>
      <c r="IT67" s="796">
        <v>0.42</v>
      </c>
      <c r="IU67" s="796">
        <v>0.42</v>
      </c>
      <c r="IV67" s="796">
        <v>0.42</v>
      </c>
      <c r="IW67" s="796">
        <v>1.46</v>
      </c>
      <c r="IX67" s="796">
        <v>1.46</v>
      </c>
      <c r="IY67" s="796">
        <v>1.46</v>
      </c>
      <c r="IZ67" s="796">
        <v>1.46</v>
      </c>
      <c r="JA67" s="796">
        <v>1.46</v>
      </c>
      <c r="JB67" s="796">
        <v>1.26</v>
      </c>
      <c r="JC67" s="796">
        <v>1.26</v>
      </c>
      <c r="JD67" s="796">
        <v>1.26</v>
      </c>
      <c r="JE67" s="796">
        <v>1.26</v>
      </c>
      <c r="JF67" s="796">
        <v>1.0900000000000001</v>
      </c>
      <c r="JG67" s="796">
        <v>1.0900000000000001</v>
      </c>
      <c r="JH67" s="796">
        <v>1.0900000000000001</v>
      </c>
      <c r="JI67" s="796">
        <v>1.0900000000000001</v>
      </c>
      <c r="JJ67" s="796">
        <v>1.0900000000000001</v>
      </c>
      <c r="JK67" s="796">
        <v>1.0900000000000001</v>
      </c>
      <c r="JL67" s="796">
        <v>1.0900000000000001</v>
      </c>
      <c r="JM67" s="796">
        <v>1.0900000000000001</v>
      </c>
      <c r="JN67" s="796">
        <v>0.92</v>
      </c>
      <c r="JO67" s="796">
        <v>0.92</v>
      </c>
      <c r="JP67" s="796">
        <v>0.92</v>
      </c>
      <c r="JQ67" s="796">
        <v>0.92</v>
      </c>
      <c r="JR67" s="796">
        <v>0.92</v>
      </c>
      <c r="JS67" s="796">
        <v>0.92</v>
      </c>
      <c r="JT67" s="796">
        <v>0.92</v>
      </c>
      <c r="JU67" s="796">
        <v>1.1499999999999999</v>
      </c>
      <c r="JV67" s="796">
        <v>1.1499999999999999</v>
      </c>
      <c r="JW67" s="796">
        <v>1.1499999999999999</v>
      </c>
      <c r="JX67" s="796">
        <v>1.1499999999999999</v>
      </c>
      <c r="JY67" s="796">
        <v>1.59</v>
      </c>
      <c r="JZ67" s="796">
        <v>1.59</v>
      </c>
      <c r="KA67" s="796">
        <v>0.55000000000000004</v>
      </c>
      <c r="KB67" s="796">
        <v>0.55000000000000004</v>
      </c>
      <c r="KC67" s="796">
        <v>0.55000000000000004</v>
      </c>
      <c r="KD67" s="796">
        <v>0.52</v>
      </c>
      <c r="KE67" s="796">
        <v>0.52</v>
      </c>
      <c r="KF67" s="796">
        <v>0.52</v>
      </c>
      <c r="KG67" s="796">
        <v>0.52</v>
      </c>
      <c r="KH67" s="796">
        <v>0.61</v>
      </c>
      <c r="KI67" s="796">
        <v>0.61</v>
      </c>
      <c r="KJ67" s="796">
        <v>0.61</v>
      </c>
      <c r="KK67" s="796">
        <v>0.61</v>
      </c>
      <c r="KL67" s="796">
        <v>0.61</v>
      </c>
      <c r="KM67" s="796">
        <v>0.61</v>
      </c>
      <c r="KN67" s="796">
        <v>0.61</v>
      </c>
      <c r="KO67" s="796">
        <v>0.61</v>
      </c>
      <c r="KP67" s="796">
        <v>0.42</v>
      </c>
      <c r="KQ67" s="796">
        <v>0.42</v>
      </c>
      <c r="KR67" s="796">
        <v>0.42</v>
      </c>
      <c r="KS67" s="796">
        <v>0.42</v>
      </c>
      <c r="KT67" s="796">
        <v>0.42</v>
      </c>
      <c r="KU67" s="796">
        <v>0.42</v>
      </c>
      <c r="KV67" s="796">
        <v>0.42</v>
      </c>
      <c r="KW67" s="796">
        <v>1.46</v>
      </c>
      <c r="KX67" s="796">
        <v>1.46</v>
      </c>
      <c r="KY67" s="796">
        <v>1.46</v>
      </c>
      <c r="KZ67" s="796">
        <v>1.46</v>
      </c>
      <c r="LA67" s="796">
        <v>1.46</v>
      </c>
      <c r="LB67" s="796">
        <v>1.26</v>
      </c>
      <c r="LC67" s="796">
        <v>1.26</v>
      </c>
      <c r="LD67" s="796">
        <v>1.26</v>
      </c>
      <c r="LE67" s="796">
        <v>1.26</v>
      </c>
      <c r="LF67" s="796">
        <v>1.0900000000000001</v>
      </c>
      <c r="LG67" s="796">
        <v>1.0900000000000001</v>
      </c>
      <c r="LH67" s="796">
        <v>1.0900000000000001</v>
      </c>
      <c r="LI67" s="796">
        <v>1.0900000000000001</v>
      </c>
      <c r="LJ67" s="796">
        <v>1.0900000000000001</v>
      </c>
      <c r="LK67" s="796">
        <v>1.0900000000000001</v>
      </c>
      <c r="LL67" s="796">
        <v>1.0900000000000001</v>
      </c>
      <c r="LM67" s="796">
        <v>1.0900000000000001</v>
      </c>
      <c r="LN67" s="796">
        <v>0.92</v>
      </c>
      <c r="LO67" s="796">
        <v>0.92</v>
      </c>
      <c r="LP67" s="796">
        <v>0.92</v>
      </c>
      <c r="LQ67" s="796">
        <v>0.92</v>
      </c>
      <c r="LR67" s="796">
        <v>0.92</v>
      </c>
      <c r="LS67" s="796">
        <v>0.92</v>
      </c>
      <c r="LT67" s="796">
        <v>0.92</v>
      </c>
      <c r="LU67" s="796">
        <v>1.1499999999999999</v>
      </c>
      <c r="LV67" s="796">
        <v>1.1499999999999999</v>
      </c>
      <c r="LW67" s="796">
        <v>1.1499999999999999</v>
      </c>
      <c r="LX67" s="796">
        <v>1.1499999999999999</v>
      </c>
      <c r="LY67" s="796">
        <v>1.59</v>
      </c>
      <c r="LZ67" s="796">
        <v>1.59</v>
      </c>
      <c r="MA67" s="796">
        <v>0.55000000000000004</v>
      </c>
      <c r="MB67" s="796">
        <v>0.55000000000000004</v>
      </c>
      <c r="MC67" s="796">
        <v>0.55000000000000004</v>
      </c>
      <c r="MD67" s="796">
        <v>0.52</v>
      </c>
      <c r="ME67" s="796">
        <v>0.52</v>
      </c>
      <c r="MF67" s="796">
        <v>0.52</v>
      </c>
      <c r="MG67" s="796">
        <v>0.52</v>
      </c>
      <c r="MH67" s="796">
        <v>0.61</v>
      </c>
      <c r="MI67" s="796">
        <v>0.61</v>
      </c>
      <c r="MJ67" s="796">
        <v>0.61</v>
      </c>
      <c r="MK67" s="796">
        <v>0.61</v>
      </c>
      <c r="ML67" s="796">
        <v>0.61</v>
      </c>
      <c r="MM67" s="796">
        <v>0.61</v>
      </c>
      <c r="MN67" s="796">
        <v>0.61</v>
      </c>
      <c r="MO67" s="796">
        <v>0.61</v>
      </c>
      <c r="MP67" s="796">
        <v>0.42</v>
      </c>
      <c r="MQ67" s="796">
        <v>0.42</v>
      </c>
      <c r="MR67" s="796">
        <v>0.42</v>
      </c>
      <c r="MS67" s="796">
        <v>0.42</v>
      </c>
      <c r="MT67" s="796">
        <v>0.42</v>
      </c>
      <c r="MU67" s="796">
        <v>0.42</v>
      </c>
      <c r="MV67" s="796">
        <v>0.42</v>
      </c>
      <c r="MW67" s="796">
        <v>1.46</v>
      </c>
      <c r="MX67" s="796">
        <v>1.46</v>
      </c>
      <c r="MY67" s="796">
        <v>1.46</v>
      </c>
      <c r="MZ67" s="796">
        <v>1.46</v>
      </c>
      <c r="NA67" s="796">
        <v>1.46</v>
      </c>
      <c r="NB67" s="796">
        <v>1.26</v>
      </c>
      <c r="NC67" s="796">
        <v>1.26</v>
      </c>
      <c r="ND67" s="796">
        <v>1.26</v>
      </c>
      <c r="NE67" s="796">
        <v>1.26</v>
      </c>
      <c r="NF67" s="796">
        <v>1.0900000000000001</v>
      </c>
      <c r="NG67" s="796">
        <v>1.0900000000000001</v>
      </c>
      <c r="NH67" s="796">
        <v>1.0900000000000001</v>
      </c>
      <c r="NI67" s="796">
        <v>1.0900000000000001</v>
      </c>
      <c r="NJ67" s="796">
        <v>1.0900000000000001</v>
      </c>
      <c r="NK67" s="796">
        <v>1.0900000000000001</v>
      </c>
      <c r="NL67" s="796">
        <v>1.0900000000000001</v>
      </c>
      <c r="NM67" s="796">
        <v>1.0900000000000001</v>
      </c>
      <c r="NN67" s="796">
        <v>0.92</v>
      </c>
      <c r="NO67" s="796">
        <v>0.92</v>
      </c>
      <c r="NP67" s="796">
        <v>0.92</v>
      </c>
      <c r="NQ67" s="796">
        <v>0.92</v>
      </c>
      <c r="NR67" s="796">
        <v>0.92</v>
      </c>
      <c r="NS67" s="796">
        <v>0.92</v>
      </c>
      <c r="NT67" s="796">
        <v>0.92</v>
      </c>
      <c r="NU67" s="796">
        <v>1.1499999999999999</v>
      </c>
      <c r="NV67" s="796">
        <v>1.1499999999999999</v>
      </c>
      <c r="NW67" s="796">
        <v>1.1499999999999999</v>
      </c>
      <c r="NX67" s="796">
        <v>1.1499999999999999</v>
      </c>
      <c r="NY67" s="796">
        <v>1.59</v>
      </c>
      <c r="NZ67" s="796">
        <v>1.59</v>
      </c>
      <c r="OA67" s="796">
        <v>0.55000000000000004</v>
      </c>
      <c r="OB67" s="796">
        <v>0.55000000000000004</v>
      </c>
      <c r="OC67" s="796">
        <v>0.55000000000000004</v>
      </c>
      <c r="OD67" s="796">
        <v>0.52</v>
      </c>
      <c r="OE67" s="796">
        <v>0.52</v>
      </c>
      <c r="OF67" s="796">
        <v>0.52</v>
      </c>
      <c r="OG67" s="796">
        <v>0.52</v>
      </c>
      <c r="OH67" s="796">
        <v>0.61</v>
      </c>
      <c r="OI67" s="796">
        <v>0.61</v>
      </c>
      <c r="OJ67" s="796">
        <v>0.61</v>
      </c>
      <c r="OK67" s="796">
        <v>0.61</v>
      </c>
      <c r="OL67" s="796">
        <v>0.61</v>
      </c>
      <c r="OM67" s="796">
        <v>0.61</v>
      </c>
      <c r="ON67" s="796">
        <v>0.61</v>
      </c>
      <c r="OO67" s="796">
        <v>0.61</v>
      </c>
      <c r="OP67" s="796">
        <v>0.42</v>
      </c>
      <c r="OQ67" s="796">
        <v>0.42</v>
      </c>
      <c r="OR67" s="796">
        <v>0.42</v>
      </c>
      <c r="OS67" s="796">
        <v>0.42</v>
      </c>
      <c r="OT67" s="796">
        <v>0.42</v>
      </c>
      <c r="OU67" s="796">
        <v>0.42</v>
      </c>
      <c r="OV67" s="796">
        <v>0.42</v>
      </c>
      <c r="OW67" s="796">
        <v>1.46</v>
      </c>
      <c r="OX67" s="796">
        <v>1.46</v>
      </c>
      <c r="OY67" s="796">
        <v>1.46</v>
      </c>
      <c r="OZ67" s="796">
        <v>1.46</v>
      </c>
      <c r="PA67" s="796">
        <v>1.46</v>
      </c>
      <c r="PB67" s="796">
        <v>1.26</v>
      </c>
      <c r="PC67" s="796">
        <v>1.26</v>
      </c>
      <c r="PD67" s="796">
        <v>1.26</v>
      </c>
      <c r="PE67" s="796">
        <v>1.26</v>
      </c>
      <c r="PF67" s="796">
        <v>1.0900000000000001</v>
      </c>
      <c r="PG67" s="796">
        <v>1.0900000000000001</v>
      </c>
      <c r="PH67" s="796">
        <v>1.0900000000000001</v>
      </c>
      <c r="PI67" s="796">
        <v>1.0900000000000001</v>
      </c>
      <c r="PJ67" s="796">
        <v>1.0900000000000001</v>
      </c>
      <c r="PK67" s="796">
        <v>1.0900000000000001</v>
      </c>
      <c r="PL67" s="796">
        <v>1.0900000000000001</v>
      </c>
      <c r="PM67" s="796">
        <v>1.0900000000000001</v>
      </c>
      <c r="PN67" s="796">
        <v>0.92</v>
      </c>
      <c r="PO67" s="796">
        <v>0.92</v>
      </c>
      <c r="PP67" s="796">
        <v>0.92</v>
      </c>
      <c r="PQ67" s="796">
        <v>0.92</v>
      </c>
      <c r="PR67" s="796">
        <v>0.92</v>
      </c>
      <c r="PS67" s="796">
        <v>0.92</v>
      </c>
      <c r="PT67" s="796">
        <v>0.92</v>
      </c>
      <c r="PU67" s="796">
        <v>1.1499999999999999</v>
      </c>
      <c r="PV67" s="796">
        <v>1.1499999999999999</v>
      </c>
      <c r="PW67" s="796">
        <v>1.1499999999999999</v>
      </c>
      <c r="PX67" s="796">
        <v>1.1499999999999999</v>
      </c>
      <c r="PY67" s="796">
        <v>1.59</v>
      </c>
      <c r="PZ67" s="796">
        <v>1.59</v>
      </c>
      <c r="QA67" s="796">
        <v>0.55000000000000004</v>
      </c>
      <c r="QB67" s="796">
        <v>0.55000000000000004</v>
      </c>
      <c r="QC67" s="796">
        <v>0.55000000000000004</v>
      </c>
      <c r="QD67" s="796">
        <v>0.52</v>
      </c>
      <c r="QE67" s="796">
        <v>0.52</v>
      </c>
      <c r="QF67" s="796">
        <v>0.52</v>
      </c>
      <c r="QG67" s="796">
        <v>0.52</v>
      </c>
      <c r="QH67" s="796">
        <v>0.61</v>
      </c>
      <c r="QI67" s="796">
        <v>0.61</v>
      </c>
      <c r="QJ67" s="796">
        <v>0.61</v>
      </c>
      <c r="QK67" s="796">
        <v>0.61</v>
      </c>
      <c r="QL67" s="796">
        <v>0.61</v>
      </c>
      <c r="QM67" s="796">
        <v>0.61</v>
      </c>
      <c r="QN67" s="796">
        <v>0.61</v>
      </c>
      <c r="QO67" s="796">
        <v>0.61</v>
      </c>
      <c r="QP67" s="796">
        <v>0.42</v>
      </c>
      <c r="QQ67" s="796">
        <v>0.42</v>
      </c>
      <c r="QR67" s="796">
        <v>0.42</v>
      </c>
      <c r="QS67" s="796">
        <v>0.42</v>
      </c>
      <c r="QT67" s="796">
        <v>0.42</v>
      </c>
      <c r="QU67" s="796">
        <v>0.42</v>
      </c>
      <c r="QV67" s="796">
        <v>0.42</v>
      </c>
      <c r="QW67" s="796">
        <v>1.46</v>
      </c>
      <c r="QX67" s="796">
        <v>1.46</v>
      </c>
      <c r="QY67" s="796">
        <v>1.46</v>
      </c>
      <c r="QZ67" s="796">
        <v>1.46</v>
      </c>
      <c r="RA67" s="796">
        <v>1.46</v>
      </c>
      <c r="RB67" s="796">
        <v>1.26</v>
      </c>
      <c r="RC67" s="796">
        <v>1.26</v>
      </c>
      <c r="RD67" s="796">
        <v>1.26</v>
      </c>
      <c r="RE67" s="796">
        <v>1.26</v>
      </c>
      <c r="RF67" s="796">
        <v>1.0900000000000001</v>
      </c>
      <c r="RG67" s="796">
        <v>1.0900000000000001</v>
      </c>
      <c r="RH67" s="796">
        <v>1.0900000000000001</v>
      </c>
      <c r="RI67" s="796">
        <v>1.0900000000000001</v>
      </c>
      <c r="RJ67" s="796">
        <v>1.0900000000000001</v>
      </c>
      <c r="RK67" s="796">
        <v>1.0900000000000001</v>
      </c>
      <c r="RL67" s="796">
        <v>1.0900000000000001</v>
      </c>
      <c r="RM67" s="796">
        <v>1.0900000000000001</v>
      </c>
      <c r="RN67" s="796">
        <v>0.92</v>
      </c>
      <c r="RO67" s="796">
        <v>0.92</v>
      </c>
      <c r="RP67" s="796">
        <v>0.92</v>
      </c>
      <c r="RQ67" s="796">
        <v>0.92</v>
      </c>
      <c r="RR67" s="796">
        <v>0.92</v>
      </c>
      <c r="RS67" s="796">
        <v>0.92</v>
      </c>
      <c r="RT67" s="796">
        <v>0.92</v>
      </c>
      <c r="RU67" s="796">
        <v>1.1499999999999999</v>
      </c>
      <c r="RV67" s="796">
        <v>1.1499999999999999</v>
      </c>
      <c r="RW67" s="796">
        <v>1.1499999999999999</v>
      </c>
      <c r="RX67" s="796">
        <v>1.1499999999999999</v>
      </c>
      <c r="RY67" s="796">
        <v>1.59</v>
      </c>
      <c r="RZ67" s="796">
        <v>1.59</v>
      </c>
      <c r="SA67" s="796">
        <v>0.55000000000000004</v>
      </c>
      <c r="SB67" s="796">
        <v>0.55000000000000004</v>
      </c>
      <c r="SC67" s="796">
        <v>0.55000000000000004</v>
      </c>
      <c r="SD67" s="796">
        <v>0.52</v>
      </c>
      <c r="SE67" s="796">
        <v>0.52</v>
      </c>
      <c r="SF67" s="796">
        <v>0.52</v>
      </c>
      <c r="SG67" s="796">
        <v>0.52</v>
      </c>
      <c r="SH67" s="797">
        <v>0.61</v>
      </c>
      <c r="SI67" s="471"/>
      <c r="SJ67" s="452"/>
      <c r="SK67" s="440"/>
      <c r="SL67" s="440"/>
      <c r="SM67" s="440"/>
    </row>
    <row r="68" spans="1:507" outlineLevel="3" x14ac:dyDescent="0.35">
      <c r="A68" s="440"/>
      <c r="B68" s="449"/>
      <c r="C68" s="659">
        <f t="shared" si="32"/>
        <v>4</v>
      </c>
      <c r="D68" s="471"/>
      <c r="E68" s="529"/>
      <c r="F68" s="529"/>
      <c r="G68" s="471"/>
      <c r="H68" s="682"/>
      <c r="I68" s="683" t="s">
        <v>243</v>
      </c>
      <c r="J68" s="684"/>
      <c r="K68" s="798">
        <v>1.98</v>
      </c>
      <c r="L68" s="799">
        <v>1.98</v>
      </c>
      <c r="M68" s="799">
        <v>1.98</v>
      </c>
      <c r="N68" s="799">
        <v>2.2000000000000002</v>
      </c>
      <c r="O68" s="799">
        <v>2.2000000000000002</v>
      </c>
      <c r="P68" s="799">
        <v>2.2000000000000002</v>
      </c>
      <c r="Q68" s="799">
        <v>2.2000000000000002</v>
      </c>
      <c r="R68" s="799">
        <v>2.2000000000000002</v>
      </c>
      <c r="S68" s="799">
        <v>2.2000000000000002</v>
      </c>
      <c r="T68" s="799">
        <v>2.2000000000000002</v>
      </c>
      <c r="U68" s="799">
        <v>2.2799999999999998</v>
      </c>
      <c r="V68" s="799">
        <v>2.2799999999999998</v>
      </c>
      <c r="W68" s="799">
        <v>2.2799999999999998</v>
      </c>
      <c r="X68" s="799">
        <v>2.2799999999999998</v>
      </c>
      <c r="Y68" s="799">
        <v>2.33</v>
      </c>
      <c r="Z68" s="799">
        <v>2.33</v>
      </c>
      <c r="AA68" s="799">
        <v>1.39</v>
      </c>
      <c r="AB68" s="799">
        <v>1.39</v>
      </c>
      <c r="AC68" s="799">
        <v>1.39</v>
      </c>
      <c r="AD68" s="799">
        <v>1.46</v>
      </c>
      <c r="AE68" s="799">
        <v>1.46</v>
      </c>
      <c r="AF68" s="799">
        <v>1.46</v>
      </c>
      <c r="AG68" s="799">
        <v>1.46</v>
      </c>
      <c r="AH68" s="799">
        <v>2.08</v>
      </c>
      <c r="AI68" s="799">
        <v>2.08</v>
      </c>
      <c r="AJ68" s="799">
        <v>2.08</v>
      </c>
      <c r="AK68" s="799">
        <v>2.08</v>
      </c>
      <c r="AL68" s="799">
        <v>2.08</v>
      </c>
      <c r="AM68" s="799">
        <v>2.08</v>
      </c>
      <c r="AN68" s="799">
        <v>2.08</v>
      </c>
      <c r="AO68" s="799">
        <v>2.08</v>
      </c>
      <c r="AP68" s="799">
        <v>1.46</v>
      </c>
      <c r="AQ68" s="799">
        <v>1.46</v>
      </c>
      <c r="AR68" s="799">
        <v>1.46</v>
      </c>
      <c r="AS68" s="799">
        <v>1.46</v>
      </c>
      <c r="AT68" s="799">
        <v>1.46</v>
      </c>
      <c r="AU68" s="799">
        <v>1.46</v>
      </c>
      <c r="AV68" s="799">
        <v>1.46</v>
      </c>
      <c r="AW68" s="799">
        <v>1.91</v>
      </c>
      <c r="AX68" s="799">
        <v>1.91</v>
      </c>
      <c r="AY68" s="799">
        <v>1.91</v>
      </c>
      <c r="AZ68" s="799">
        <v>1.91</v>
      </c>
      <c r="BA68" s="799">
        <v>1.91</v>
      </c>
      <c r="BB68" s="799">
        <v>1.87</v>
      </c>
      <c r="BC68" s="799">
        <v>1.87</v>
      </c>
      <c r="BD68" s="799">
        <v>1.87</v>
      </c>
      <c r="BE68" s="799">
        <v>1.87</v>
      </c>
      <c r="BF68" s="799">
        <v>1.98</v>
      </c>
      <c r="BG68" s="799">
        <v>1.98</v>
      </c>
      <c r="BH68" s="799">
        <v>1.98</v>
      </c>
      <c r="BI68" s="799">
        <v>1.98</v>
      </c>
      <c r="BJ68" s="799">
        <v>1.98</v>
      </c>
      <c r="BK68" s="799">
        <v>1.98</v>
      </c>
      <c r="BL68" s="799">
        <v>1.98</v>
      </c>
      <c r="BM68" s="799">
        <v>1.98</v>
      </c>
      <c r="BN68" s="799">
        <v>2.2000000000000002</v>
      </c>
      <c r="BO68" s="799">
        <v>2.2000000000000002</v>
      </c>
      <c r="BP68" s="799">
        <v>2.2000000000000002</v>
      </c>
      <c r="BQ68" s="799">
        <v>2.2000000000000002</v>
      </c>
      <c r="BR68" s="799">
        <v>2.2000000000000002</v>
      </c>
      <c r="BS68" s="799">
        <v>2.2000000000000002</v>
      </c>
      <c r="BT68" s="799">
        <v>2.2000000000000002</v>
      </c>
      <c r="BU68" s="799">
        <v>2.2799999999999998</v>
      </c>
      <c r="BV68" s="799">
        <v>2.2799999999999998</v>
      </c>
      <c r="BW68" s="799">
        <v>2.2799999999999998</v>
      </c>
      <c r="BX68" s="799">
        <v>2.2799999999999998</v>
      </c>
      <c r="BY68" s="799">
        <v>2.33</v>
      </c>
      <c r="BZ68" s="799">
        <v>2.33</v>
      </c>
      <c r="CA68" s="799">
        <v>1.39</v>
      </c>
      <c r="CB68" s="799">
        <v>1.39</v>
      </c>
      <c r="CC68" s="799">
        <v>1.39</v>
      </c>
      <c r="CD68" s="799">
        <v>1.46</v>
      </c>
      <c r="CE68" s="799">
        <v>1.46</v>
      </c>
      <c r="CF68" s="799">
        <v>1.46</v>
      </c>
      <c r="CG68" s="799">
        <v>1.46</v>
      </c>
      <c r="CH68" s="799">
        <v>2.08</v>
      </c>
      <c r="CI68" s="799">
        <v>2.08</v>
      </c>
      <c r="CJ68" s="799">
        <v>2.08</v>
      </c>
      <c r="CK68" s="799">
        <v>2.08</v>
      </c>
      <c r="CL68" s="799">
        <v>2.08</v>
      </c>
      <c r="CM68" s="799">
        <v>2.08</v>
      </c>
      <c r="CN68" s="799">
        <v>2.08</v>
      </c>
      <c r="CO68" s="799">
        <v>2.08</v>
      </c>
      <c r="CP68" s="799">
        <v>1.46</v>
      </c>
      <c r="CQ68" s="799">
        <v>1.46</v>
      </c>
      <c r="CR68" s="799">
        <v>1.46</v>
      </c>
      <c r="CS68" s="799">
        <v>1.46</v>
      </c>
      <c r="CT68" s="799">
        <v>1.46</v>
      </c>
      <c r="CU68" s="799">
        <v>1.46</v>
      </c>
      <c r="CV68" s="799">
        <v>1.46</v>
      </c>
      <c r="CW68" s="799">
        <v>1.91</v>
      </c>
      <c r="CX68" s="799">
        <v>1.91</v>
      </c>
      <c r="CY68" s="799">
        <v>1.91</v>
      </c>
      <c r="CZ68" s="799">
        <v>1.91</v>
      </c>
      <c r="DA68" s="799">
        <v>1.91</v>
      </c>
      <c r="DB68" s="799">
        <v>2.0099999999999998</v>
      </c>
      <c r="DC68" s="799">
        <v>2.0099999999999998</v>
      </c>
      <c r="DD68" s="799">
        <v>2.0099999999999998</v>
      </c>
      <c r="DE68" s="799">
        <v>2.0099999999999998</v>
      </c>
      <c r="DF68" s="799">
        <v>1.89</v>
      </c>
      <c r="DG68" s="799">
        <v>1.89</v>
      </c>
      <c r="DH68" s="799">
        <v>1.89</v>
      </c>
      <c r="DI68" s="799">
        <v>1.89</v>
      </c>
      <c r="DJ68" s="799">
        <v>1.89</v>
      </c>
      <c r="DK68" s="799">
        <v>1.89</v>
      </c>
      <c r="DL68" s="799">
        <v>1.89</v>
      </c>
      <c r="DM68" s="799">
        <v>1.89</v>
      </c>
      <c r="DN68" s="799">
        <v>2.0299999999999998</v>
      </c>
      <c r="DO68" s="799">
        <v>2.0299999999999998</v>
      </c>
      <c r="DP68" s="799">
        <v>2.0299999999999998</v>
      </c>
      <c r="DQ68" s="799">
        <v>2.0299999999999998</v>
      </c>
      <c r="DR68" s="799">
        <v>2.0299999999999998</v>
      </c>
      <c r="DS68" s="799">
        <v>2.0299999999999998</v>
      </c>
      <c r="DT68" s="799">
        <v>2.0299999999999998</v>
      </c>
      <c r="DU68" s="799">
        <v>2.15</v>
      </c>
      <c r="DV68" s="799">
        <v>2.15</v>
      </c>
      <c r="DW68" s="799">
        <v>2.15</v>
      </c>
      <c r="DX68" s="799">
        <v>2.15</v>
      </c>
      <c r="DY68" s="799">
        <v>2.21</v>
      </c>
      <c r="DZ68" s="799">
        <v>2.21</v>
      </c>
      <c r="EA68" s="799">
        <v>1.39</v>
      </c>
      <c r="EB68" s="799">
        <v>1.39</v>
      </c>
      <c r="EC68" s="799">
        <v>1.39</v>
      </c>
      <c r="ED68" s="799">
        <v>1.46</v>
      </c>
      <c r="EE68" s="799">
        <v>1.46</v>
      </c>
      <c r="EF68" s="799">
        <v>1.46</v>
      </c>
      <c r="EG68" s="799">
        <v>1.46</v>
      </c>
      <c r="EH68" s="799">
        <v>2.08</v>
      </c>
      <c r="EI68" s="799">
        <v>2.08</v>
      </c>
      <c r="EJ68" s="799">
        <v>2.08</v>
      </c>
      <c r="EK68" s="799">
        <v>2.08</v>
      </c>
      <c r="EL68" s="799">
        <v>2.08</v>
      </c>
      <c r="EM68" s="799">
        <v>2.08</v>
      </c>
      <c r="EN68" s="799">
        <v>2.08</v>
      </c>
      <c r="EO68" s="799">
        <v>2.08</v>
      </c>
      <c r="EP68" s="799">
        <v>1.46</v>
      </c>
      <c r="EQ68" s="799">
        <v>1.46</v>
      </c>
      <c r="ER68" s="799">
        <v>1.46</v>
      </c>
      <c r="ES68" s="799">
        <v>1.46</v>
      </c>
      <c r="ET68" s="799">
        <v>1.46</v>
      </c>
      <c r="EU68" s="799">
        <v>1.46</v>
      </c>
      <c r="EV68" s="799">
        <v>1.46</v>
      </c>
      <c r="EW68" s="799">
        <v>1.91</v>
      </c>
      <c r="EX68" s="799">
        <v>1.91</v>
      </c>
      <c r="EY68" s="799">
        <v>1.91</v>
      </c>
      <c r="EZ68" s="799">
        <v>1.91</v>
      </c>
      <c r="FA68" s="799">
        <v>1.91</v>
      </c>
      <c r="FB68" s="799">
        <v>2.0099999999999998</v>
      </c>
      <c r="FC68" s="799">
        <v>2.0099999999999998</v>
      </c>
      <c r="FD68" s="799">
        <v>2.0099999999999998</v>
      </c>
      <c r="FE68" s="799">
        <v>2.0099999999999998</v>
      </c>
      <c r="FF68" s="799">
        <v>1.89</v>
      </c>
      <c r="FG68" s="799">
        <v>1.89</v>
      </c>
      <c r="FH68" s="799">
        <v>1.89</v>
      </c>
      <c r="FI68" s="799">
        <v>1.89</v>
      </c>
      <c r="FJ68" s="799">
        <v>1.89</v>
      </c>
      <c r="FK68" s="799">
        <v>1.89</v>
      </c>
      <c r="FL68" s="799">
        <v>1.89</v>
      </c>
      <c r="FM68" s="799">
        <v>1.89</v>
      </c>
      <c r="FN68" s="799">
        <v>2.0299999999999998</v>
      </c>
      <c r="FO68" s="799">
        <v>2.0299999999999998</v>
      </c>
      <c r="FP68" s="799">
        <v>2.0299999999999998</v>
      </c>
      <c r="FQ68" s="799">
        <v>2.0299999999999998</v>
      </c>
      <c r="FR68" s="799">
        <v>2.0299999999999998</v>
      </c>
      <c r="FS68" s="799">
        <v>2.0299999999999998</v>
      </c>
      <c r="FT68" s="799">
        <v>2.0299999999999998</v>
      </c>
      <c r="FU68" s="799">
        <v>2.15</v>
      </c>
      <c r="FV68" s="799">
        <v>2.15</v>
      </c>
      <c r="FW68" s="799">
        <v>2.15</v>
      </c>
      <c r="FX68" s="799">
        <v>2.15</v>
      </c>
      <c r="FY68" s="799">
        <v>2.21</v>
      </c>
      <c r="FZ68" s="799">
        <v>2.21</v>
      </c>
      <c r="GA68" s="799">
        <v>1.39</v>
      </c>
      <c r="GB68" s="799">
        <v>1.39</v>
      </c>
      <c r="GC68" s="799">
        <v>1.39</v>
      </c>
      <c r="GD68" s="799">
        <v>1.46</v>
      </c>
      <c r="GE68" s="799">
        <v>1.46</v>
      </c>
      <c r="GF68" s="799">
        <v>1.46</v>
      </c>
      <c r="GG68" s="799">
        <v>1.46</v>
      </c>
      <c r="GH68" s="799">
        <v>2.08</v>
      </c>
      <c r="GI68" s="799">
        <v>2.08</v>
      </c>
      <c r="GJ68" s="799">
        <v>2.08</v>
      </c>
      <c r="GK68" s="799">
        <v>2.08</v>
      </c>
      <c r="GL68" s="799">
        <v>2.08</v>
      </c>
      <c r="GM68" s="799">
        <v>2.08</v>
      </c>
      <c r="GN68" s="799">
        <v>2.08</v>
      </c>
      <c r="GO68" s="799">
        <v>2.08</v>
      </c>
      <c r="GP68" s="799">
        <v>1.46</v>
      </c>
      <c r="GQ68" s="799">
        <v>1.46</v>
      </c>
      <c r="GR68" s="799">
        <v>1.46</v>
      </c>
      <c r="GS68" s="799">
        <v>1.46</v>
      </c>
      <c r="GT68" s="799">
        <v>1.46</v>
      </c>
      <c r="GU68" s="799">
        <v>1.46</v>
      </c>
      <c r="GV68" s="799">
        <v>1.46</v>
      </c>
      <c r="GW68" s="799">
        <v>1.91</v>
      </c>
      <c r="GX68" s="799">
        <v>1.91</v>
      </c>
      <c r="GY68" s="799">
        <v>1.91</v>
      </c>
      <c r="GZ68" s="799">
        <v>1.91</v>
      </c>
      <c r="HA68" s="799">
        <v>1.91</v>
      </c>
      <c r="HB68" s="799">
        <v>2.0099999999999998</v>
      </c>
      <c r="HC68" s="799">
        <v>2.0099999999999998</v>
      </c>
      <c r="HD68" s="799">
        <v>2.0099999999999998</v>
      </c>
      <c r="HE68" s="799">
        <v>2.0099999999999998</v>
      </c>
      <c r="HF68" s="799">
        <v>1.89</v>
      </c>
      <c r="HG68" s="799">
        <v>1.89</v>
      </c>
      <c r="HH68" s="799">
        <v>1.89</v>
      </c>
      <c r="HI68" s="799">
        <v>1.89</v>
      </c>
      <c r="HJ68" s="799">
        <v>1.89</v>
      </c>
      <c r="HK68" s="799">
        <v>1.89</v>
      </c>
      <c r="HL68" s="799">
        <v>1.89</v>
      </c>
      <c r="HM68" s="799">
        <v>1.89</v>
      </c>
      <c r="HN68" s="799">
        <v>2.0299999999999998</v>
      </c>
      <c r="HO68" s="799">
        <v>2.0299999999999998</v>
      </c>
      <c r="HP68" s="799">
        <v>2.0299999999999998</v>
      </c>
      <c r="HQ68" s="799">
        <v>2.0299999999999998</v>
      </c>
      <c r="HR68" s="799">
        <v>2.0299999999999998</v>
      </c>
      <c r="HS68" s="799">
        <v>2.0299999999999998</v>
      </c>
      <c r="HT68" s="799">
        <v>2.0299999999999998</v>
      </c>
      <c r="HU68" s="799">
        <v>2.15</v>
      </c>
      <c r="HV68" s="799">
        <v>2.15</v>
      </c>
      <c r="HW68" s="799">
        <v>2.15</v>
      </c>
      <c r="HX68" s="799">
        <v>2.15</v>
      </c>
      <c r="HY68" s="799">
        <v>2.21</v>
      </c>
      <c r="HZ68" s="799">
        <v>2.21</v>
      </c>
      <c r="IA68" s="799">
        <v>1.39</v>
      </c>
      <c r="IB68" s="799">
        <v>1.39</v>
      </c>
      <c r="IC68" s="799">
        <v>1.39</v>
      </c>
      <c r="ID68" s="799">
        <v>1.46</v>
      </c>
      <c r="IE68" s="799">
        <v>1.46</v>
      </c>
      <c r="IF68" s="799">
        <v>1.46</v>
      </c>
      <c r="IG68" s="799">
        <v>1.46</v>
      </c>
      <c r="IH68" s="799">
        <v>2.08</v>
      </c>
      <c r="II68" s="799">
        <v>2.08</v>
      </c>
      <c r="IJ68" s="799">
        <v>2.08</v>
      </c>
      <c r="IK68" s="799">
        <v>2.08</v>
      </c>
      <c r="IL68" s="799">
        <v>2.08</v>
      </c>
      <c r="IM68" s="799">
        <v>2.08</v>
      </c>
      <c r="IN68" s="799">
        <v>2.08</v>
      </c>
      <c r="IO68" s="799">
        <v>2.08</v>
      </c>
      <c r="IP68" s="799">
        <v>1.46</v>
      </c>
      <c r="IQ68" s="799">
        <v>1.46</v>
      </c>
      <c r="IR68" s="799">
        <v>1.46</v>
      </c>
      <c r="IS68" s="799">
        <v>1.46</v>
      </c>
      <c r="IT68" s="799">
        <v>1.46</v>
      </c>
      <c r="IU68" s="799">
        <v>1.46</v>
      </c>
      <c r="IV68" s="799">
        <v>1.46</v>
      </c>
      <c r="IW68" s="799">
        <v>1.91</v>
      </c>
      <c r="IX68" s="799">
        <v>1.91</v>
      </c>
      <c r="IY68" s="799">
        <v>1.91</v>
      </c>
      <c r="IZ68" s="799">
        <v>1.91</v>
      </c>
      <c r="JA68" s="799">
        <v>1.91</v>
      </c>
      <c r="JB68" s="799">
        <v>2.0099999999999998</v>
      </c>
      <c r="JC68" s="799">
        <v>2.0099999999999998</v>
      </c>
      <c r="JD68" s="799">
        <v>2.0099999999999998</v>
      </c>
      <c r="JE68" s="799">
        <v>2.0099999999999998</v>
      </c>
      <c r="JF68" s="799">
        <v>1.89</v>
      </c>
      <c r="JG68" s="799">
        <v>1.89</v>
      </c>
      <c r="JH68" s="799">
        <v>1.89</v>
      </c>
      <c r="JI68" s="799">
        <v>1.89</v>
      </c>
      <c r="JJ68" s="799">
        <v>1.89</v>
      </c>
      <c r="JK68" s="799">
        <v>1.89</v>
      </c>
      <c r="JL68" s="799">
        <v>1.89</v>
      </c>
      <c r="JM68" s="799">
        <v>1.89</v>
      </c>
      <c r="JN68" s="799">
        <v>2.0299999999999998</v>
      </c>
      <c r="JO68" s="799">
        <v>2.0299999999999998</v>
      </c>
      <c r="JP68" s="799">
        <v>2.0299999999999998</v>
      </c>
      <c r="JQ68" s="799">
        <v>2.0299999999999998</v>
      </c>
      <c r="JR68" s="799">
        <v>2.0299999999999998</v>
      </c>
      <c r="JS68" s="799">
        <v>2.0299999999999998</v>
      </c>
      <c r="JT68" s="799">
        <v>2.0299999999999998</v>
      </c>
      <c r="JU68" s="799">
        <v>2.15</v>
      </c>
      <c r="JV68" s="799">
        <v>2.15</v>
      </c>
      <c r="JW68" s="799">
        <v>2.15</v>
      </c>
      <c r="JX68" s="799">
        <v>2.15</v>
      </c>
      <c r="JY68" s="799">
        <v>2.21</v>
      </c>
      <c r="JZ68" s="799">
        <v>2.21</v>
      </c>
      <c r="KA68" s="799">
        <v>1.39</v>
      </c>
      <c r="KB68" s="799">
        <v>1.39</v>
      </c>
      <c r="KC68" s="799">
        <v>1.39</v>
      </c>
      <c r="KD68" s="799">
        <v>1.46</v>
      </c>
      <c r="KE68" s="799">
        <v>1.46</v>
      </c>
      <c r="KF68" s="799">
        <v>1.46</v>
      </c>
      <c r="KG68" s="799">
        <v>1.46</v>
      </c>
      <c r="KH68" s="799">
        <v>2.08</v>
      </c>
      <c r="KI68" s="799">
        <v>2.08</v>
      </c>
      <c r="KJ68" s="799">
        <v>2.08</v>
      </c>
      <c r="KK68" s="799">
        <v>2.08</v>
      </c>
      <c r="KL68" s="799">
        <v>2.08</v>
      </c>
      <c r="KM68" s="799">
        <v>2.08</v>
      </c>
      <c r="KN68" s="799">
        <v>2.08</v>
      </c>
      <c r="KO68" s="799">
        <v>2.08</v>
      </c>
      <c r="KP68" s="799">
        <v>1.46</v>
      </c>
      <c r="KQ68" s="799">
        <v>1.46</v>
      </c>
      <c r="KR68" s="799">
        <v>1.46</v>
      </c>
      <c r="KS68" s="799">
        <v>1.46</v>
      </c>
      <c r="KT68" s="799">
        <v>1.46</v>
      </c>
      <c r="KU68" s="799">
        <v>1.46</v>
      </c>
      <c r="KV68" s="799">
        <v>1.46</v>
      </c>
      <c r="KW68" s="799">
        <v>1.91</v>
      </c>
      <c r="KX68" s="799">
        <v>1.91</v>
      </c>
      <c r="KY68" s="799">
        <v>1.91</v>
      </c>
      <c r="KZ68" s="799">
        <v>1.91</v>
      </c>
      <c r="LA68" s="799">
        <v>1.91</v>
      </c>
      <c r="LB68" s="799">
        <v>2.0099999999999998</v>
      </c>
      <c r="LC68" s="799">
        <v>2.0099999999999998</v>
      </c>
      <c r="LD68" s="799">
        <v>2.0099999999999998</v>
      </c>
      <c r="LE68" s="799">
        <v>2.0099999999999998</v>
      </c>
      <c r="LF68" s="799">
        <v>1.89</v>
      </c>
      <c r="LG68" s="799">
        <v>1.89</v>
      </c>
      <c r="LH68" s="799">
        <v>1.89</v>
      </c>
      <c r="LI68" s="799">
        <v>1.89</v>
      </c>
      <c r="LJ68" s="799">
        <v>1.89</v>
      </c>
      <c r="LK68" s="799">
        <v>1.89</v>
      </c>
      <c r="LL68" s="799">
        <v>1.89</v>
      </c>
      <c r="LM68" s="799">
        <v>1.89</v>
      </c>
      <c r="LN68" s="799">
        <v>2.0299999999999998</v>
      </c>
      <c r="LO68" s="799">
        <v>2.0299999999999998</v>
      </c>
      <c r="LP68" s="799">
        <v>2.0299999999999998</v>
      </c>
      <c r="LQ68" s="799">
        <v>2.0299999999999998</v>
      </c>
      <c r="LR68" s="799">
        <v>2.0299999999999998</v>
      </c>
      <c r="LS68" s="799">
        <v>2.0299999999999998</v>
      </c>
      <c r="LT68" s="799">
        <v>2.0299999999999998</v>
      </c>
      <c r="LU68" s="799">
        <v>2.15</v>
      </c>
      <c r="LV68" s="799">
        <v>2.15</v>
      </c>
      <c r="LW68" s="799">
        <v>2.15</v>
      </c>
      <c r="LX68" s="799">
        <v>2.15</v>
      </c>
      <c r="LY68" s="799">
        <v>2.21</v>
      </c>
      <c r="LZ68" s="799">
        <v>2.21</v>
      </c>
      <c r="MA68" s="799">
        <v>1.39</v>
      </c>
      <c r="MB68" s="799">
        <v>1.39</v>
      </c>
      <c r="MC68" s="799">
        <v>1.39</v>
      </c>
      <c r="MD68" s="799">
        <v>1.46</v>
      </c>
      <c r="ME68" s="799">
        <v>1.46</v>
      </c>
      <c r="MF68" s="799">
        <v>1.46</v>
      </c>
      <c r="MG68" s="799">
        <v>1.46</v>
      </c>
      <c r="MH68" s="799">
        <v>2.08</v>
      </c>
      <c r="MI68" s="799">
        <v>2.08</v>
      </c>
      <c r="MJ68" s="799">
        <v>2.08</v>
      </c>
      <c r="MK68" s="799">
        <v>2.08</v>
      </c>
      <c r="ML68" s="799">
        <v>2.08</v>
      </c>
      <c r="MM68" s="799">
        <v>2.08</v>
      </c>
      <c r="MN68" s="799">
        <v>2.08</v>
      </c>
      <c r="MO68" s="799">
        <v>2.08</v>
      </c>
      <c r="MP68" s="799">
        <v>1.46</v>
      </c>
      <c r="MQ68" s="799">
        <v>1.46</v>
      </c>
      <c r="MR68" s="799">
        <v>1.46</v>
      </c>
      <c r="MS68" s="799">
        <v>1.46</v>
      </c>
      <c r="MT68" s="799">
        <v>1.46</v>
      </c>
      <c r="MU68" s="799">
        <v>1.46</v>
      </c>
      <c r="MV68" s="799">
        <v>1.46</v>
      </c>
      <c r="MW68" s="799">
        <v>1.91</v>
      </c>
      <c r="MX68" s="799">
        <v>1.91</v>
      </c>
      <c r="MY68" s="799">
        <v>1.91</v>
      </c>
      <c r="MZ68" s="799">
        <v>1.91</v>
      </c>
      <c r="NA68" s="799">
        <v>1.91</v>
      </c>
      <c r="NB68" s="799">
        <v>2.0099999999999998</v>
      </c>
      <c r="NC68" s="799">
        <v>2.0099999999999998</v>
      </c>
      <c r="ND68" s="799">
        <v>2.0099999999999998</v>
      </c>
      <c r="NE68" s="799">
        <v>2.0099999999999998</v>
      </c>
      <c r="NF68" s="799">
        <v>1.89</v>
      </c>
      <c r="NG68" s="799">
        <v>1.89</v>
      </c>
      <c r="NH68" s="799">
        <v>1.89</v>
      </c>
      <c r="NI68" s="799">
        <v>1.89</v>
      </c>
      <c r="NJ68" s="799">
        <v>1.89</v>
      </c>
      <c r="NK68" s="799">
        <v>1.89</v>
      </c>
      <c r="NL68" s="799">
        <v>1.89</v>
      </c>
      <c r="NM68" s="799">
        <v>1.89</v>
      </c>
      <c r="NN68" s="799">
        <v>2.0299999999999998</v>
      </c>
      <c r="NO68" s="799">
        <v>2.0299999999999998</v>
      </c>
      <c r="NP68" s="799">
        <v>2.0299999999999998</v>
      </c>
      <c r="NQ68" s="799">
        <v>2.0299999999999998</v>
      </c>
      <c r="NR68" s="799">
        <v>2.0299999999999998</v>
      </c>
      <c r="NS68" s="799">
        <v>2.0299999999999998</v>
      </c>
      <c r="NT68" s="799">
        <v>2.0299999999999998</v>
      </c>
      <c r="NU68" s="799">
        <v>2.15</v>
      </c>
      <c r="NV68" s="799">
        <v>2.15</v>
      </c>
      <c r="NW68" s="799">
        <v>2.15</v>
      </c>
      <c r="NX68" s="799">
        <v>2.15</v>
      </c>
      <c r="NY68" s="799">
        <v>2.21</v>
      </c>
      <c r="NZ68" s="799">
        <v>2.21</v>
      </c>
      <c r="OA68" s="799">
        <v>1.39</v>
      </c>
      <c r="OB68" s="799">
        <v>1.39</v>
      </c>
      <c r="OC68" s="799">
        <v>1.39</v>
      </c>
      <c r="OD68" s="799">
        <v>1.46</v>
      </c>
      <c r="OE68" s="799">
        <v>1.46</v>
      </c>
      <c r="OF68" s="799">
        <v>1.46</v>
      </c>
      <c r="OG68" s="799">
        <v>1.46</v>
      </c>
      <c r="OH68" s="799">
        <v>2.08</v>
      </c>
      <c r="OI68" s="799">
        <v>2.08</v>
      </c>
      <c r="OJ68" s="799">
        <v>2.08</v>
      </c>
      <c r="OK68" s="799">
        <v>2.08</v>
      </c>
      <c r="OL68" s="799">
        <v>2.08</v>
      </c>
      <c r="OM68" s="799">
        <v>2.08</v>
      </c>
      <c r="ON68" s="799">
        <v>2.08</v>
      </c>
      <c r="OO68" s="799">
        <v>2.08</v>
      </c>
      <c r="OP68" s="799">
        <v>1.46</v>
      </c>
      <c r="OQ68" s="799">
        <v>1.46</v>
      </c>
      <c r="OR68" s="799">
        <v>1.46</v>
      </c>
      <c r="OS68" s="799">
        <v>1.46</v>
      </c>
      <c r="OT68" s="799">
        <v>1.46</v>
      </c>
      <c r="OU68" s="799">
        <v>1.46</v>
      </c>
      <c r="OV68" s="799">
        <v>1.46</v>
      </c>
      <c r="OW68" s="799">
        <v>1.91</v>
      </c>
      <c r="OX68" s="799">
        <v>1.91</v>
      </c>
      <c r="OY68" s="799">
        <v>1.91</v>
      </c>
      <c r="OZ68" s="799">
        <v>1.91</v>
      </c>
      <c r="PA68" s="799">
        <v>1.91</v>
      </c>
      <c r="PB68" s="799">
        <v>2.0099999999999998</v>
      </c>
      <c r="PC68" s="799">
        <v>2.0099999999999998</v>
      </c>
      <c r="PD68" s="799">
        <v>2.0099999999999998</v>
      </c>
      <c r="PE68" s="799">
        <v>2.0099999999999998</v>
      </c>
      <c r="PF68" s="799">
        <v>1.89</v>
      </c>
      <c r="PG68" s="799">
        <v>1.89</v>
      </c>
      <c r="PH68" s="799">
        <v>1.89</v>
      </c>
      <c r="PI68" s="799">
        <v>1.89</v>
      </c>
      <c r="PJ68" s="799">
        <v>1.89</v>
      </c>
      <c r="PK68" s="799">
        <v>1.89</v>
      </c>
      <c r="PL68" s="799">
        <v>1.89</v>
      </c>
      <c r="PM68" s="799">
        <v>1.89</v>
      </c>
      <c r="PN68" s="799">
        <v>2.0299999999999998</v>
      </c>
      <c r="PO68" s="799">
        <v>2.0299999999999998</v>
      </c>
      <c r="PP68" s="799">
        <v>2.0299999999999998</v>
      </c>
      <c r="PQ68" s="799">
        <v>2.0299999999999998</v>
      </c>
      <c r="PR68" s="799">
        <v>2.0299999999999998</v>
      </c>
      <c r="PS68" s="799">
        <v>2.0299999999999998</v>
      </c>
      <c r="PT68" s="799">
        <v>2.0299999999999998</v>
      </c>
      <c r="PU68" s="799">
        <v>2.15</v>
      </c>
      <c r="PV68" s="799">
        <v>2.15</v>
      </c>
      <c r="PW68" s="799">
        <v>2.15</v>
      </c>
      <c r="PX68" s="799">
        <v>2.15</v>
      </c>
      <c r="PY68" s="799">
        <v>2.21</v>
      </c>
      <c r="PZ68" s="799">
        <v>2.21</v>
      </c>
      <c r="QA68" s="799">
        <v>1.39</v>
      </c>
      <c r="QB68" s="799">
        <v>1.39</v>
      </c>
      <c r="QC68" s="799">
        <v>1.39</v>
      </c>
      <c r="QD68" s="799">
        <v>1.46</v>
      </c>
      <c r="QE68" s="799">
        <v>1.46</v>
      </c>
      <c r="QF68" s="799">
        <v>1.46</v>
      </c>
      <c r="QG68" s="799">
        <v>1.46</v>
      </c>
      <c r="QH68" s="799">
        <v>2.08</v>
      </c>
      <c r="QI68" s="799">
        <v>2.08</v>
      </c>
      <c r="QJ68" s="799">
        <v>2.08</v>
      </c>
      <c r="QK68" s="799">
        <v>2.08</v>
      </c>
      <c r="QL68" s="799">
        <v>2.08</v>
      </c>
      <c r="QM68" s="799">
        <v>2.08</v>
      </c>
      <c r="QN68" s="799">
        <v>2.08</v>
      </c>
      <c r="QO68" s="799">
        <v>2.08</v>
      </c>
      <c r="QP68" s="799">
        <v>1.46</v>
      </c>
      <c r="QQ68" s="799">
        <v>1.46</v>
      </c>
      <c r="QR68" s="799">
        <v>1.46</v>
      </c>
      <c r="QS68" s="799">
        <v>1.46</v>
      </c>
      <c r="QT68" s="799">
        <v>1.46</v>
      </c>
      <c r="QU68" s="799">
        <v>1.46</v>
      </c>
      <c r="QV68" s="799">
        <v>1.46</v>
      </c>
      <c r="QW68" s="799">
        <v>1.91</v>
      </c>
      <c r="QX68" s="799">
        <v>1.91</v>
      </c>
      <c r="QY68" s="799">
        <v>1.91</v>
      </c>
      <c r="QZ68" s="799">
        <v>1.91</v>
      </c>
      <c r="RA68" s="799">
        <v>1.91</v>
      </c>
      <c r="RB68" s="799">
        <v>2.0099999999999998</v>
      </c>
      <c r="RC68" s="799">
        <v>2.0099999999999998</v>
      </c>
      <c r="RD68" s="799">
        <v>2.0099999999999998</v>
      </c>
      <c r="RE68" s="799">
        <v>2.0099999999999998</v>
      </c>
      <c r="RF68" s="799">
        <v>1.89</v>
      </c>
      <c r="RG68" s="799">
        <v>1.89</v>
      </c>
      <c r="RH68" s="799">
        <v>1.89</v>
      </c>
      <c r="RI68" s="799">
        <v>1.89</v>
      </c>
      <c r="RJ68" s="799">
        <v>1.89</v>
      </c>
      <c r="RK68" s="799">
        <v>1.89</v>
      </c>
      <c r="RL68" s="799">
        <v>1.89</v>
      </c>
      <c r="RM68" s="799">
        <v>1.89</v>
      </c>
      <c r="RN68" s="799">
        <v>2.0299999999999998</v>
      </c>
      <c r="RO68" s="799">
        <v>2.0299999999999998</v>
      </c>
      <c r="RP68" s="799">
        <v>2.0299999999999998</v>
      </c>
      <c r="RQ68" s="799">
        <v>2.0299999999999998</v>
      </c>
      <c r="RR68" s="799">
        <v>2.0299999999999998</v>
      </c>
      <c r="RS68" s="799">
        <v>2.0299999999999998</v>
      </c>
      <c r="RT68" s="799">
        <v>2.0299999999999998</v>
      </c>
      <c r="RU68" s="799">
        <v>2.15</v>
      </c>
      <c r="RV68" s="799">
        <v>2.15</v>
      </c>
      <c r="RW68" s="799">
        <v>2.15</v>
      </c>
      <c r="RX68" s="799">
        <v>2.15</v>
      </c>
      <c r="RY68" s="799">
        <v>2.21</v>
      </c>
      <c r="RZ68" s="799">
        <v>2.21</v>
      </c>
      <c r="SA68" s="799">
        <v>1.39</v>
      </c>
      <c r="SB68" s="799">
        <v>1.39</v>
      </c>
      <c r="SC68" s="799">
        <v>1.39</v>
      </c>
      <c r="SD68" s="799">
        <v>1.46</v>
      </c>
      <c r="SE68" s="799">
        <v>1.46</v>
      </c>
      <c r="SF68" s="799">
        <v>1.46</v>
      </c>
      <c r="SG68" s="799">
        <v>1.46</v>
      </c>
      <c r="SH68" s="800">
        <v>2.08</v>
      </c>
      <c r="SI68" s="471"/>
      <c r="SJ68" s="452"/>
      <c r="SK68" s="440"/>
      <c r="SL68" s="440"/>
      <c r="SM68" s="440"/>
    </row>
    <row r="69" spans="1:507" outlineLevel="2" x14ac:dyDescent="0.35">
      <c r="A69" s="440"/>
      <c r="B69" s="449"/>
      <c r="C69" s="659">
        <f>INT($C$40)+2</f>
        <v>3</v>
      </c>
      <c r="D69" s="471"/>
      <c r="E69" s="529">
        <v>5</v>
      </c>
      <c r="F69" s="529"/>
      <c r="G69" s="471"/>
      <c r="H69" s="476" t="s">
        <v>875</v>
      </c>
      <c r="I69" s="492" t="s">
        <v>871</v>
      </c>
      <c r="J69" s="492">
        <f>J66+1</f>
        <v>4</v>
      </c>
      <c r="K69" s="792">
        <v>1.6</v>
      </c>
      <c r="L69" s="793">
        <v>1.6</v>
      </c>
      <c r="M69" s="793">
        <v>1.6</v>
      </c>
      <c r="N69" s="793">
        <v>2.0499999999999998</v>
      </c>
      <c r="O69" s="793">
        <v>2.0499999999999998</v>
      </c>
      <c r="P69" s="793">
        <v>2.0499999999999998</v>
      </c>
      <c r="Q69" s="793">
        <v>2.0499999999999998</v>
      </c>
      <c r="R69" s="793">
        <v>2.0499999999999998</v>
      </c>
      <c r="S69" s="793">
        <v>2.0499999999999998</v>
      </c>
      <c r="T69" s="793">
        <v>2.0499999999999998</v>
      </c>
      <c r="U69" s="793">
        <v>2.15</v>
      </c>
      <c r="V69" s="793">
        <v>2.15</v>
      </c>
      <c r="W69" s="793">
        <v>2.15</v>
      </c>
      <c r="X69" s="793">
        <v>2.15</v>
      </c>
      <c r="Y69" s="793">
        <v>2.21</v>
      </c>
      <c r="Z69" s="793">
        <v>2.21</v>
      </c>
      <c r="AA69" s="793">
        <v>1</v>
      </c>
      <c r="AB69" s="793">
        <v>1</v>
      </c>
      <c r="AC69" s="793">
        <v>1</v>
      </c>
      <c r="AD69" s="793">
        <v>0.8</v>
      </c>
      <c r="AE69" s="793">
        <v>0.8</v>
      </c>
      <c r="AF69" s="793">
        <v>0.8</v>
      </c>
      <c r="AG69" s="793">
        <v>0.8</v>
      </c>
      <c r="AH69" s="793">
        <v>0.9</v>
      </c>
      <c r="AI69" s="793">
        <v>0.9</v>
      </c>
      <c r="AJ69" s="793">
        <v>0.9</v>
      </c>
      <c r="AK69" s="793">
        <v>0.9</v>
      </c>
      <c r="AL69" s="793">
        <v>0.9</v>
      </c>
      <c r="AM69" s="793">
        <v>0.9</v>
      </c>
      <c r="AN69" s="793">
        <v>0.9</v>
      </c>
      <c r="AO69" s="793">
        <v>0.9</v>
      </c>
      <c r="AP69" s="793">
        <v>1</v>
      </c>
      <c r="AQ69" s="793">
        <v>1</v>
      </c>
      <c r="AR69" s="793">
        <v>1</v>
      </c>
      <c r="AS69" s="793">
        <v>1</v>
      </c>
      <c r="AT69" s="793">
        <v>1</v>
      </c>
      <c r="AU69" s="793">
        <v>1</v>
      </c>
      <c r="AV69" s="793">
        <v>1</v>
      </c>
      <c r="AW69" s="793">
        <v>1.75</v>
      </c>
      <c r="AX69" s="793">
        <v>1.75</v>
      </c>
      <c r="AY69" s="793">
        <v>1.75</v>
      </c>
      <c r="AZ69" s="793">
        <v>1.75</v>
      </c>
      <c r="BA69" s="793">
        <v>1.75</v>
      </c>
      <c r="BB69" s="793">
        <v>1.5</v>
      </c>
      <c r="BC69" s="793">
        <v>1.5</v>
      </c>
      <c r="BD69" s="793">
        <v>1.5</v>
      </c>
      <c r="BE69" s="793">
        <v>1.5</v>
      </c>
      <c r="BF69" s="793">
        <v>1.6</v>
      </c>
      <c r="BG69" s="793">
        <v>1.6</v>
      </c>
      <c r="BH69" s="793">
        <v>1.6</v>
      </c>
      <c r="BI69" s="793">
        <v>1.6</v>
      </c>
      <c r="BJ69" s="793">
        <v>1.6</v>
      </c>
      <c r="BK69" s="793">
        <v>1.6</v>
      </c>
      <c r="BL69" s="793">
        <v>1.6</v>
      </c>
      <c r="BM69" s="793">
        <v>1.6</v>
      </c>
      <c r="BN69" s="793">
        <v>2.0499999999999998</v>
      </c>
      <c r="BO69" s="793">
        <v>2.0499999999999998</v>
      </c>
      <c r="BP69" s="793">
        <v>2.0499999999999998</v>
      </c>
      <c r="BQ69" s="793">
        <v>2.0499999999999998</v>
      </c>
      <c r="BR69" s="793">
        <v>2.0499999999999998</v>
      </c>
      <c r="BS69" s="793">
        <v>2.0499999999999998</v>
      </c>
      <c r="BT69" s="793">
        <v>2.0499999999999998</v>
      </c>
      <c r="BU69" s="793">
        <v>2.15</v>
      </c>
      <c r="BV69" s="793">
        <v>2.15</v>
      </c>
      <c r="BW69" s="793">
        <v>2.15</v>
      </c>
      <c r="BX69" s="793">
        <v>2.15</v>
      </c>
      <c r="BY69" s="793">
        <v>2.21</v>
      </c>
      <c r="BZ69" s="793">
        <v>2.21</v>
      </c>
      <c r="CA69" s="793">
        <v>1</v>
      </c>
      <c r="CB69" s="793">
        <v>1</v>
      </c>
      <c r="CC69" s="793">
        <v>1</v>
      </c>
      <c r="CD69" s="793">
        <v>0.8</v>
      </c>
      <c r="CE69" s="793">
        <v>0.8</v>
      </c>
      <c r="CF69" s="793">
        <v>0.8</v>
      </c>
      <c r="CG69" s="793">
        <v>0.8</v>
      </c>
      <c r="CH69" s="793">
        <v>0.9</v>
      </c>
      <c r="CI69" s="793">
        <v>0.9</v>
      </c>
      <c r="CJ69" s="793">
        <v>0.9</v>
      </c>
      <c r="CK69" s="793">
        <v>0.9</v>
      </c>
      <c r="CL69" s="793">
        <v>0.9</v>
      </c>
      <c r="CM69" s="793">
        <v>0.9</v>
      </c>
      <c r="CN69" s="793">
        <v>0.9</v>
      </c>
      <c r="CO69" s="793">
        <v>0.9</v>
      </c>
      <c r="CP69" s="793">
        <v>1</v>
      </c>
      <c r="CQ69" s="793">
        <v>1</v>
      </c>
      <c r="CR69" s="793">
        <v>1</v>
      </c>
      <c r="CS69" s="793">
        <v>1</v>
      </c>
      <c r="CT69" s="793">
        <v>1</v>
      </c>
      <c r="CU69" s="793">
        <v>1</v>
      </c>
      <c r="CV69" s="793">
        <v>1</v>
      </c>
      <c r="CW69" s="793">
        <v>1.75</v>
      </c>
      <c r="CX69" s="793">
        <v>1.75</v>
      </c>
      <c r="CY69" s="793">
        <v>1.75</v>
      </c>
      <c r="CZ69" s="793">
        <v>1.75</v>
      </c>
      <c r="DA69" s="793">
        <v>1.75</v>
      </c>
      <c r="DB69" s="793">
        <v>1.65</v>
      </c>
      <c r="DC69" s="793">
        <v>1.65</v>
      </c>
      <c r="DD69" s="793">
        <v>1.65</v>
      </c>
      <c r="DE69" s="793">
        <v>1.65</v>
      </c>
      <c r="DF69" s="793">
        <v>1.5</v>
      </c>
      <c r="DG69" s="793">
        <v>1.5</v>
      </c>
      <c r="DH69" s="793">
        <v>1.5</v>
      </c>
      <c r="DI69" s="793">
        <v>1.5</v>
      </c>
      <c r="DJ69" s="793">
        <v>1.5</v>
      </c>
      <c r="DK69" s="793">
        <v>1.5</v>
      </c>
      <c r="DL69" s="793">
        <v>1.5</v>
      </c>
      <c r="DM69" s="793">
        <v>1.5</v>
      </c>
      <c r="DN69" s="793">
        <v>1.5</v>
      </c>
      <c r="DO69" s="793">
        <v>1.5</v>
      </c>
      <c r="DP69" s="793">
        <v>1.5</v>
      </c>
      <c r="DQ69" s="793">
        <v>1.5</v>
      </c>
      <c r="DR69" s="793">
        <v>1.5</v>
      </c>
      <c r="DS69" s="793">
        <v>1.5</v>
      </c>
      <c r="DT69" s="793">
        <v>1.5</v>
      </c>
      <c r="DU69" s="793">
        <v>2.02</v>
      </c>
      <c r="DV69" s="793">
        <v>2.02</v>
      </c>
      <c r="DW69" s="793">
        <v>2.02</v>
      </c>
      <c r="DX69" s="793">
        <v>2.02</v>
      </c>
      <c r="DY69" s="793">
        <v>2.09</v>
      </c>
      <c r="DZ69" s="793">
        <v>2.09</v>
      </c>
      <c r="EA69" s="793">
        <v>1</v>
      </c>
      <c r="EB69" s="793">
        <v>1</v>
      </c>
      <c r="EC69" s="793">
        <v>1</v>
      </c>
      <c r="ED69" s="793">
        <v>0.8</v>
      </c>
      <c r="EE69" s="793">
        <v>0.8</v>
      </c>
      <c r="EF69" s="793">
        <v>0.8</v>
      </c>
      <c r="EG69" s="793">
        <v>0.8</v>
      </c>
      <c r="EH69" s="793">
        <v>0.9</v>
      </c>
      <c r="EI69" s="793">
        <v>0.9</v>
      </c>
      <c r="EJ69" s="793">
        <v>0.9</v>
      </c>
      <c r="EK69" s="793">
        <v>0.9</v>
      </c>
      <c r="EL69" s="793">
        <v>0.9</v>
      </c>
      <c r="EM69" s="793">
        <v>0.9</v>
      </c>
      <c r="EN69" s="793">
        <v>0.9</v>
      </c>
      <c r="EO69" s="793">
        <v>0.9</v>
      </c>
      <c r="EP69" s="793">
        <v>1</v>
      </c>
      <c r="EQ69" s="793">
        <v>1</v>
      </c>
      <c r="ER69" s="793">
        <v>1</v>
      </c>
      <c r="ES69" s="793">
        <v>1</v>
      </c>
      <c r="ET69" s="793">
        <v>1</v>
      </c>
      <c r="EU69" s="793">
        <v>1</v>
      </c>
      <c r="EV69" s="793">
        <v>1</v>
      </c>
      <c r="EW69" s="793">
        <v>1.75</v>
      </c>
      <c r="EX69" s="793">
        <v>1.75</v>
      </c>
      <c r="EY69" s="793">
        <v>1.75</v>
      </c>
      <c r="EZ69" s="793">
        <v>1.75</v>
      </c>
      <c r="FA69" s="793">
        <v>1.75</v>
      </c>
      <c r="FB69" s="793">
        <v>1.65</v>
      </c>
      <c r="FC69" s="793">
        <v>1.65</v>
      </c>
      <c r="FD69" s="793">
        <v>1.65</v>
      </c>
      <c r="FE69" s="793">
        <v>1.65</v>
      </c>
      <c r="FF69" s="793">
        <v>1.5</v>
      </c>
      <c r="FG69" s="793">
        <v>1.5</v>
      </c>
      <c r="FH69" s="793">
        <v>1.5</v>
      </c>
      <c r="FI69" s="793">
        <v>1.5</v>
      </c>
      <c r="FJ69" s="793">
        <v>1.5</v>
      </c>
      <c r="FK69" s="793">
        <v>1.5</v>
      </c>
      <c r="FL69" s="793">
        <v>1.5</v>
      </c>
      <c r="FM69" s="793">
        <v>1.5</v>
      </c>
      <c r="FN69" s="793">
        <v>1.5</v>
      </c>
      <c r="FO69" s="793">
        <v>1.5</v>
      </c>
      <c r="FP69" s="793">
        <v>1.5</v>
      </c>
      <c r="FQ69" s="793">
        <v>1.5</v>
      </c>
      <c r="FR69" s="793">
        <v>1.5</v>
      </c>
      <c r="FS69" s="793">
        <v>1.5</v>
      </c>
      <c r="FT69" s="793">
        <v>1.5</v>
      </c>
      <c r="FU69" s="793">
        <v>2.02</v>
      </c>
      <c r="FV69" s="793">
        <v>2.02</v>
      </c>
      <c r="FW69" s="793">
        <v>2.02</v>
      </c>
      <c r="FX69" s="793">
        <v>2.02</v>
      </c>
      <c r="FY69" s="793">
        <v>2.09</v>
      </c>
      <c r="FZ69" s="793">
        <v>2.09</v>
      </c>
      <c r="GA69" s="793">
        <v>1</v>
      </c>
      <c r="GB69" s="793">
        <v>1</v>
      </c>
      <c r="GC69" s="793">
        <v>1</v>
      </c>
      <c r="GD69" s="793">
        <v>0.8</v>
      </c>
      <c r="GE69" s="793">
        <v>0.8</v>
      </c>
      <c r="GF69" s="793">
        <v>0.8</v>
      </c>
      <c r="GG69" s="793">
        <v>0.8</v>
      </c>
      <c r="GH69" s="793">
        <v>0.9</v>
      </c>
      <c r="GI69" s="793">
        <v>0.9</v>
      </c>
      <c r="GJ69" s="793">
        <v>0.9</v>
      </c>
      <c r="GK69" s="793">
        <v>0.9</v>
      </c>
      <c r="GL69" s="793">
        <v>0.9</v>
      </c>
      <c r="GM69" s="793">
        <v>0.9</v>
      </c>
      <c r="GN69" s="793">
        <v>0.9</v>
      </c>
      <c r="GO69" s="793">
        <v>0.9</v>
      </c>
      <c r="GP69" s="793">
        <v>1</v>
      </c>
      <c r="GQ69" s="793">
        <v>1</v>
      </c>
      <c r="GR69" s="793">
        <v>1</v>
      </c>
      <c r="GS69" s="793">
        <v>1</v>
      </c>
      <c r="GT69" s="793">
        <v>1</v>
      </c>
      <c r="GU69" s="793">
        <v>1</v>
      </c>
      <c r="GV69" s="793">
        <v>1</v>
      </c>
      <c r="GW69" s="793">
        <v>1.75</v>
      </c>
      <c r="GX69" s="793">
        <v>1.75</v>
      </c>
      <c r="GY69" s="793">
        <v>1.75</v>
      </c>
      <c r="GZ69" s="793">
        <v>1.75</v>
      </c>
      <c r="HA69" s="793">
        <v>1.75</v>
      </c>
      <c r="HB69" s="793">
        <v>1.65</v>
      </c>
      <c r="HC69" s="793">
        <v>1.65</v>
      </c>
      <c r="HD69" s="793">
        <v>1.65</v>
      </c>
      <c r="HE69" s="793">
        <v>1.65</v>
      </c>
      <c r="HF69" s="793">
        <v>1.5</v>
      </c>
      <c r="HG69" s="793">
        <v>1.5</v>
      </c>
      <c r="HH69" s="793">
        <v>1.5</v>
      </c>
      <c r="HI69" s="793">
        <v>1.5</v>
      </c>
      <c r="HJ69" s="793">
        <v>1.5</v>
      </c>
      <c r="HK69" s="793">
        <v>1.5</v>
      </c>
      <c r="HL69" s="793">
        <v>1.5</v>
      </c>
      <c r="HM69" s="793">
        <v>1.5</v>
      </c>
      <c r="HN69" s="793">
        <v>1.5</v>
      </c>
      <c r="HO69" s="793">
        <v>1.5</v>
      </c>
      <c r="HP69" s="793">
        <v>1.5</v>
      </c>
      <c r="HQ69" s="793">
        <v>1.5</v>
      </c>
      <c r="HR69" s="793">
        <v>1.5</v>
      </c>
      <c r="HS69" s="793">
        <v>1.5</v>
      </c>
      <c r="HT69" s="793">
        <v>1.5</v>
      </c>
      <c r="HU69" s="793">
        <v>2.02</v>
      </c>
      <c r="HV69" s="793">
        <v>2.02</v>
      </c>
      <c r="HW69" s="793">
        <v>2.02</v>
      </c>
      <c r="HX69" s="793">
        <v>2.02</v>
      </c>
      <c r="HY69" s="793">
        <v>2.09</v>
      </c>
      <c r="HZ69" s="793">
        <v>2.09</v>
      </c>
      <c r="IA69" s="793">
        <v>1</v>
      </c>
      <c r="IB69" s="793">
        <v>1</v>
      </c>
      <c r="IC69" s="793">
        <v>1</v>
      </c>
      <c r="ID69" s="793">
        <v>0.8</v>
      </c>
      <c r="IE69" s="793">
        <v>0.8</v>
      </c>
      <c r="IF69" s="793">
        <v>0.8</v>
      </c>
      <c r="IG69" s="793">
        <v>0.8</v>
      </c>
      <c r="IH69" s="793">
        <v>0.9</v>
      </c>
      <c r="II69" s="793">
        <v>0.9</v>
      </c>
      <c r="IJ69" s="793">
        <v>0.9</v>
      </c>
      <c r="IK69" s="793">
        <v>0.9</v>
      </c>
      <c r="IL69" s="793">
        <v>0.9</v>
      </c>
      <c r="IM69" s="793">
        <v>0.9</v>
      </c>
      <c r="IN69" s="793">
        <v>0.9</v>
      </c>
      <c r="IO69" s="793">
        <v>0.9</v>
      </c>
      <c r="IP69" s="793">
        <v>1</v>
      </c>
      <c r="IQ69" s="793">
        <v>1</v>
      </c>
      <c r="IR69" s="793">
        <v>1</v>
      </c>
      <c r="IS69" s="793">
        <v>1</v>
      </c>
      <c r="IT69" s="793">
        <v>1</v>
      </c>
      <c r="IU69" s="793">
        <v>1</v>
      </c>
      <c r="IV69" s="793">
        <v>1</v>
      </c>
      <c r="IW69" s="793">
        <v>1.75</v>
      </c>
      <c r="IX69" s="793">
        <v>1.75</v>
      </c>
      <c r="IY69" s="793">
        <v>1.75</v>
      </c>
      <c r="IZ69" s="793">
        <v>1.75</v>
      </c>
      <c r="JA69" s="793">
        <v>1.75</v>
      </c>
      <c r="JB69" s="793">
        <v>1.65</v>
      </c>
      <c r="JC69" s="793">
        <v>1.65</v>
      </c>
      <c r="JD69" s="793">
        <v>1.65</v>
      </c>
      <c r="JE69" s="793">
        <v>1.65</v>
      </c>
      <c r="JF69" s="793">
        <v>1.5</v>
      </c>
      <c r="JG69" s="793">
        <v>1.5</v>
      </c>
      <c r="JH69" s="793">
        <v>1.5</v>
      </c>
      <c r="JI69" s="793">
        <v>1.5</v>
      </c>
      <c r="JJ69" s="793">
        <v>1.5</v>
      </c>
      <c r="JK69" s="793">
        <v>1.5</v>
      </c>
      <c r="JL69" s="793">
        <v>1.5</v>
      </c>
      <c r="JM69" s="793">
        <v>1.5</v>
      </c>
      <c r="JN69" s="793">
        <v>1.5</v>
      </c>
      <c r="JO69" s="793">
        <v>1.5</v>
      </c>
      <c r="JP69" s="793">
        <v>1.5</v>
      </c>
      <c r="JQ69" s="793">
        <v>1.5</v>
      </c>
      <c r="JR69" s="793">
        <v>1.5</v>
      </c>
      <c r="JS69" s="793">
        <v>1.5</v>
      </c>
      <c r="JT69" s="793">
        <v>1.5</v>
      </c>
      <c r="JU69" s="793">
        <v>2.02</v>
      </c>
      <c r="JV69" s="793">
        <v>2.02</v>
      </c>
      <c r="JW69" s="793">
        <v>2.02</v>
      </c>
      <c r="JX69" s="793">
        <v>2.02</v>
      </c>
      <c r="JY69" s="793">
        <v>2.09</v>
      </c>
      <c r="JZ69" s="793">
        <v>2.09</v>
      </c>
      <c r="KA69" s="793">
        <v>1</v>
      </c>
      <c r="KB69" s="793">
        <v>1</v>
      </c>
      <c r="KC69" s="793">
        <v>1</v>
      </c>
      <c r="KD69" s="793">
        <v>0.8</v>
      </c>
      <c r="KE69" s="793">
        <v>0.8</v>
      </c>
      <c r="KF69" s="793">
        <v>0.8</v>
      </c>
      <c r="KG69" s="793">
        <v>0.8</v>
      </c>
      <c r="KH69" s="793">
        <v>0.9</v>
      </c>
      <c r="KI69" s="793">
        <v>0.9</v>
      </c>
      <c r="KJ69" s="793">
        <v>0.9</v>
      </c>
      <c r="KK69" s="793">
        <v>0.9</v>
      </c>
      <c r="KL69" s="793">
        <v>0.9</v>
      </c>
      <c r="KM69" s="793">
        <v>0.9</v>
      </c>
      <c r="KN69" s="793">
        <v>0.9</v>
      </c>
      <c r="KO69" s="793">
        <v>0.9</v>
      </c>
      <c r="KP69" s="793">
        <v>1</v>
      </c>
      <c r="KQ69" s="793">
        <v>1</v>
      </c>
      <c r="KR69" s="793">
        <v>1</v>
      </c>
      <c r="KS69" s="793">
        <v>1</v>
      </c>
      <c r="KT69" s="793">
        <v>1</v>
      </c>
      <c r="KU69" s="793">
        <v>1</v>
      </c>
      <c r="KV69" s="793">
        <v>1</v>
      </c>
      <c r="KW69" s="793">
        <v>1.75</v>
      </c>
      <c r="KX69" s="793">
        <v>1.75</v>
      </c>
      <c r="KY69" s="793">
        <v>1.75</v>
      </c>
      <c r="KZ69" s="793">
        <v>1.75</v>
      </c>
      <c r="LA69" s="793">
        <v>1.75</v>
      </c>
      <c r="LB69" s="793">
        <v>1.65</v>
      </c>
      <c r="LC69" s="793">
        <v>1.65</v>
      </c>
      <c r="LD69" s="793">
        <v>1.65</v>
      </c>
      <c r="LE69" s="793">
        <v>1.65</v>
      </c>
      <c r="LF69" s="793">
        <v>1.5</v>
      </c>
      <c r="LG69" s="793">
        <v>1.5</v>
      </c>
      <c r="LH69" s="793">
        <v>1.5</v>
      </c>
      <c r="LI69" s="793">
        <v>1.5</v>
      </c>
      <c r="LJ69" s="793">
        <v>1.5</v>
      </c>
      <c r="LK69" s="793">
        <v>1.5</v>
      </c>
      <c r="LL69" s="793">
        <v>1.5</v>
      </c>
      <c r="LM69" s="793">
        <v>1.5</v>
      </c>
      <c r="LN69" s="793">
        <v>1.5</v>
      </c>
      <c r="LO69" s="793">
        <v>1.5</v>
      </c>
      <c r="LP69" s="793">
        <v>1.5</v>
      </c>
      <c r="LQ69" s="793">
        <v>1.5</v>
      </c>
      <c r="LR69" s="793">
        <v>1.5</v>
      </c>
      <c r="LS69" s="793">
        <v>1.5</v>
      </c>
      <c r="LT69" s="793">
        <v>1.5</v>
      </c>
      <c r="LU69" s="793">
        <v>2.02</v>
      </c>
      <c r="LV69" s="793">
        <v>2.02</v>
      </c>
      <c r="LW69" s="793">
        <v>2.02</v>
      </c>
      <c r="LX69" s="793">
        <v>2.02</v>
      </c>
      <c r="LY69" s="793">
        <v>2.09</v>
      </c>
      <c r="LZ69" s="793">
        <v>2.09</v>
      </c>
      <c r="MA69" s="793">
        <v>1</v>
      </c>
      <c r="MB69" s="793">
        <v>1</v>
      </c>
      <c r="MC69" s="793">
        <v>1</v>
      </c>
      <c r="MD69" s="793">
        <v>0.8</v>
      </c>
      <c r="ME69" s="793">
        <v>0.8</v>
      </c>
      <c r="MF69" s="793">
        <v>0.8</v>
      </c>
      <c r="MG69" s="793">
        <v>0.8</v>
      </c>
      <c r="MH69" s="793">
        <v>0.9</v>
      </c>
      <c r="MI69" s="793">
        <v>0.9</v>
      </c>
      <c r="MJ69" s="793">
        <v>0.9</v>
      </c>
      <c r="MK69" s="793">
        <v>0.9</v>
      </c>
      <c r="ML69" s="793">
        <v>0.9</v>
      </c>
      <c r="MM69" s="793">
        <v>0.9</v>
      </c>
      <c r="MN69" s="793">
        <v>0.9</v>
      </c>
      <c r="MO69" s="793">
        <v>0.9</v>
      </c>
      <c r="MP69" s="793">
        <v>1</v>
      </c>
      <c r="MQ69" s="793">
        <v>1</v>
      </c>
      <c r="MR69" s="793">
        <v>1</v>
      </c>
      <c r="MS69" s="793">
        <v>1</v>
      </c>
      <c r="MT69" s="793">
        <v>1</v>
      </c>
      <c r="MU69" s="793">
        <v>1</v>
      </c>
      <c r="MV69" s="793">
        <v>1</v>
      </c>
      <c r="MW69" s="793">
        <v>1.75</v>
      </c>
      <c r="MX69" s="793">
        <v>1.75</v>
      </c>
      <c r="MY69" s="793">
        <v>1.75</v>
      </c>
      <c r="MZ69" s="793">
        <v>1.75</v>
      </c>
      <c r="NA69" s="793">
        <v>1.75</v>
      </c>
      <c r="NB69" s="793">
        <v>1.65</v>
      </c>
      <c r="NC69" s="793">
        <v>1.65</v>
      </c>
      <c r="ND69" s="793">
        <v>1.65</v>
      </c>
      <c r="NE69" s="793">
        <v>1.65</v>
      </c>
      <c r="NF69" s="793">
        <v>1.5</v>
      </c>
      <c r="NG69" s="793">
        <v>1.5</v>
      </c>
      <c r="NH69" s="793">
        <v>1.5</v>
      </c>
      <c r="NI69" s="793">
        <v>1.5</v>
      </c>
      <c r="NJ69" s="793">
        <v>1.5</v>
      </c>
      <c r="NK69" s="793">
        <v>1.5</v>
      </c>
      <c r="NL69" s="793">
        <v>1.5</v>
      </c>
      <c r="NM69" s="793">
        <v>1.5</v>
      </c>
      <c r="NN69" s="793">
        <v>1.5</v>
      </c>
      <c r="NO69" s="793">
        <v>1.5</v>
      </c>
      <c r="NP69" s="793">
        <v>1.5</v>
      </c>
      <c r="NQ69" s="793">
        <v>1.5</v>
      </c>
      <c r="NR69" s="793">
        <v>1.5</v>
      </c>
      <c r="NS69" s="793">
        <v>1.5</v>
      </c>
      <c r="NT69" s="793">
        <v>1.5</v>
      </c>
      <c r="NU69" s="793">
        <v>2.02</v>
      </c>
      <c r="NV69" s="793">
        <v>2.02</v>
      </c>
      <c r="NW69" s="793">
        <v>2.02</v>
      </c>
      <c r="NX69" s="793">
        <v>2.02</v>
      </c>
      <c r="NY69" s="793">
        <v>2.09</v>
      </c>
      <c r="NZ69" s="793">
        <v>2.09</v>
      </c>
      <c r="OA69" s="793">
        <v>1</v>
      </c>
      <c r="OB69" s="793">
        <v>1</v>
      </c>
      <c r="OC69" s="793">
        <v>1</v>
      </c>
      <c r="OD69" s="793">
        <v>0.8</v>
      </c>
      <c r="OE69" s="793">
        <v>0.8</v>
      </c>
      <c r="OF69" s="793">
        <v>0.8</v>
      </c>
      <c r="OG69" s="793">
        <v>0.8</v>
      </c>
      <c r="OH69" s="793">
        <v>0.9</v>
      </c>
      <c r="OI69" s="793">
        <v>0.9</v>
      </c>
      <c r="OJ69" s="793">
        <v>0.9</v>
      </c>
      <c r="OK69" s="793">
        <v>0.9</v>
      </c>
      <c r="OL69" s="793">
        <v>0.9</v>
      </c>
      <c r="OM69" s="793">
        <v>0.9</v>
      </c>
      <c r="ON69" s="793">
        <v>0.9</v>
      </c>
      <c r="OO69" s="793">
        <v>0.9</v>
      </c>
      <c r="OP69" s="793">
        <v>1</v>
      </c>
      <c r="OQ69" s="793">
        <v>1</v>
      </c>
      <c r="OR69" s="793">
        <v>1</v>
      </c>
      <c r="OS69" s="793">
        <v>1</v>
      </c>
      <c r="OT69" s="793">
        <v>1</v>
      </c>
      <c r="OU69" s="793">
        <v>1</v>
      </c>
      <c r="OV69" s="793">
        <v>1</v>
      </c>
      <c r="OW69" s="793">
        <v>1.75</v>
      </c>
      <c r="OX69" s="793">
        <v>1.75</v>
      </c>
      <c r="OY69" s="793">
        <v>1.75</v>
      </c>
      <c r="OZ69" s="793">
        <v>1.75</v>
      </c>
      <c r="PA69" s="793">
        <v>1.75</v>
      </c>
      <c r="PB69" s="793">
        <v>1.65</v>
      </c>
      <c r="PC69" s="793">
        <v>1.65</v>
      </c>
      <c r="PD69" s="793">
        <v>1.65</v>
      </c>
      <c r="PE69" s="793">
        <v>1.65</v>
      </c>
      <c r="PF69" s="793">
        <v>1.5</v>
      </c>
      <c r="PG69" s="793">
        <v>1.5</v>
      </c>
      <c r="PH69" s="793">
        <v>1.5</v>
      </c>
      <c r="PI69" s="793">
        <v>1.5</v>
      </c>
      <c r="PJ69" s="793">
        <v>1.5</v>
      </c>
      <c r="PK69" s="793">
        <v>1.5</v>
      </c>
      <c r="PL69" s="793">
        <v>1.5</v>
      </c>
      <c r="PM69" s="793">
        <v>1.5</v>
      </c>
      <c r="PN69" s="793">
        <v>1.5</v>
      </c>
      <c r="PO69" s="793">
        <v>1.5</v>
      </c>
      <c r="PP69" s="793">
        <v>1.5</v>
      </c>
      <c r="PQ69" s="793">
        <v>1.5</v>
      </c>
      <c r="PR69" s="793">
        <v>1.5</v>
      </c>
      <c r="PS69" s="793">
        <v>1.5</v>
      </c>
      <c r="PT69" s="793">
        <v>1.5</v>
      </c>
      <c r="PU69" s="793">
        <v>2.02</v>
      </c>
      <c r="PV69" s="793">
        <v>2.02</v>
      </c>
      <c r="PW69" s="793">
        <v>2.02</v>
      </c>
      <c r="PX69" s="793">
        <v>2.02</v>
      </c>
      <c r="PY69" s="793">
        <v>2.09</v>
      </c>
      <c r="PZ69" s="793">
        <v>2.09</v>
      </c>
      <c r="QA69" s="793">
        <v>1</v>
      </c>
      <c r="QB69" s="793">
        <v>1</v>
      </c>
      <c r="QC69" s="793">
        <v>1</v>
      </c>
      <c r="QD69" s="793">
        <v>0.8</v>
      </c>
      <c r="QE69" s="793">
        <v>0.8</v>
      </c>
      <c r="QF69" s="793">
        <v>0.8</v>
      </c>
      <c r="QG69" s="793">
        <v>0.8</v>
      </c>
      <c r="QH69" s="793">
        <v>0.9</v>
      </c>
      <c r="QI69" s="793">
        <v>0.9</v>
      </c>
      <c r="QJ69" s="793">
        <v>0.9</v>
      </c>
      <c r="QK69" s="793">
        <v>0.9</v>
      </c>
      <c r="QL69" s="793">
        <v>0.9</v>
      </c>
      <c r="QM69" s="793">
        <v>0.9</v>
      </c>
      <c r="QN69" s="793">
        <v>0.9</v>
      </c>
      <c r="QO69" s="793">
        <v>0.9</v>
      </c>
      <c r="QP69" s="793">
        <v>1</v>
      </c>
      <c r="QQ69" s="793">
        <v>1</v>
      </c>
      <c r="QR69" s="793">
        <v>1</v>
      </c>
      <c r="QS69" s="793">
        <v>1</v>
      </c>
      <c r="QT69" s="793">
        <v>1</v>
      </c>
      <c r="QU69" s="793">
        <v>1</v>
      </c>
      <c r="QV69" s="793">
        <v>1</v>
      </c>
      <c r="QW69" s="793">
        <v>1.75</v>
      </c>
      <c r="QX69" s="793">
        <v>1.75</v>
      </c>
      <c r="QY69" s="793">
        <v>1.75</v>
      </c>
      <c r="QZ69" s="793">
        <v>1.75</v>
      </c>
      <c r="RA69" s="793">
        <v>1.75</v>
      </c>
      <c r="RB69" s="793">
        <v>1.65</v>
      </c>
      <c r="RC69" s="793">
        <v>1.65</v>
      </c>
      <c r="RD69" s="793">
        <v>1.65</v>
      </c>
      <c r="RE69" s="793">
        <v>1.65</v>
      </c>
      <c r="RF69" s="793">
        <v>1.5</v>
      </c>
      <c r="RG69" s="793">
        <v>1.5</v>
      </c>
      <c r="RH69" s="793">
        <v>1.5</v>
      </c>
      <c r="RI69" s="793">
        <v>1.5</v>
      </c>
      <c r="RJ69" s="793">
        <v>1.5</v>
      </c>
      <c r="RK69" s="793">
        <v>1.5</v>
      </c>
      <c r="RL69" s="793">
        <v>1.5</v>
      </c>
      <c r="RM69" s="793">
        <v>1.5</v>
      </c>
      <c r="RN69" s="793">
        <v>1.5</v>
      </c>
      <c r="RO69" s="793">
        <v>1.5</v>
      </c>
      <c r="RP69" s="793">
        <v>1.5</v>
      </c>
      <c r="RQ69" s="793">
        <v>1.5</v>
      </c>
      <c r="RR69" s="793">
        <v>1.5</v>
      </c>
      <c r="RS69" s="793">
        <v>1.5</v>
      </c>
      <c r="RT69" s="793">
        <v>1.5</v>
      </c>
      <c r="RU69" s="793">
        <v>2.02</v>
      </c>
      <c r="RV69" s="793">
        <v>2.02</v>
      </c>
      <c r="RW69" s="793">
        <v>2.02</v>
      </c>
      <c r="RX69" s="793">
        <v>2.02</v>
      </c>
      <c r="RY69" s="793">
        <v>2.09</v>
      </c>
      <c r="RZ69" s="793">
        <v>2.09</v>
      </c>
      <c r="SA69" s="793">
        <v>1</v>
      </c>
      <c r="SB69" s="793">
        <v>1</v>
      </c>
      <c r="SC69" s="793">
        <v>1</v>
      </c>
      <c r="SD69" s="793">
        <v>0.8</v>
      </c>
      <c r="SE69" s="793">
        <v>0.8</v>
      </c>
      <c r="SF69" s="793">
        <v>0.8</v>
      </c>
      <c r="SG69" s="793">
        <v>0.8</v>
      </c>
      <c r="SH69" s="794">
        <v>0.9</v>
      </c>
      <c r="SI69" s="471"/>
      <c r="SJ69" s="452"/>
      <c r="SK69" s="440"/>
      <c r="SL69" s="440"/>
      <c r="SM69" s="440"/>
    </row>
    <row r="70" spans="1:507" outlineLevel="3" x14ac:dyDescent="0.35">
      <c r="A70" s="440"/>
      <c r="B70" s="449"/>
      <c r="C70" s="659">
        <f t="shared" si="32"/>
        <v>4</v>
      </c>
      <c r="D70" s="471"/>
      <c r="E70" s="529"/>
      <c r="F70" s="529"/>
      <c r="G70" s="471"/>
      <c r="H70" s="478"/>
      <c r="I70" s="492" t="s">
        <v>242</v>
      </c>
      <c r="J70" s="681"/>
      <c r="K70" s="795">
        <v>1.19</v>
      </c>
      <c r="L70" s="796">
        <v>1.19</v>
      </c>
      <c r="M70" s="796">
        <v>1.19</v>
      </c>
      <c r="N70" s="796">
        <v>1.54</v>
      </c>
      <c r="O70" s="796">
        <v>1.54</v>
      </c>
      <c r="P70" s="796">
        <v>1.54</v>
      </c>
      <c r="Q70" s="796">
        <v>1.54</v>
      </c>
      <c r="R70" s="796">
        <v>1.54</v>
      </c>
      <c r="S70" s="796">
        <v>1.54</v>
      </c>
      <c r="T70" s="796">
        <v>1.54</v>
      </c>
      <c r="U70" s="796">
        <v>2.0099999999999998</v>
      </c>
      <c r="V70" s="796">
        <v>2.0099999999999998</v>
      </c>
      <c r="W70" s="796">
        <v>2.0099999999999998</v>
      </c>
      <c r="X70" s="796">
        <v>2.0099999999999998</v>
      </c>
      <c r="Y70" s="796">
        <v>2.08</v>
      </c>
      <c r="Z70" s="796">
        <v>2.08</v>
      </c>
      <c r="AA70" s="796">
        <v>0.55000000000000004</v>
      </c>
      <c r="AB70" s="796">
        <v>0.55000000000000004</v>
      </c>
      <c r="AC70" s="796">
        <v>0.55000000000000004</v>
      </c>
      <c r="AD70" s="796">
        <v>0.52</v>
      </c>
      <c r="AE70" s="796">
        <v>0.52</v>
      </c>
      <c r="AF70" s="796">
        <v>0.52</v>
      </c>
      <c r="AG70" s="796">
        <v>0.52</v>
      </c>
      <c r="AH70" s="796">
        <v>0.61</v>
      </c>
      <c r="AI70" s="796">
        <v>0.61</v>
      </c>
      <c r="AJ70" s="796">
        <v>0.61</v>
      </c>
      <c r="AK70" s="796">
        <v>0.61</v>
      </c>
      <c r="AL70" s="796">
        <v>0.61</v>
      </c>
      <c r="AM70" s="796">
        <v>0.61</v>
      </c>
      <c r="AN70" s="796">
        <v>0.61</v>
      </c>
      <c r="AO70" s="796">
        <v>0.61</v>
      </c>
      <c r="AP70" s="796">
        <v>0.42</v>
      </c>
      <c r="AQ70" s="796">
        <v>0.42</v>
      </c>
      <c r="AR70" s="796">
        <v>0.42</v>
      </c>
      <c r="AS70" s="796">
        <v>0.42</v>
      </c>
      <c r="AT70" s="796">
        <v>0.42</v>
      </c>
      <c r="AU70" s="796">
        <v>0.42</v>
      </c>
      <c r="AV70" s="796">
        <v>0.42</v>
      </c>
      <c r="AW70" s="796">
        <v>1.46</v>
      </c>
      <c r="AX70" s="796">
        <v>1.46</v>
      </c>
      <c r="AY70" s="796">
        <v>1.46</v>
      </c>
      <c r="AZ70" s="796">
        <v>1.46</v>
      </c>
      <c r="BA70" s="796">
        <v>1.46</v>
      </c>
      <c r="BB70" s="796">
        <v>1.1100000000000001</v>
      </c>
      <c r="BC70" s="796">
        <v>1.1100000000000001</v>
      </c>
      <c r="BD70" s="796">
        <v>1.1100000000000001</v>
      </c>
      <c r="BE70" s="796">
        <v>1.1100000000000001</v>
      </c>
      <c r="BF70" s="796">
        <v>1.19</v>
      </c>
      <c r="BG70" s="796">
        <v>1.19</v>
      </c>
      <c r="BH70" s="796">
        <v>1.19</v>
      </c>
      <c r="BI70" s="796">
        <v>1.19</v>
      </c>
      <c r="BJ70" s="796">
        <v>1.19</v>
      </c>
      <c r="BK70" s="796">
        <v>1.19</v>
      </c>
      <c r="BL70" s="796">
        <v>1.19</v>
      </c>
      <c r="BM70" s="796">
        <v>1.19</v>
      </c>
      <c r="BN70" s="796">
        <v>1.54</v>
      </c>
      <c r="BO70" s="796">
        <v>1.54</v>
      </c>
      <c r="BP70" s="796">
        <v>1.54</v>
      </c>
      <c r="BQ70" s="796">
        <v>1.54</v>
      </c>
      <c r="BR70" s="796">
        <v>1.54</v>
      </c>
      <c r="BS70" s="796">
        <v>1.54</v>
      </c>
      <c r="BT70" s="796">
        <v>1.54</v>
      </c>
      <c r="BU70" s="796">
        <v>2.0099999999999998</v>
      </c>
      <c r="BV70" s="796">
        <v>2.0099999999999998</v>
      </c>
      <c r="BW70" s="796">
        <v>2.0099999999999998</v>
      </c>
      <c r="BX70" s="796">
        <v>2.0099999999999998</v>
      </c>
      <c r="BY70" s="796">
        <v>2.08</v>
      </c>
      <c r="BZ70" s="796">
        <v>2.08</v>
      </c>
      <c r="CA70" s="796">
        <v>0.55000000000000004</v>
      </c>
      <c r="CB70" s="796">
        <v>0.55000000000000004</v>
      </c>
      <c r="CC70" s="796">
        <v>0.55000000000000004</v>
      </c>
      <c r="CD70" s="796">
        <v>0.52</v>
      </c>
      <c r="CE70" s="796">
        <v>0.52</v>
      </c>
      <c r="CF70" s="796">
        <v>0.52</v>
      </c>
      <c r="CG70" s="796">
        <v>0.52</v>
      </c>
      <c r="CH70" s="796">
        <v>0.61</v>
      </c>
      <c r="CI70" s="796">
        <v>0.61</v>
      </c>
      <c r="CJ70" s="796">
        <v>0.61</v>
      </c>
      <c r="CK70" s="796">
        <v>0.61</v>
      </c>
      <c r="CL70" s="796">
        <v>0.61</v>
      </c>
      <c r="CM70" s="796">
        <v>0.61</v>
      </c>
      <c r="CN70" s="796">
        <v>0.61</v>
      </c>
      <c r="CO70" s="796">
        <v>0.61</v>
      </c>
      <c r="CP70" s="796">
        <v>0.42</v>
      </c>
      <c r="CQ70" s="796">
        <v>0.42</v>
      </c>
      <c r="CR70" s="796">
        <v>0.42</v>
      </c>
      <c r="CS70" s="796">
        <v>0.42</v>
      </c>
      <c r="CT70" s="796">
        <v>0.42</v>
      </c>
      <c r="CU70" s="796">
        <v>0.42</v>
      </c>
      <c r="CV70" s="796">
        <v>0.42</v>
      </c>
      <c r="CW70" s="796">
        <v>1.46</v>
      </c>
      <c r="CX70" s="796">
        <v>1.46</v>
      </c>
      <c r="CY70" s="796">
        <v>1.46</v>
      </c>
      <c r="CZ70" s="796">
        <v>1.46</v>
      </c>
      <c r="DA70" s="796">
        <v>1.46</v>
      </c>
      <c r="DB70" s="796">
        <v>1.26</v>
      </c>
      <c r="DC70" s="796">
        <v>1.26</v>
      </c>
      <c r="DD70" s="796">
        <v>1.26</v>
      </c>
      <c r="DE70" s="796">
        <v>1.26</v>
      </c>
      <c r="DF70" s="796">
        <v>1.0900000000000001</v>
      </c>
      <c r="DG70" s="796">
        <v>1.0900000000000001</v>
      </c>
      <c r="DH70" s="796">
        <v>1.0900000000000001</v>
      </c>
      <c r="DI70" s="796">
        <v>1.0900000000000001</v>
      </c>
      <c r="DJ70" s="796">
        <v>1.0900000000000001</v>
      </c>
      <c r="DK70" s="796">
        <v>1.0900000000000001</v>
      </c>
      <c r="DL70" s="796">
        <v>1.0900000000000001</v>
      </c>
      <c r="DM70" s="796">
        <v>1.0900000000000001</v>
      </c>
      <c r="DN70" s="796">
        <v>0.92</v>
      </c>
      <c r="DO70" s="796">
        <v>0.92</v>
      </c>
      <c r="DP70" s="796">
        <v>0.92</v>
      </c>
      <c r="DQ70" s="796">
        <v>0.92</v>
      </c>
      <c r="DR70" s="796">
        <v>0.92</v>
      </c>
      <c r="DS70" s="796">
        <v>0.92</v>
      </c>
      <c r="DT70" s="796">
        <v>0.92</v>
      </c>
      <c r="DU70" s="796">
        <v>1.1499999999999999</v>
      </c>
      <c r="DV70" s="796">
        <v>1.1499999999999999</v>
      </c>
      <c r="DW70" s="796">
        <v>1.1499999999999999</v>
      </c>
      <c r="DX70" s="796">
        <v>1.1499999999999999</v>
      </c>
      <c r="DY70" s="796">
        <v>1.59</v>
      </c>
      <c r="DZ70" s="796">
        <v>1.59</v>
      </c>
      <c r="EA70" s="796">
        <v>0.55000000000000004</v>
      </c>
      <c r="EB70" s="796">
        <v>0.55000000000000004</v>
      </c>
      <c r="EC70" s="796">
        <v>0.55000000000000004</v>
      </c>
      <c r="ED70" s="796">
        <v>0.52</v>
      </c>
      <c r="EE70" s="796">
        <v>0.52</v>
      </c>
      <c r="EF70" s="796">
        <v>0.52</v>
      </c>
      <c r="EG70" s="796">
        <v>0.52</v>
      </c>
      <c r="EH70" s="796">
        <v>0.61</v>
      </c>
      <c r="EI70" s="796">
        <v>0.61</v>
      </c>
      <c r="EJ70" s="796">
        <v>0.61</v>
      </c>
      <c r="EK70" s="796">
        <v>0.61</v>
      </c>
      <c r="EL70" s="796">
        <v>0.61</v>
      </c>
      <c r="EM70" s="796">
        <v>0.61</v>
      </c>
      <c r="EN70" s="796">
        <v>0.61</v>
      </c>
      <c r="EO70" s="796">
        <v>0.61</v>
      </c>
      <c r="EP70" s="796">
        <v>0.42</v>
      </c>
      <c r="EQ70" s="796">
        <v>0.42</v>
      </c>
      <c r="ER70" s="796">
        <v>0.42</v>
      </c>
      <c r="ES70" s="796">
        <v>0.42</v>
      </c>
      <c r="ET70" s="796">
        <v>0.42</v>
      </c>
      <c r="EU70" s="796">
        <v>0.42</v>
      </c>
      <c r="EV70" s="796">
        <v>0.42</v>
      </c>
      <c r="EW70" s="796">
        <v>1.46</v>
      </c>
      <c r="EX70" s="796">
        <v>1.46</v>
      </c>
      <c r="EY70" s="796">
        <v>1.46</v>
      </c>
      <c r="EZ70" s="796">
        <v>1.46</v>
      </c>
      <c r="FA70" s="796">
        <v>1.46</v>
      </c>
      <c r="FB70" s="796">
        <v>1.26</v>
      </c>
      <c r="FC70" s="796">
        <v>1.26</v>
      </c>
      <c r="FD70" s="796">
        <v>1.26</v>
      </c>
      <c r="FE70" s="796">
        <v>1.26</v>
      </c>
      <c r="FF70" s="796">
        <v>1.0900000000000001</v>
      </c>
      <c r="FG70" s="796">
        <v>1.0900000000000001</v>
      </c>
      <c r="FH70" s="796">
        <v>1.0900000000000001</v>
      </c>
      <c r="FI70" s="796">
        <v>1.0900000000000001</v>
      </c>
      <c r="FJ70" s="796">
        <v>1.0900000000000001</v>
      </c>
      <c r="FK70" s="796">
        <v>1.0900000000000001</v>
      </c>
      <c r="FL70" s="796">
        <v>1.0900000000000001</v>
      </c>
      <c r="FM70" s="796">
        <v>1.0900000000000001</v>
      </c>
      <c r="FN70" s="796">
        <v>0.92</v>
      </c>
      <c r="FO70" s="796">
        <v>0.92</v>
      </c>
      <c r="FP70" s="796">
        <v>0.92</v>
      </c>
      <c r="FQ70" s="796">
        <v>0.92</v>
      </c>
      <c r="FR70" s="796">
        <v>0.92</v>
      </c>
      <c r="FS70" s="796">
        <v>0.92</v>
      </c>
      <c r="FT70" s="796">
        <v>0.92</v>
      </c>
      <c r="FU70" s="796">
        <v>1.1499999999999999</v>
      </c>
      <c r="FV70" s="796">
        <v>1.1499999999999999</v>
      </c>
      <c r="FW70" s="796">
        <v>1.1499999999999999</v>
      </c>
      <c r="FX70" s="796">
        <v>1.1499999999999999</v>
      </c>
      <c r="FY70" s="796">
        <v>1.59</v>
      </c>
      <c r="FZ70" s="796">
        <v>1.59</v>
      </c>
      <c r="GA70" s="796">
        <v>0.55000000000000004</v>
      </c>
      <c r="GB70" s="796">
        <v>0.55000000000000004</v>
      </c>
      <c r="GC70" s="796">
        <v>0.55000000000000004</v>
      </c>
      <c r="GD70" s="796">
        <v>0.52</v>
      </c>
      <c r="GE70" s="796">
        <v>0.52</v>
      </c>
      <c r="GF70" s="796">
        <v>0.52</v>
      </c>
      <c r="GG70" s="796">
        <v>0.52</v>
      </c>
      <c r="GH70" s="796">
        <v>0.61</v>
      </c>
      <c r="GI70" s="796">
        <v>0.61</v>
      </c>
      <c r="GJ70" s="796">
        <v>0.61</v>
      </c>
      <c r="GK70" s="796">
        <v>0.61</v>
      </c>
      <c r="GL70" s="796">
        <v>0.61</v>
      </c>
      <c r="GM70" s="796">
        <v>0.61</v>
      </c>
      <c r="GN70" s="796">
        <v>0.61</v>
      </c>
      <c r="GO70" s="796">
        <v>0.61</v>
      </c>
      <c r="GP70" s="796">
        <v>0.42</v>
      </c>
      <c r="GQ70" s="796">
        <v>0.42</v>
      </c>
      <c r="GR70" s="796">
        <v>0.42</v>
      </c>
      <c r="GS70" s="796">
        <v>0.42</v>
      </c>
      <c r="GT70" s="796">
        <v>0.42</v>
      </c>
      <c r="GU70" s="796">
        <v>0.42</v>
      </c>
      <c r="GV70" s="796">
        <v>0.42</v>
      </c>
      <c r="GW70" s="796">
        <v>1.46</v>
      </c>
      <c r="GX70" s="796">
        <v>1.46</v>
      </c>
      <c r="GY70" s="796">
        <v>1.46</v>
      </c>
      <c r="GZ70" s="796">
        <v>1.46</v>
      </c>
      <c r="HA70" s="796">
        <v>1.46</v>
      </c>
      <c r="HB70" s="796">
        <v>1.26</v>
      </c>
      <c r="HC70" s="796">
        <v>1.26</v>
      </c>
      <c r="HD70" s="796">
        <v>1.26</v>
      </c>
      <c r="HE70" s="796">
        <v>1.26</v>
      </c>
      <c r="HF70" s="796">
        <v>1.0900000000000001</v>
      </c>
      <c r="HG70" s="796">
        <v>1.0900000000000001</v>
      </c>
      <c r="HH70" s="796">
        <v>1.0900000000000001</v>
      </c>
      <c r="HI70" s="796">
        <v>1.0900000000000001</v>
      </c>
      <c r="HJ70" s="796">
        <v>1.0900000000000001</v>
      </c>
      <c r="HK70" s="796">
        <v>1.0900000000000001</v>
      </c>
      <c r="HL70" s="796">
        <v>1.0900000000000001</v>
      </c>
      <c r="HM70" s="796">
        <v>1.0900000000000001</v>
      </c>
      <c r="HN70" s="796">
        <v>0.92</v>
      </c>
      <c r="HO70" s="796">
        <v>0.92</v>
      </c>
      <c r="HP70" s="796">
        <v>0.92</v>
      </c>
      <c r="HQ70" s="796">
        <v>0.92</v>
      </c>
      <c r="HR70" s="796">
        <v>0.92</v>
      </c>
      <c r="HS70" s="796">
        <v>0.92</v>
      </c>
      <c r="HT70" s="796">
        <v>0.92</v>
      </c>
      <c r="HU70" s="796">
        <v>1.1499999999999999</v>
      </c>
      <c r="HV70" s="796">
        <v>1.1499999999999999</v>
      </c>
      <c r="HW70" s="796">
        <v>1.1499999999999999</v>
      </c>
      <c r="HX70" s="796">
        <v>1.1499999999999999</v>
      </c>
      <c r="HY70" s="796">
        <v>1.59</v>
      </c>
      <c r="HZ70" s="796">
        <v>1.59</v>
      </c>
      <c r="IA70" s="796">
        <v>0.55000000000000004</v>
      </c>
      <c r="IB70" s="796">
        <v>0.55000000000000004</v>
      </c>
      <c r="IC70" s="796">
        <v>0.55000000000000004</v>
      </c>
      <c r="ID70" s="796">
        <v>0.52</v>
      </c>
      <c r="IE70" s="796">
        <v>0.52</v>
      </c>
      <c r="IF70" s="796">
        <v>0.52</v>
      </c>
      <c r="IG70" s="796">
        <v>0.52</v>
      </c>
      <c r="IH70" s="796">
        <v>0.61</v>
      </c>
      <c r="II70" s="796">
        <v>0.61</v>
      </c>
      <c r="IJ70" s="796">
        <v>0.61</v>
      </c>
      <c r="IK70" s="796">
        <v>0.61</v>
      </c>
      <c r="IL70" s="796">
        <v>0.61</v>
      </c>
      <c r="IM70" s="796">
        <v>0.61</v>
      </c>
      <c r="IN70" s="796">
        <v>0.61</v>
      </c>
      <c r="IO70" s="796">
        <v>0.61</v>
      </c>
      <c r="IP70" s="796">
        <v>0.42</v>
      </c>
      <c r="IQ70" s="796">
        <v>0.42</v>
      </c>
      <c r="IR70" s="796">
        <v>0.42</v>
      </c>
      <c r="IS70" s="796">
        <v>0.42</v>
      </c>
      <c r="IT70" s="796">
        <v>0.42</v>
      </c>
      <c r="IU70" s="796">
        <v>0.42</v>
      </c>
      <c r="IV70" s="796">
        <v>0.42</v>
      </c>
      <c r="IW70" s="796">
        <v>1.46</v>
      </c>
      <c r="IX70" s="796">
        <v>1.46</v>
      </c>
      <c r="IY70" s="796">
        <v>1.46</v>
      </c>
      <c r="IZ70" s="796">
        <v>1.46</v>
      </c>
      <c r="JA70" s="796">
        <v>1.46</v>
      </c>
      <c r="JB70" s="796">
        <v>1.26</v>
      </c>
      <c r="JC70" s="796">
        <v>1.26</v>
      </c>
      <c r="JD70" s="796">
        <v>1.26</v>
      </c>
      <c r="JE70" s="796">
        <v>1.26</v>
      </c>
      <c r="JF70" s="796">
        <v>1.0900000000000001</v>
      </c>
      <c r="JG70" s="796">
        <v>1.0900000000000001</v>
      </c>
      <c r="JH70" s="796">
        <v>1.0900000000000001</v>
      </c>
      <c r="JI70" s="796">
        <v>1.0900000000000001</v>
      </c>
      <c r="JJ70" s="796">
        <v>1.0900000000000001</v>
      </c>
      <c r="JK70" s="796">
        <v>1.0900000000000001</v>
      </c>
      <c r="JL70" s="796">
        <v>1.0900000000000001</v>
      </c>
      <c r="JM70" s="796">
        <v>1.0900000000000001</v>
      </c>
      <c r="JN70" s="796">
        <v>0.92</v>
      </c>
      <c r="JO70" s="796">
        <v>0.92</v>
      </c>
      <c r="JP70" s="796">
        <v>0.92</v>
      </c>
      <c r="JQ70" s="796">
        <v>0.92</v>
      </c>
      <c r="JR70" s="796">
        <v>0.92</v>
      </c>
      <c r="JS70" s="796">
        <v>0.92</v>
      </c>
      <c r="JT70" s="796">
        <v>0.92</v>
      </c>
      <c r="JU70" s="796">
        <v>1.1499999999999999</v>
      </c>
      <c r="JV70" s="796">
        <v>1.1499999999999999</v>
      </c>
      <c r="JW70" s="796">
        <v>1.1499999999999999</v>
      </c>
      <c r="JX70" s="796">
        <v>1.1499999999999999</v>
      </c>
      <c r="JY70" s="796">
        <v>1.59</v>
      </c>
      <c r="JZ70" s="796">
        <v>1.59</v>
      </c>
      <c r="KA70" s="796">
        <v>0.55000000000000004</v>
      </c>
      <c r="KB70" s="796">
        <v>0.55000000000000004</v>
      </c>
      <c r="KC70" s="796">
        <v>0.55000000000000004</v>
      </c>
      <c r="KD70" s="796">
        <v>0.52</v>
      </c>
      <c r="KE70" s="796">
        <v>0.52</v>
      </c>
      <c r="KF70" s="796">
        <v>0.52</v>
      </c>
      <c r="KG70" s="796">
        <v>0.52</v>
      </c>
      <c r="KH70" s="796">
        <v>0.61</v>
      </c>
      <c r="KI70" s="796">
        <v>0.61</v>
      </c>
      <c r="KJ70" s="796">
        <v>0.61</v>
      </c>
      <c r="KK70" s="796">
        <v>0.61</v>
      </c>
      <c r="KL70" s="796">
        <v>0.61</v>
      </c>
      <c r="KM70" s="796">
        <v>0.61</v>
      </c>
      <c r="KN70" s="796">
        <v>0.61</v>
      </c>
      <c r="KO70" s="796">
        <v>0.61</v>
      </c>
      <c r="KP70" s="796">
        <v>0.42</v>
      </c>
      <c r="KQ70" s="796">
        <v>0.42</v>
      </c>
      <c r="KR70" s="796">
        <v>0.42</v>
      </c>
      <c r="KS70" s="796">
        <v>0.42</v>
      </c>
      <c r="KT70" s="796">
        <v>0.42</v>
      </c>
      <c r="KU70" s="796">
        <v>0.42</v>
      </c>
      <c r="KV70" s="796">
        <v>0.42</v>
      </c>
      <c r="KW70" s="796">
        <v>1.46</v>
      </c>
      <c r="KX70" s="796">
        <v>1.46</v>
      </c>
      <c r="KY70" s="796">
        <v>1.46</v>
      </c>
      <c r="KZ70" s="796">
        <v>1.46</v>
      </c>
      <c r="LA70" s="796">
        <v>1.46</v>
      </c>
      <c r="LB70" s="796">
        <v>1.26</v>
      </c>
      <c r="LC70" s="796">
        <v>1.26</v>
      </c>
      <c r="LD70" s="796">
        <v>1.26</v>
      </c>
      <c r="LE70" s="796">
        <v>1.26</v>
      </c>
      <c r="LF70" s="796">
        <v>1.0900000000000001</v>
      </c>
      <c r="LG70" s="796">
        <v>1.0900000000000001</v>
      </c>
      <c r="LH70" s="796">
        <v>1.0900000000000001</v>
      </c>
      <c r="LI70" s="796">
        <v>1.0900000000000001</v>
      </c>
      <c r="LJ70" s="796">
        <v>1.0900000000000001</v>
      </c>
      <c r="LK70" s="796">
        <v>1.0900000000000001</v>
      </c>
      <c r="LL70" s="796">
        <v>1.0900000000000001</v>
      </c>
      <c r="LM70" s="796">
        <v>1.0900000000000001</v>
      </c>
      <c r="LN70" s="796">
        <v>0.92</v>
      </c>
      <c r="LO70" s="796">
        <v>0.92</v>
      </c>
      <c r="LP70" s="796">
        <v>0.92</v>
      </c>
      <c r="LQ70" s="796">
        <v>0.92</v>
      </c>
      <c r="LR70" s="796">
        <v>0.92</v>
      </c>
      <c r="LS70" s="796">
        <v>0.92</v>
      </c>
      <c r="LT70" s="796">
        <v>0.92</v>
      </c>
      <c r="LU70" s="796">
        <v>1.1499999999999999</v>
      </c>
      <c r="LV70" s="796">
        <v>1.1499999999999999</v>
      </c>
      <c r="LW70" s="796">
        <v>1.1499999999999999</v>
      </c>
      <c r="LX70" s="796">
        <v>1.1499999999999999</v>
      </c>
      <c r="LY70" s="796">
        <v>1.59</v>
      </c>
      <c r="LZ70" s="796">
        <v>1.59</v>
      </c>
      <c r="MA70" s="796">
        <v>0.55000000000000004</v>
      </c>
      <c r="MB70" s="796">
        <v>0.55000000000000004</v>
      </c>
      <c r="MC70" s="796">
        <v>0.55000000000000004</v>
      </c>
      <c r="MD70" s="796">
        <v>0.52</v>
      </c>
      <c r="ME70" s="796">
        <v>0.52</v>
      </c>
      <c r="MF70" s="796">
        <v>0.52</v>
      </c>
      <c r="MG70" s="796">
        <v>0.52</v>
      </c>
      <c r="MH70" s="796">
        <v>0.61</v>
      </c>
      <c r="MI70" s="796">
        <v>0.61</v>
      </c>
      <c r="MJ70" s="796">
        <v>0.61</v>
      </c>
      <c r="MK70" s="796">
        <v>0.61</v>
      </c>
      <c r="ML70" s="796">
        <v>0.61</v>
      </c>
      <c r="MM70" s="796">
        <v>0.61</v>
      </c>
      <c r="MN70" s="796">
        <v>0.61</v>
      </c>
      <c r="MO70" s="796">
        <v>0.61</v>
      </c>
      <c r="MP70" s="796">
        <v>0.42</v>
      </c>
      <c r="MQ70" s="796">
        <v>0.42</v>
      </c>
      <c r="MR70" s="796">
        <v>0.42</v>
      </c>
      <c r="MS70" s="796">
        <v>0.42</v>
      </c>
      <c r="MT70" s="796">
        <v>0.42</v>
      </c>
      <c r="MU70" s="796">
        <v>0.42</v>
      </c>
      <c r="MV70" s="796">
        <v>0.42</v>
      </c>
      <c r="MW70" s="796">
        <v>1.46</v>
      </c>
      <c r="MX70" s="796">
        <v>1.46</v>
      </c>
      <c r="MY70" s="796">
        <v>1.46</v>
      </c>
      <c r="MZ70" s="796">
        <v>1.46</v>
      </c>
      <c r="NA70" s="796">
        <v>1.46</v>
      </c>
      <c r="NB70" s="796">
        <v>1.26</v>
      </c>
      <c r="NC70" s="796">
        <v>1.26</v>
      </c>
      <c r="ND70" s="796">
        <v>1.26</v>
      </c>
      <c r="NE70" s="796">
        <v>1.26</v>
      </c>
      <c r="NF70" s="796">
        <v>1.0900000000000001</v>
      </c>
      <c r="NG70" s="796">
        <v>1.0900000000000001</v>
      </c>
      <c r="NH70" s="796">
        <v>1.0900000000000001</v>
      </c>
      <c r="NI70" s="796">
        <v>1.0900000000000001</v>
      </c>
      <c r="NJ70" s="796">
        <v>1.0900000000000001</v>
      </c>
      <c r="NK70" s="796">
        <v>1.0900000000000001</v>
      </c>
      <c r="NL70" s="796">
        <v>1.0900000000000001</v>
      </c>
      <c r="NM70" s="796">
        <v>1.0900000000000001</v>
      </c>
      <c r="NN70" s="796">
        <v>0.92</v>
      </c>
      <c r="NO70" s="796">
        <v>0.92</v>
      </c>
      <c r="NP70" s="796">
        <v>0.92</v>
      </c>
      <c r="NQ70" s="796">
        <v>0.92</v>
      </c>
      <c r="NR70" s="796">
        <v>0.92</v>
      </c>
      <c r="NS70" s="796">
        <v>0.92</v>
      </c>
      <c r="NT70" s="796">
        <v>0.92</v>
      </c>
      <c r="NU70" s="796">
        <v>1.1499999999999999</v>
      </c>
      <c r="NV70" s="796">
        <v>1.1499999999999999</v>
      </c>
      <c r="NW70" s="796">
        <v>1.1499999999999999</v>
      </c>
      <c r="NX70" s="796">
        <v>1.1499999999999999</v>
      </c>
      <c r="NY70" s="796">
        <v>1.59</v>
      </c>
      <c r="NZ70" s="796">
        <v>1.59</v>
      </c>
      <c r="OA70" s="796">
        <v>0.55000000000000004</v>
      </c>
      <c r="OB70" s="796">
        <v>0.55000000000000004</v>
      </c>
      <c r="OC70" s="796">
        <v>0.55000000000000004</v>
      </c>
      <c r="OD70" s="796">
        <v>0.52</v>
      </c>
      <c r="OE70" s="796">
        <v>0.52</v>
      </c>
      <c r="OF70" s="796">
        <v>0.52</v>
      </c>
      <c r="OG70" s="796">
        <v>0.52</v>
      </c>
      <c r="OH70" s="796">
        <v>0.61</v>
      </c>
      <c r="OI70" s="796">
        <v>0.61</v>
      </c>
      <c r="OJ70" s="796">
        <v>0.61</v>
      </c>
      <c r="OK70" s="796">
        <v>0.61</v>
      </c>
      <c r="OL70" s="796">
        <v>0.61</v>
      </c>
      <c r="OM70" s="796">
        <v>0.61</v>
      </c>
      <c r="ON70" s="796">
        <v>0.61</v>
      </c>
      <c r="OO70" s="796">
        <v>0.61</v>
      </c>
      <c r="OP70" s="796">
        <v>0.42</v>
      </c>
      <c r="OQ70" s="796">
        <v>0.42</v>
      </c>
      <c r="OR70" s="796">
        <v>0.42</v>
      </c>
      <c r="OS70" s="796">
        <v>0.42</v>
      </c>
      <c r="OT70" s="796">
        <v>0.42</v>
      </c>
      <c r="OU70" s="796">
        <v>0.42</v>
      </c>
      <c r="OV70" s="796">
        <v>0.42</v>
      </c>
      <c r="OW70" s="796">
        <v>1.46</v>
      </c>
      <c r="OX70" s="796">
        <v>1.46</v>
      </c>
      <c r="OY70" s="796">
        <v>1.46</v>
      </c>
      <c r="OZ70" s="796">
        <v>1.46</v>
      </c>
      <c r="PA70" s="796">
        <v>1.46</v>
      </c>
      <c r="PB70" s="796">
        <v>1.26</v>
      </c>
      <c r="PC70" s="796">
        <v>1.26</v>
      </c>
      <c r="PD70" s="796">
        <v>1.26</v>
      </c>
      <c r="PE70" s="796">
        <v>1.26</v>
      </c>
      <c r="PF70" s="796">
        <v>1.0900000000000001</v>
      </c>
      <c r="PG70" s="796">
        <v>1.0900000000000001</v>
      </c>
      <c r="PH70" s="796">
        <v>1.0900000000000001</v>
      </c>
      <c r="PI70" s="796">
        <v>1.0900000000000001</v>
      </c>
      <c r="PJ70" s="796">
        <v>1.0900000000000001</v>
      </c>
      <c r="PK70" s="796">
        <v>1.0900000000000001</v>
      </c>
      <c r="PL70" s="796">
        <v>1.0900000000000001</v>
      </c>
      <c r="PM70" s="796">
        <v>1.0900000000000001</v>
      </c>
      <c r="PN70" s="796">
        <v>0.92</v>
      </c>
      <c r="PO70" s="796">
        <v>0.92</v>
      </c>
      <c r="PP70" s="796">
        <v>0.92</v>
      </c>
      <c r="PQ70" s="796">
        <v>0.92</v>
      </c>
      <c r="PR70" s="796">
        <v>0.92</v>
      </c>
      <c r="PS70" s="796">
        <v>0.92</v>
      </c>
      <c r="PT70" s="796">
        <v>0.92</v>
      </c>
      <c r="PU70" s="796">
        <v>1.1499999999999999</v>
      </c>
      <c r="PV70" s="796">
        <v>1.1499999999999999</v>
      </c>
      <c r="PW70" s="796">
        <v>1.1499999999999999</v>
      </c>
      <c r="PX70" s="796">
        <v>1.1499999999999999</v>
      </c>
      <c r="PY70" s="796">
        <v>1.59</v>
      </c>
      <c r="PZ70" s="796">
        <v>1.59</v>
      </c>
      <c r="QA70" s="796">
        <v>0.55000000000000004</v>
      </c>
      <c r="QB70" s="796">
        <v>0.55000000000000004</v>
      </c>
      <c r="QC70" s="796">
        <v>0.55000000000000004</v>
      </c>
      <c r="QD70" s="796">
        <v>0.52</v>
      </c>
      <c r="QE70" s="796">
        <v>0.52</v>
      </c>
      <c r="QF70" s="796">
        <v>0.52</v>
      </c>
      <c r="QG70" s="796">
        <v>0.52</v>
      </c>
      <c r="QH70" s="796">
        <v>0.61</v>
      </c>
      <c r="QI70" s="796">
        <v>0.61</v>
      </c>
      <c r="QJ70" s="796">
        <v>0.61</v>
      </c>
      <c r="QK70" s="796">
        <v>0.61</v>
      </c>
      <c r="QL70" s="796">
        <v>0.61</v>
      </c>
      <c r="QM70" s="796">
        <v>0.61</v>
      </c>
      <c r="QN70" s="796">
        <v>0.61</v>
      </c>
      <c r="QO70" s="796">
        <v>0.61</v>
      </c>
      <c r="QP70" s="796">
        <v>0.42</v>
      </c>
      <c r="QQ70" s="796">
        <v>0.42</v>
      </c>
      <c r="QR70" s="796">
        <v>0.42</v>
      </c>
      <c r="QS70" s="796">
        <v>0.42</v>
      </c>
      <c r="QT70" s="796">
        <v>0.42</v>
      </c>
      <c r="QU70" s="796">
        <v>0.42</v>
      </c>
      <c r="QV70" s="796">
        <v>0.42</v>
      </c>
      <c r="QW70" s="796">
        <v>1.46</v>
      </c>
      <c r="QX70" s="796">
        <v>1.46</v>
      </c>
      <c r="QY70" s="796">
        <v>1.46</v>
      </c>
      <c r="QZ70" s="796">
        <v>1.46</v>
      </c>
      <c r="RA70" s="796">
        <v>1.46</v>
      </c>
      <c r="RB70" s="796">
        <v>1.26</v>
      </c>
      <c r="RC70" s="796">
        <v>1.26</v>
      </c>
      <c r="RD70" s="796">
        <v>1.26</v>
      </c>
      <c r="RE70" s="796">
        <v>1.26</v>
      </c>
      <c r="RF70" s="796">
        <v>1.0900000000000001</v>
      </c>
      <c r="RG70" s="796">
        <v>1.0900000000000001</v>
      </c>
      <c r="RH70" s="796">
        <v>1.0900000000000001</v>
      </c>
      <c r="RI70" s="796">
        <v>1.0900000000000001</v>
      </c>
      <c r="RJ70" s="796">
        <v>1.0900000000000001</v>
      </c>
      <c r="RK70" s="796">
        <v>1.0900000000000001</v>
      </c>
      <c r="RL70" s="796">
        <v>1.0900000000000001</v>
      </c>
      <c r="RM70" s="796">
        <v>1.0900000000000001</v>
      </c>
      <c r="RN70" s="796">
        <v>0.92</v>
      </c>
      <c r="RO70" s="796">
        <v>0.92</v>
      </c>
      <c r="RP70" s="796">
        <v>0.92</v>
      </c>
      <c r="RQ70" s="796">
        <v>0.92</v>
      </c>
      <c r="RR70" s="796">
        <v>0.92</v>
      </c>
      <c r="RS70" s="796">
        <v>0.92</v>
      </c>
      <c r="RT70" s="796">
        <v>0.92</v>
      </c>
      <c r="RU70" s="796">
        <v>1.1499999999999999</v>
      </c>
      <c r="RV70" s="796">
        <v>1.1499999999999999</v>
      </c>
      <c r="RW70" s="796">
        <v>1.1499999999999999</v>
      </c>
      <c r="RX70" s="796">
        <v>1.1499999999999999</v>
      </c>
      <c r="RY70" s="796">
        <v>1.59</v>
      </c>
      <c r="RZ70" s="796">
        <v>1.59</v>
      </c>
      <c r="SA70" s="796">
        <v>0.55000000000000004</v>
      </c>
      <c r="SB70" s="796">
        <v>0.55000000000000004</v>
      </c>
      <c r="SC70" s="796">
        <v>0.55000000000000004</v>
      </c>
      <c r="SD70" s="796">
        <v>0.52</v>
      </c>
      <c r="SE70" s="796">
        <v>0.52</v>
      </c>
      <c r="SF70" s="796">
        <v>0.52</v>
      </c>
      <c r="SG70" s="796">
        <v>0.52</v>
      </c>
      <c r="SH70" s="797">
        <v>0.61</v>
      </c>
      <c r="SI70" s="471"/>
      <c r="SJ70" s="452"/>
      <c r="SK70" s="440"/>
      <c r="SL70" s="440"/>
      <c r="SM70" s="440"/>
    </row>
    <row r="71" spans="1:507" outlineLevel="3" x14ac:dyDescent="0.35">
      <c r="A71" s="440"/>
      <c r="B71" s="449"/>
      <c r="C71" s="659">
        <f t="shared" si="32"/>
        <v>4</v>
      </c>
      <c r="D71" s="471"/>
      <c r="E71" s="529"/>
      <c r="F71" s="529"/>
      <c r="G71" s="471"/>
      <c r="H71" s="682"/>
      <c r="I71" s="683" t="s">
        <v>243</v>
      </c>
      <c r="J71" s="684"/>
      <c r="K71" s="798">
        <v>1.98</v>
      </c>
      <c r="L71" s="799">
        <v>1.98</v>
      </c>
      <c r="M71" s="799">
        <v>1.98</v>
      </c>
      <c r="N71" s="799">
        <v>2.2000000000000002</v>
      </c>
      <c r="O71" s="799">
        <v>2.2000000000000002</v>
      </c>
      <c r="P71" s="799">
        <v>2.2000000000000002</v>
      </c>
      <c r="Q71" s="799">
        <v>2.2000000000000002</v>
      </c>
      <c r="R71" s="799">
        <v>2.2000000000000002</v>
      </c>
      <c r="S71" s="799">
        <v>2.2000000000000002</v>
      </c>
      <c r="T71" s="799">
        <v>2.2000000000000002</v>
      </c>
      <c r="U71" s="799">
        <v>2.2799999999999998</v>
      </c>
      <c r="V71" s="799">
        <v>2.2799999999999998</v>
      </c>
      <c r="W71" s="799">
        <v>2.2799999999999998</v>
      </c>
      <c r="X71" s="799">
        <v>2.2799999999999998</v>
      </c>
      <c r="Y71" s="799">
        <v>2.33</v>
      </c>
      <c r="Z71" s="799">
        <v>2.33</v>
      </c>
      <c r="AA71" s="799">
        <v>1.39</v>
      </c>
      <c r="AB71" s="799">
        <v>1.39</v>
      </c>
      <c r="AC71" s="799">
        <v>1.39</v>
      </c>
      <c r="AD71" s="799">
        <v>1.46</v>
      </c>
      <c r="AE71" s="799">
        <v>1.46</v>
      </c>
      <c r="AF71" s="799">
        <v>1.46</v>
      </c>
      <c r="AG71" s="799">
        <v>1.46</v>
      </c>
      <c r="AH71" s="799">
        <v>2.08</v>
      </c>
      <c r="AI71" s="799">
        <v>2.08</v>
      </c>
      <c r="AJ71" s="799">
        <v>2.08</v>
      </c>
      <c r="AK71" s="799">
        <v>2.08</v>
      </c>
      <c r="AL71" s="799">
        <v>2.08</v>
      </c>
      <c r="AM71" s="799">
        <v>2.08</v>
      </c>
      <c r="AN71" s="799">
        <v>2.08</v>
      </c>
      <c r="AO71" s="799">
        <v>2.08</v>
      </c>
      <c r="AP71" s="799">
        <v>1.46</v>
      </c>
      <c r="AQ71" s="799">
        <v>1.46</v>
      </c>
      <c r="AR71" s="799">
        <v>1.46</v>
      </c>
      <c r="AS71" s="799">
        <v>1.46</v>
      </c>
      <c r="AT71" s="799">
        <v>1.46</v>
      </c>
      <c r="AU71" s="799">
        <v>1.46</v>
      </c>
      <c r="AV71" s="799">
        <v>1.46</v>
      </c>
      <c r="AW71" s="799">
        <v>1.91</v>
      </c>
      <c r="AX71" s="799">
        <v>1.91</v>
      </c>
      <c r="AY71" s="799">
        <v>1.91</v>
      </c>
      <c r="AZ71" s="799">
        <v>1.91</v>
      </c>
      <c r="BA71" s="799">
        <v>1.91</v>
      </c>
      <c r="BB71" s="799">
        <v>1.87</v>
      </c>
      <c r="BC71" s="799">
        <v>1.87</v>
      </c>
      <c r="BD71" s="799">
        <v>1.87</v>
      </c>
      <c r="BE71" s="799">
        <v>1.87</v>
      </c>
      <c r="BF71" s="799">
        <v>1.98</v>
      </c>
      <c r="BG71" s="799">
        <v>1.98</v>
      </c>
      <c r="BH71" s="799">
        <v>1.98</v>
      </c>
      <c r="BI71" s="799">
        <v>1.98</v>
      </c>
      <c r="BJ71" s="799">
        <v>1.98</v>
      </c>
      <c r="BK71" s="799">
        <v>1.98</v>
      </c>
      <c r="BL71" s="799">
        <v>1.98</v>
      </c>
      <c r="BM71" s="799">
        <v>1.98</v>
      </c>
      <c r="BN71" s="799">
        <v>2.2000000000000002</v>
      </c>
      <c r="BO71" s="799">
        <v>2.2000000000000002</v>
      </c>
      <c r="BP71" s="799">
        <v>2.2000000000000002</v>
      </c>
      <c r="BQ71" s="799">
        <v>2.2000000000000002</v>
      </c>
      <c r="BR71" s="799">
        <v>2.2000000000000002</v>
      </c>
      <c r="BS71" s="799">
        <v>2.2000000000000002</v>
      </c>
      <c r="BT71" s="799">
        <v>2.2000000000000002</v>
      </c>
      <c r="BU71" s="799">
        <v>2.2799999999999998</v>
      </c>
      <c r="BV71" s="799">
        <v>2.2799999999999998</v>
      </c>
      <c r="BW71" s="799">
        <v>2.2799999999999998</v>
      </c>
      <c r="BX71" s="799">
        <v>2.2799999999999998</v>
      </c>
      <c r="BY71" s="799">
        <v>2.33</v>
      </c>
      <c r="BZ71" s="799">
        <v>2.33</v>
      </c>
      <c r="CA71" s="799">
        <v>1.39</v>
      </c>
      <c r="CB71" s="799">
        <v>1.39</v>
      </c>
      <c r="CC71" s="799">
        <v>1.39</v>
      </c>
      <c r="CD71" s="799">
        <v>1.46</v>
      </c>
      <c r="CE71" s="799">
        <v>1.46</v>
      </c>
      <c r="CF71" s="799">
        <v>1.46</v>
      </c>
      <c r="CG71" s="799">
        <v>1.46</v>
      </c>
      <c r="CH71" s="799">
        <v>2.08</v>
      </c>
      <c r="CI71" s="799">
        <v>2.08</v>
      </c>
      <c r="CJ71" s="799">
        <v>2.08</v>
      </c>
      <c r="CK71" s="799">
        <v>2.08</v>
      </c>
      <c r="CL71" s="799">
        <v>2.08</v>
      </c>
      <c r="CM71" s="799">
        <v>2.08</v>
      </c>
      <c r="CN71" s="799">
        <v>2.08</v>
      </c>
      <c r="CO71" s="799">
        <v>2.08</v>
      </c>
      <c r="CP71" s="799">
        <v>1.46</v>
      </c>
      <c r="CQ71" s="799">
        <v>1.46</v>
      </c>
      <c r="CR71" s="799">
        <v>1.46</v>
      </c>
      <c r="CS71" s="799">
        <v>1.46</v>
      </c>
      <c r="CT71" s="799">
        <v>1.46</v>
      </c>
      <c r="CU71" s="799">
        <v>1.46</v>
      </c>
      <c r="CV71" s="799">
        <v>1.46</v>
      </c>
      <c r="CW71" s="799">
        <v>1.91</v>
      </c>
      <c r="CX71" s="799">
        <v>1.91</v>
      </c>
      <c r="CY71" s="799">
        <v>1.91</v>
      </c>
      <c r="CZ71" s="799">
        <v>1.91</v>
      </c>
      <c r="DA71" s="799">
        <v>1.91</v>
      </c>
      <c r="DB71" s="799">
        <v>2.0099999999999998</v>
      </c>
      <c r="DC71" s="799">
        <v>2.0099999999999998</v>
      </c>
      <c r="DD71" s="799">
        <v>2.0099999999999998</v>
      </c>
      <c r="DE71" s="799">
        <v>2.0099999999999998</v>
      </c>
      <c r="DF71" s="799">
        <v>1.89</v>
      </c>
      <c r="DG71" s="799">
        <v>1.89</v>
      </c>
      <c r="DH71" s="799">
        <v>1.89</v>
      </c>
      <c r="DI71" s="799">
        <v>1.89</v>
      </c>
      <c r="DJ71" s="799">
        <v>1.89</v>
      </c>
      <c r="DK71" s="799">
        <v>1.89</v>
      </c>
      <c r="DL71" s="799">
        <v>1.89</v>
      </c>
      <c r="DM71" s="799">
        <v>1.89</v>
      </c>
      <c r="DN71" s="799">
        <v>2.0299999999999998</v>
      </c>
      <c r="DO71" s="799">
        <v>2.0299999999999998</v>
      </c>
      <c r="DP71" s="799">
        <v>2.0299999999999998</v>
      </c>
      <c r="DQ71" s="799">
        <v>2.0299999999999998</v>
      </c>
      <c r="DR71" s="799">
        <v>2.0299999999999998</v>
      </c>
      <c r="DS71" s="799">
        <v>2.0299999999999998</v>
      </c>
      <c r="DT71" s="799">
        <v>2.0299999999999998</v>
      </c>
      <c r="DU71" s="799">
        <v>2.15</v>
      </c>
      <c r="DV71" s="799">
        <v>2.15</v>
      </c>
      <c r="DW71" s="799">
        <v>2.15</v>
      </c>
      <c r="DX71" s="799">
        <v>2.15</v>
      </c>
      <c r="DY71" s="799">
        <v>2.21</v>
      </c>
      <c r="DZ71" s="799">
        <v>2.21</v>
      </c>
      <c r="EA71" s="799">
        <v>1.39</v>
      </c>
      <c r="EB71" s="799">
        <v>1.39</v>
      </c>
      <c r="EC71" s="799">
        <v>1.39</v>
      </c>
      <c r="ED71" s="799">
        <v>1.46</v>
      </c>
      <c r="EE71" s="799">
        <v>1.46</v>
      </c>
      <c r="EF71" s="799">
        <v>1.46</v>
      </c>
      <c r="EG71" s="799">
        <v>1.46</v>
      </c>
      <c r="EH71" s="799">
        <v>2.08</v>
      </c>
      <c r="EI71" s="799">
        <v>2.08</v>
      </c>
      <c r="EJ71" s="799">
        <v>2.08</v>
      </c>
      <c r="EK71" s="799">
        <v>2.08</v>
      </c>
      <c r="EL71" s="799">
        <v>2.08</v>
      </c>
      <c r="EM71" s="799">
        <v>2.08</v>
      </c>
      <c r="EN71" s="799">
        <v>2.08</v>
      </c>
      <c r="EO71" s="799">
        <v>2.08</v>
      </c>
      <c r="EP71" s="799">
        <v>1.46</v>
      </c>
      <c r="EQ71" s="799">
        <v>1.46</v>
      </c>
      <c r="ER71" s="799">
        <v>1.46</v>
      </c>
      <c r="ES71" s="799">
        <v>1.46</v>
      </c>
      <c r="ET71" s="799">
        <v>1.46</v>
      </c>
      <c r="EU71" s="799">
        <v>1.46</v>
      </c>
      <c r="EV71" s="799">
        <v>1.46</v>
      </c>
      <c r="EW71" s="799">
        <v>1.91</v>
      </c>
      <c r="EX71" s="799">
        <v>1.91</v>
      </c>
      <c r="EY71" s="799">
        <v>1.91</v>
      </c>
      <c r="EZ71" s="799">
        <v>1.91</v>
      </c>
      <c r="FA71" s="799">
        <v>1.91</v>
      </c>
      <c r="FB71" s="799">
        <v>2.0099999999999998</v>
      </c>
      <c r="FC71" s="799">
        <v>2.0099999999999998</v>
      </c>
      <c r="FD71" s="799">
        <v>2.0099999999999998</v>
      </c>
      <c r="FE71" s="799">
        <v>2.0099999999999998</v>
      </c>
      <c r="FF71" s="799">
        <v>1.89</v>
      </c>
      <c r="FG71" s="799">
        <v>1.89</v>
      </c>
      <c r="FH71" s="799">
        <v>1.89</v>
      </c>
      <c r="FI71" s="799">
        <v>1.89</v>
      </c>
      <c r="FJ71" s="799">
        <v>1.89</v>
      </c>
      <c r="FK71" s="799">
        <v>1.89</v>
      </c>
      <c r="FL71" s="799">
        <v>1.89</v>
      </c>
      <c r="FM71" s="799">
        <v>1.89</v>
      </c>
      <c r="FN71" s="799">
        <v>2.0299999999999998</v>
      </c>
      <c r="FO71" s="799">
        <v>2.0299999999999998</v>
      </c>
      <c r="FP71" s="799">
        <v>2.0299999999999998</v>
      </c>
      <c r="FQ71" s="799">
        <v>2.0299999999999998</v>
      </c>
      <c r="FR71" s="799">
        <v>2.0299999999999998</v>
      </c>
      <c r="FS71" s="799">
        <v>2.0299999999999998</v>
      </c>
      <c r="FT71" s="799">
        <v>2.0299999999999998</v>
      </c>
      <c r="FU71" s="799">
        <v>2.15</v>
      </c>
      <c r="FV71" s="799">
        <v>2.15</v>
      </c>
      <c r="FW71" s="799">
        <v>2.15</v>
      </c>
      <c r="FX71" s="799">
        <v>2.15</v>
      </c>
      <c r="FY71" s="799">
        <v>2.21</v>
      </c>
      <c r="FZ71" s="799">
        <v>2.21</v>
      </c>
      <c r="GA71" s="799">
        <v>1.39</v>
      </c>
      <c r="GB71" s="799">
        <v>1.39</v>
      </c>
      <c r="GC71" s="799">
        <v>1.39</v>
      </c>
      <c r="GD71" s="799">
        <v>1.46</v>
      </c>
      <c r="GE71" s="799">
        <v>1.46</v>
      </c>
      <c r="GF71" s="799">
        <v>1.46</v>
      </c>
      <c r="GG71" s="799">
        <v>1.46</v>
      </c>
      <c r="GH71" s="799">
        <v>2.08</v>
      </c>
      <c r="GI71" s="799">
        <v>2.08</v>
      </c>
      <c r="GJ71" s="799">
        <v>2.08</v>
      </c>
      <c r="GK71" s="799">
        <v>2.08</v>
      </c>
      <c r="GL71" s="799">
        <v>2.08</v>
      </c>
      <c r="GM71" s="799">
        <v>2.08</v>
      </c>
      <c r="GN71" s="799">
        <v>2.08</v>
      </c>
      <c r="GO71" s="799">
        <v>2.08</v>
      </c>
      <c r="GP71" s="799">
        <v>1.46</v>
      </c>
      <c r="GQ71" s="799">
        <v>1.46</v>
      </c>
      <c r="GR71" s="799">
        <v>1.46</v>
      </c>
      <c r="GS71" s="799">
        <v>1.46</v>
      </c>
      <c r="GT71" s="799">
        <v>1.46</v>
      </c>
      <c r="GU71" s="799">
        <v>1.46</v>
      </c>
      <c r="GV71" s="799">
        <v>1.46</v>
      </c>
      <c r="GW71" s="799">
        <v>1.91</v>
      </c>
      <c r="GX71" s="799">
        <v>1.91</v>
      </c>
      <c r="GY71" s="799">
        <v>1.91</v>
      </c>
      <c r="GZ71" s="799">
        <v>1.91</v>
      </c>
      <c r="HA71" s="799">
        <v>1.91</v>
      </c>
      <c r="HB71" s="799">
        <v>2.0099999999999998</v>
      </c>
      <c r="HC71" s="799">
        <v>2.0099999999999998</v>
      </c>
      <c r="HD71" s="799">
        <v>2.0099999999999998</v>
      </c>
      <c r="HE71" s="799">
        <v>2.0099999999999998</v>
      </c>
      <c r="HF71" s="799">
        <v>1.89</v>
      </c>
      <c r="HG71" s="799">
        <v>1.89</v>
      </c>
      <c r="HH71" s="799">
        <v>1.89</v>
      </c>
      <c r="HI71" s="799">
        <v>1.89</v>
      </c>
      <c r="HJ71" s="799">
        <v>1.89</v>
      </c>
      <c r="HK71" s="799">
        <v>1.89</v>
      </c>
      <c r="HL71" s="799">
        <v>1.89</v>
      </c>
      <c r="HM71" s="799">
        <v>1.89</v>
      </c>
      <c r="HN71" s="799">
        <v>2.0299999999999998</v>
      </c>
      <c r="HO71" s="799">
        <v>2.0299999999999998</v>
      </c>
      <c r="HP71" s="799">
        <v>2.0299999999999998</v>
      </c>
      <c r="HQ71" s="799">
        <v>2.0299999999999998</v>
      </c>
      <c r="HR71" s="799">
        <v>2.0299999999999998</v>
      </c>
      <c r="HS71" s="799">
        <v>2.0299999999999998</v>
      </c>
      <c r="HT71" s="799">
        <v>2.0299999999999998</v>
      </c>
      <c r="HU71" s="799">
        <v>2.15</v>
      </c>
      <c r="HV71" s="799">
        <v>2.15</v>
      </c>
      <c r="HW71" s="799">
        <v>2.15</v>
      </c>
      <c r="HX71" s="799">
        <v>2.15</v>
      </c>
      <c r="HY71" s="799">
        <v>2.21</v>
      </c>
      <c r="HZ71" s="799">
        <v>2.21</v>
      </c>
      <c r="IA71" s="799">
        <v>1.39</v>
      </c>
      <c r="IB71" s="799">
        <v>1.39</v>
      </c>
      <c r="IC71" s="799">
        <v>1.39</v>
      </c>
      <c r="ID71" s="799">
        <v>1.46</v>
      </c>
      <c r="IE71" s="799">
        <v>1.46</v>
      </c>
      <c r="IF71" s="799">
        <v>1.46</v>
      </c>
      <c r="IG71" s="799">
        <v>1.46</v>
      </c>
      <c r="IH71" s="799">
        <v>2.08</v>
      </c>
      <c r="II71" s="799">
        <v>2.08</v>
      </c>
      <c r="IJ71" s="799">
        <v>2.08</v>
      </c>
      <c r="IK71" s="799">
        <v>2.08</v>
      </c>
      <c r="IL71" s="799">
        <v>2.08</v>
      </c>
      <c r="IM71" s="799">
        <v>2.08</v>
      </c>
      <c r="IN71" s="799">
        <v>2.08</v>
      </c>
      <c r="IO71" s="799">
        <v>2.08</v>
      </c>
      <c r="IP71" s="799">
        <v>1.46</v>
      </c>
      <c r="IQ71" s="799">
        <v>1.46</v>
      </c>
      <c r="IR71" s="799">
        <v>1.46</v>
      </c>
      <c r="IS71" s="799">
        <v>1.46</v>
      </c>
      <c r="IT71" s="799">
        <v>1.46</v>
      </c>
      <c r="IU71" s="799">
        <v>1.46</v>
      </c>
      <c r="IV71" s="799">
        <v>1.46</v>
      </c>
      <c r="IW71" s="799">
        <v>1.91</v>
      </c>
      <c r="IX71" s="799">
        <v>1.91</v>
      </c>
      <c r="IY71" s="799">
        <v>1.91</v>
      </c>
      <c r="IZ71" s="799">
        <v>1.91</v>
      </c>
      <c r="JA71" s="799">
        <v>1.91</v>
      </c>
      <c r="JB71" s="799">
        <v>2.0099999999999998</v>
      </c>
      <c r="JC71" s="799">
        <v>2.0099999999999998</v>
      </c>
      <c r="JD71" s="799">
        <v>2.0099999999999998</v>
      </c>
      <c r="JE71" s="799">
        <v>2.0099999999999998</v>
      </c>
      <c r="JF71" s="799">
        <v>1.89</v>
      </c>
      <c r="JG71" s="799">
        <v>1.89</v>
      </c>
      <c r="JH71" s="799">
        <v>1.89</v>
      </c>
      <c r="JI71" s="799">
        <v>1.89</v>
      </c>
      <c r="JJ71" s="799">
        <v>1.89</v>
      </c>
      <c r="JK71" s="799">
        <v>1.89</v>
      </c>
      <c r="JL71" s="799">
        <v>1.89</v>
      </c>
      <c r="JM71" s="799">
        <v>1.89</v>
      </c>
      <c r="JN71" s="799">
        <v>2.0299999999999998</v>
      </c>
      <c r="JO71" s="799">
        <v>2.0299999999999998</v>
      </c>
      <c r="JP71" s="799">
        <v>2.0299999999999998</v>
      </c>
      <c r="JQ71" s="799">
        <v>2.0299999999999998</v>
      </c>
      <c r="JR71" s="799">
        <v>2.0299999999999998</v>
      </c>
      <c r="JS71" s="799">
        <v>2.0299999999999998</v>
      </c>
      <c r="JT71" s="799">
        <v>2.0299999999999998</v>
      </c>
      <c r="JU71" s="799">
        <v>2.15</v>
      </c>
      <c r="JV71" s="799">
        <v>2.15</v>
      </c>
      <c r="JW71" s="799">
        <v>2.15</v>
      </c>
      <c r="JX71" s="799">
        <v>2.15</v>
      </c>
      <c r="JY71" s="799">
        <v>2.21</v>
      </c>
      <c r="JZ71" s="799">
        <v>2.21</v>
      </c>
      <c r="KA71" s="799">
        <v>1.39</v>
      </c>
      <c r="KB71" s="799">
        <v>1.39</v>
      </c>
      <c r="KC71" s="799">
        <v>1.39</v>
      </c>
      <c r="KD71" s="799">
        <v>1.46</v>
      </c>
      <c r="KE71" s="799">
        <v>1.46</v>
      </c>
      <c r="KF71" s="799">
        <v>1.46</v>
      </c>
      <c r="KG71" s="799">
        <v>1.46</v>
      </c>
      <c r="KH71" s="799">
        <v>2.08</v>
      </c>
      <c r="KI71" s="799">
        <v>2.08</v>
      </c>
      <c r="KJ71" s="799">
        <v>2.08</v>
      </c>
      <c r="KK71" s="799">
        <v>2.08</v>
      </c>
      <c r="KL71" s="799">
        <v>2.08</v>
      </c>
      <c r="KM71" s="799">
        <v>2.08</v>
      </c>
      <c r="KN71" s="799">
        <v>2.08</v>
      </c>
      <c r="KO71" s="799">
        <v>2.08</v>
      </c>
      <c r="KP71" s="799">
        <v>1.46</v>
      </c>
      <c r="KQ71" s="799">
        <v>1.46</v>
      </c>
      <c r="KR71" s="799">
        <v>1.46</v>
      </c>
      <c r="KS71" s="799">
        <v>1.46</v>
      </c>
      <c r="KT71" s="799">
        <v>1.46</v>
      </c>
      <c r="KU71" s="799">
        <v>1.46</v>
      </c>
      <c r="KV71" s="799">
        <v>1.46</v>
      </c>
      <c r="KW71" s="799">
        <v>1.91</v>
      </c>
      <c r="KX71" s="799">
        <v>1.91</v>
      </c>
      <c r="KY71" s="799">
        <v>1.91</v>
      </c>
      <c r="KZ71" s="799">
        <v>1.91</v>
      </c>
      <c r="LA71" s="799">
        <v>1.91</v>
      </c>
      <c r="LB71" s="799">
        <v>2.0099999999999998</v>
      </c>
      <c r="LC71" s="799">
        <v>2.0099999999999998</v>
      </c>
      <c r="LD71" s="799">
        <v>2.0099999999999998</v>
      </c>
      <c r="LE71" s="799">
        <v>2.0099999999999998</v>
      </c>
      <c r="LF71" s="799">
        <v>1.89</v>
      </c>
      <c r="LG71" s="799">
        <v>1.89</v>
      </c>
      <c r="LH71" s="799">
        <v>1.89</v>
      </c>
      <c r="LI71" s="799">
        <v>1.89</v>
      </c>
      <c r="LJ71" s="799">
        <v>1.89</v>
      </c>
      <c r="LK71" s="799">
        <v>1.89</v>
      </c>
      <c r="LL71" s="799">
        <v>1.89</v>
      </c>
      <c r="LM71" s="799">
        <v>1.89</v>
      </c>
      <c r="LN71" s="799">
        <v>2.0299999999999998</v>
      </c>
      <c r="LO71" s="799">
        <v>2.0299999999999998</v>
      </c>
      <c r="LP71" s="799">
        <v>2.0299999999999998</v>
      </c>
      <c r="LQ71" s="799">
        <v>2.0299999999999998</v>
      </c>
      <c r="LR71" s="799">
        <v>2.0299999999999998</v>
      </c>
      <c r="LS71" s="799">
        <v>2.0299999999999998</v>
      </c>
      <c r="LT71" s="799">
        <v>2.0299999999999998</v>
      </c>
      <c r="LU71" s="799">
        <v>2.15</v>
      </c>
      <c r="LV71" s="799">
        <v>2.15</v>
      </c>
      <c r="LW71" s="799">
        <v>2.15</v>
      </c>
      <c r="LX71" s="799">
        <v>2.15</v>
      </c>
      <c r="LY71" s="799">
        <v>2.21</v>
      </c>
      <c r="LZ71" s="799">
        <v>2.21</v>
      </c>
      <c r="MA71" s="799">
        <v>1.39</v>
      </c>
      <c r="MB71" s="799">
        <v>1.39</v>
      </c>
      <c r="MC71" s="799">
        <v>1.39</v>
      </c>
      <c r="MD71" s="799">
        <v>1.46</v>
      </c>
      <c r="ME71" s="799">
        <v>1.46</v>
      </c>
      <c r="MF71" s="799">
        <v>1.46</v>
      </c>
      <c r="MG71" s="799">
        <v>1.46</v>
      </c>
      <c r="MH71" s="799">
        <v>2.08</v>
      </c>
      <c r="MI71" s="799">
        <v>2.08</v>
      </c>
      <c r="MJ71" s="799">
        <v>2.08</v>
      </c>
      <c r="MK71" s="799">
        <v>2.08</v>
      </c>
      <c r="ML71" s="799">
        <v>2.08</v>
      </c>
      <c r="MM71" s="799">
        <v>2.08</v>
      </c>
      <c r="MN71" s="799">
        <v>2.08</v>
      </c>
      <c r="MO71" s="799">
        <v>2.08</v>
      </c>
      <c r="MP71" s="799">
        <v>1.46</v>
      </c>
      <c r="MQ71" s="799">
        <v>1.46</v>
      </c>
      <c r="MR71" s="799">
        <v>1.46</v>
      </c>
      <c r="MS71" s="799">
        <v>1.46</v>
      </c>
      <c r="MT71" s="799">
        <v>1.46</v>
      </c>
      <c r="MU71" s="799">
        <v>1.46</v>
      </c>
      <c r="MV71" s="799">
        <v>1.46</v>
      </c>
      <c r="MW71" s="799">
        <v>1.91</v>
      </c>
      <c r="MX71" s="799">
        <v>1.91</v>
      </c>
      <c r="MY71" s="799">
        <v>1.91</v>
      </c>
      <c r="MZ71" s="799">
        <v>1.91</v>
      </c>
      <c r="NA71" s="799">
        <v>1.91</v>
      </c>
      <c r="NB71" s="799">
        <v>2.0099999999999998</v>
      </c>
      <c r="NC71" s="799">
        <v>2.0099999999999998</v>
      </c>
      <c r="ND71" s="799">
        <v>2.0099999999999998</v>
      </c>
      <c r="NE71" s="799">
        <v>2.0099999999999998</v>
      </c>
      <c r="NF71" s="799">
        <v>1.89</v>
      </c>
      <c r="NG71" s="799">
        <v>1.89</v>
      </c>
      <c r="NH71" s="799">
        <v>1.89</v>
      </c>
      <c r="NI71" s="799">
        <v>1.89</v>
      </c>
      <c r="NJ71" s="799">
        <v>1.89</v>
      </c>
      <c r="NK71" s="799">
        <v>1.89</v>
      </c>
      <c r="NL71" s="799">
        <v>1.89</v>
      </c>
      <c r="NM71" s="799">
        <v>1.89</v>
      </c>
      <c r="NN71" s="799">
        <v>2.0299999999999998</v>
      </c>
      <c r="NO71" s="799">
        <v>2.0299999999999998</v>
      </c>
      <c r="NP71" s="799">
        <v>2.0299999999999998</v>
      </c>
      <c r="NQ71" s="799">
        <v>2.0299999999999998</v>
      </c>
      <c r="NR71" s="799">
        <v>2.0299999999999998</v>
      </c>
      <c r="NS71" s="799">
        <v>2.0299999999999998</v>
      </c>
      <c r="NT71" s="799">
        <v>2.0299999999999998</v>
      </c>
      <c r="NU71" s="799">
        <v>2.15</v>
      </c>
      <c r="NV71" s="799">
        <v>2.15</v>
      </c>
      <c r="NW71" s="799">
        <v>2.15</v>
      </c>
      <c r="NX71" s="799">
        <v>2.15</v>
      </c>
      <c r="NY71" s="799">
        <v>2.21</v>
      </c>
      <c r="NZ71" s="799">
        <v>2.21</v>
      </c>
      <c r="OA71" s="799">
        <v>1.39</v>
      </c>
      <c r="OB71" s="799">
        <v>1.39</v>
      </c>
      <c r="OC71" s="799">
        <v>1.39</v>
      </c>
      <c r="OD71" s="799">
        <v>1.46</v>
      </c>
      <c r="OE71" s="799">
        <v>1.46</v>
      </c>
      <c r="OF71" s="799">
        <v>1.46</v>
      </c>
      <c r="OG71" s="799">
        <v>1.46</v>
      </c>
      <c r="OH71" s="799">
        <v>2.08</v>
      </c>
      <c r="OI71" s="799">
        <v>2.08</v>
      </c>
      <c r="OJ71" s="799">
        <v>2.08</v>
      </c>
      <c r="OK71" s="799">
        <v>2.08</v>
      </c>
      <c r="OL71" s="799">
        <v>2.08</v>
      </c>
      <c r="OM71" s="799">
        <v>2.08</v>
      </c>
      <c r="ON71" s="799">
        <v>2.08</v>
      </c>
      <c r="OO71" s="799">
        <v>2.08</v>
      </c>
      <c r="OP71" s="799">
        <v>1.46</v>
      </c>
      <c r="OQ71" s="799">
        <v>1.46</v>
      </c>
      <c r="OR71" s="799">
        <v>1.46</v>
      </c>
      <c r="OS71" s="799">
        <v>1.46</v>
      </c>
      <c r="OT71" s="799">
        <v>1.46</v>
      </c>
      <c r="OU71" s="799">
        <v>1.46</v>
      </c>
      <c r="OV71" s="799">
        <v>1.46</v>
      </c>
      <c r="OW71" s="799">
        <v>1.91</v>
      </c>
      <c r="OX71" s="799">
        <v>1.91</v>
      </c>
      <c r="OY71" s="799">
        <v>1.91</v>
      </c>
      <c r="OZ71" s="799">
        <v>1.91</v>
      </c>
      <c r="PA71" s="799">
        <v>1.91</v>
      </c>
      <c r="PB71" s="799">
        <v>2.0099999999999998</v>
      </c>
      <c r="PC71" s="799">
        <v>2.0099999999999998</v>
      </c>
      <c r="PD71" s="799">
        <v>2.0099999999999998</v>
      </c>
      <c r="PE71" s="799">
        <v>2.0099999999999998</v>
      </c>
      <c r="PF71" s="799">
        <v>1.89</v>
      </c>
      <c r="PG71" s="799">
        <v>1.89</v>
      </c>
      <c r="PH71" s="799">
        <v>1.89</v>
      </c>
      <c r="PI71" s="799">
        <v>1.89</v>
      </c>
      <c r="PJ71" s="799">
        <v>1.89</v>
      </c>
      <c r="PK71" s="799">
        <v>1.89</v>
      </c>
      <c r="PL71" s="799">
        <v>1.89</v>
      </c>
      <c r="PM71" s="799">
        <v>1.89</v>
      </c>
      <c r="PN71" s="799">
        <v>2.0299999999999998</v>
      </c>
      <c r="PO71" s="799">
        <v>2.0299999999999998</v>
      </c>
      <c r="PP71" s="799">
        <v>2.0299999999999998</v>
      </c>
      <c r="PQ71" s="799">
        <v>2.0299999999999998</v>
      </c>
      <c r="PR71" s="799">
        <v>2.0299999999999998</v>
      </c>
      <c r="PS71" s="799">
        <v>2.0299999999999998</v>
      </c>
      <c r="PT71" s="799">
        <v>2.0299999999999998</v>
      </c>
      <c r="PU71" s="799">
        <v>2.15</v>
      </c>
      <c r="PV71" s="799">
        <v>2.15</v>
      </c>
      <c r="PW71" s="799">
        <v>2.15</v>
      </c>
      <c r="PX71" s="799">
        <v>2.15</v>
      </c>
      <c r="PY71" s="799">
        <v>2.21</v>
      </c>
      <c r="PZ71" s="799">
        <v>2.21</v>
      </c>
      <c r="QA71" s="799">
        <v>1.39</v>
      </c>
      <c r="QB71" s="799">
        <v>1.39</v>
      </c>
      <c r="QC71" s="799">
        <v>1.39</v>
      </c>
      <c r="QD71" s="799">
        <v>1.46</v>
      </c>
      <c r="QE71" s="799">
        <v>1.46</v>
      </c>
      <c r="QF71" s="799">
        <v>1.46</v>
      </c>
      <c r="QG71" s="799">
        <v>1.46</v>
      </c>
      <c r="QH71" s="799">
        <v>2.08</v>
      </c>
      <c r="QI71" s="799">
        <v>2.08</v>
      </c>
      <c r="QJ71" s="799">
        <v>2.08</v>
      </c>
      <c r="QK71" s="799">
        <v>2.08</v>
      </c>
      <c r="QL71" s="799">
        <v>2.08</v>
      </c>
      <c r="QM71" s="799">
        <v>2.08</v>
      </c>
      <c r="QN71" s="799">
        <v>2.08</v>
      </c>
      <c r="QO71" s="799">
        <v>2.08</v>
      </c>
      <c r="QP71" s="799">
        <v>1.46</v>
      </c>
      <c r="QQ71" s="799">
        <v>1.46</v>
      </c>
      <c r="QR71" s="799">
        <v>1.46</v>
      </c>
      <c r="QS71" s="799">
        <v>1.46</v>
      </c>
      <c r="QT71" s="799">
        <v>1.46</v>
      </c>
      <c r="QU71" s="799">
        <v>1.46</v>
      </c>
      <c r="QV71" s="799">
        <v>1.46</v>
      </c>
      <c r="QW71" s="799">
        <v>1.91</v>
      </c>
      <c r="QX71" s="799">
        <v>1.91</v>
      </c>
      <c r="QY71" s="799">
        <v>1.91</v>
      </c>
      <c r="QZ71" s="799">
        <v>1.91</v>
      </c>
      <c r="RA71" s="799">
        <v>1.91</v>
      </c>
      <c r="RB71" s="799">
        <v>2.0099999999999998</v>
      </c>
      <c r="RC71" s="799">
        <v>2.0099999999999998</v>
      </c>
      <c r="RD71" s="799">
        <v>2.0099999999999998</v>
      </c>
      <c r="RE71" s="799">
        <v>2.0099999999999998</v>
      </c>
      <c r="RF71" s="799">
        <v>1.89</v>
      </c>
      <c r="RG71" s="799">
        <v>1.89</v>
      </c>
      <c r="RH71" s="799">
        <v>1.89</v>
      </c>
      <c r="RI71" s="799">
        <v>1.89</v>
      </c>
      <c r="RJ71" s="799">
        <v>1.89</v>
      </c>
      <c r="RK71" s="799">
        <v>1.89</v>
      </c>
      <c r="RL71" s="799">
        <v>1.89</v>
      </c>
      <c r="RM71" s="799">
        <v>1.89</v>
      </c>
      <c r="RN71" s="799">
        <v>2.0299999999999998</v>
      </c>
      <c r="RO71" s="799">
        <v>2.0299999999999998</v>
      </c>
      <c r="RP71" s="799">
        <v>2.0299999999999998</v>
      </c>
      <c r="RQ71" s="799">
        <v>2.0299999999999998</v>
      </c>
      <c r="RR71" s="799">
        <v>2.0299999999999998</v>
      </c>
      <c r="RS71" s="799">
        <v>2.0299999999999998</v>
      </c>
      <c r="RT71" s="799">
        <v>2.0299999999999998</v>
      </c>
      <c r="RU71" s="799">
        <v>2.15</v>
      </c>
      <c r="RV71" s="799">
        <v>2.15</v>
      </c>
      <c r="RW71" s="799">
        <v>2.15</v>
      </c>
      <c r="RX71" s="799">
        <v>2.15</v>
      </c>
      <c r="RY71" s="799">
        <v>2.21</v>
      </c>
      <c r="RZ71" s="799">
        <v>2.21</v>
      </c>
      <c r="SA71" s="799">
        <v>1.39</v>
      </c>
      <c r="SB71" s="799">
        <v>1.39</v>
      </c>
      <c r="SC71" s="799">
        <v>1.39</v>
      </c>
      <c r="SD71" s="799">
        <v>1.46</v>
      </c>
      <c r="SE71" s="799">
        <v>1.46</v>
      </c>
      <c r="SF71" s="799">
        <v>1.46</v>
      </c>
      <c r="SG71" s="799">
        <v>1.46</v>
      </c>
      <c r="SH71" s="800">
        <v>2.08</v>
      </c>
      <c r="SI71" s="471"/>
      <c r="SJ71" s="452"/>
      <c r="SK71" s="440"/>
      <c r="SL71" s="440"/>
      <c r="SM71" s="440"/>
    </row>
    <row r="72" spans="1:507" outlineLevel="2" x14ac:dyDescent="0.35">
      <c r="A72" s="440"/>
      <c r="B72" s="449"/>
      <c r="C72" s="659">
        <f>INT($C$40)+2</f>
        <v>3</v>
      </c>
      <c r="D72" s="471"/>
      <c r="E72" s="529">
        <v>6</v>
      </c>
      <c r="F72" s="529"/>
      <c r="G72" s="471"/>
      <c r="H72" s="476" t="s">
        <v>876</v>
      </c>
      <c r="I72" s="492" t="s">
        <v>871</v>
      </c>
      <c r="J72" s="492">
        <f>J69+1</f>
        <v>5</v>
      </c>
      <c r="K72" s="792">
        <v>1.6</v>
      </c>
      <c r="L72" s="793">
        <v>1.6</v>
      </c>
      <c r="M72" s="793">
        <v>1.6</v>
      </c>
      <c r="N72" s="793">
        <v>2.0499999999999998</v>
      </c>
      <c r="O72" s="793">
        <v>2.0499999999999998</v>
      </c>
      <c r="P72" s="793">
        <v>2.0499999999999998</v>
      </c>
      <c r="Q72" s="793">
        <v>2.0499999999999998</v>
      </c>
      <c r="R72" s="793">
        <v>2.0499999999999998</v>
      </c>
      <c r="S72" s="793">
        <v>2.0499999999999998</v>
      </c>
      <c r="T72" s="793">
        <v>2.0499999999999998</v>
      </c>
      <c r="U72" s="793">
        <v>2.15</v>
      </c>
      <c r="V72" s="793">
        <v>2.15</v>
      </c>
      <c r="W72" s="793">
        <v>2.15</v>
      </c>
      <c r="X72" s="793">
        <v>2.15</v>
      </c>
      <c r="Y72" s="793">
        <v>2.21</v>
      </c>
      <c r="Z72" s="793">
        <v>2.21</v>
      </c>
      <c r="AA72" s="793">
        <v>1</v>
      </c>
      <c r="AB72" s="793">
        <v>1</v>
      </c>
      <c r="AC72" s="793">
        <v>1</v>
      </c>
      <c r="AD72" s="793">
        <v>0.8</v>
      </c>
      <c r="AE72" s="793">
        <v>0.8</v>
      </c>
      <c r="AF72" s="793">
        <v>0.8</v>
      </c>
      <c r="AG72" s="793">
        <v>0.8</v>
      </c>
      <c r="AH72" s="793">
        <v>0.9</v>
      </c>
      <c r="AI72" s="793">
        <v>0.9</v>
      </c>
      <c r="AJ72" s="793">
        <v>0.9</v>
      </c>
      <c r="AK72" s="793">
        <v>0.9</v>
      </c>
      <c r="AL72" s="793">
        <v>0.9</v>
      </c>
      <c r="AM72" s="793">
        <v>0.9</v>
      </c>
      <c r="AN72" s="793">
        <v>0.9</v>
      </c>
      <c r="AO72" s="793">
        <v>0.9</v>
      </c>
      <c r="AP72" s="793">
        <v>1</v>
      </c>
      <c r="AQ72" s="793">
        <v>1</v>
      </c>
      <c r="AR72" s="793">
        <v>1</v>
      </c>
      <c r="AS72" s="793">
        <v>1</v>
      </c>
      <c r="AT72" s="793">
        <v>1</v>
      </c>
      <c r="AU72" s="793">
        <v>1</v>
      </c>
      <c r="AV72" s="793">
        <v>1</v>
      </c>
      <c r="AW72" s="793">
        <v>1.75</v>
      </c>
      <c r="AX72" s="793">
        <v>1.75</v>
      </c>
      <c r="AY72" s="793">
        <v>1.75</v>
      </c>
      <c r="AZ72" s="793">
        <v>1.75</v>
      </c>
      <c r="BA72" s="793">
        <v>1.75</v>
      </c>
      <c r="BB72" s="793">
        <v>1.5</v>
      </c>
      <c r="BC72" s="793">
        <v>1.5</v>
      </c>
      <c r="BD72" s="793">
        <v>1.5</v>
      </c>
      <c r="BE72" s="793">
        <v>1.5</v>
      </c>
      <c r="BF72" s="793">
        <v>1.6</v>
      </c>
      <c r="BG72" s="793">
        <v>1.6</v>
      </c>
      <c r="BH72" s="793">
        <v>1.6</v>
      </c>
      <c r="BI72" s="793">
        <v>1.6</v>
      </c>
      <c r="BJ72" s="793">
        <v>1.6</v>
      </c>
      <c r="BK72" s="793">
        <v>1.6</v>
      </c>
      <c r="BL72" s="793">
        <v>1.6</v>
      </c>
      <c r="BM72" s="793">
        <v>1.6</v>
      </c>
      <c r="BN72" s="793">
        <v>2.0499999999999998</v>
      </c>
      <c r="BO72" s="793">
        <v>2.0499999999999998</v>
      </c>
      <c r="BP72" s="793">
        <v>2.0499999999999998</v>
      </c>
      <c r="BQ72" s="793">
        <v>2.0499999999999998</v>
      </c>
      <c r="BR72" s="793">
        <v>2.0499999999999998</v>
      </c>
      <c r="BS72" s="793">
        <v>2.0499999999999998</v>
      </c>
      <c r="BT72" s="793">
        <v>2.0499999999999998</v>
      </c>
      <c r="BU72" s="793">
        <v>2.15</v>
      </c>
      <c r="BV72" s="793">
        <v>2.15</v>
      </c>
      <c r="BW72" s="793">
        <v>2.15</v>
      </c>
      <c r="BX72" s="793">
        <v>2.15</v>
      </c>
      <c r="BY72" s="793">
        <v>2.21</v>
      </c>
      <c r="BZ72" s="793">
        <v>2.21</v>
      </c>
      <c r="CA72" s="793">
        <v>1</v>
      </c>
      <c r="CB72" s="793">
        <v>1</v>
      </c>
      <c r="CC72" s="793">
        <v>1</v>
      </c>
      <c r="CD72" s="793">
        <v>0.8</v>
      </c>
      <c r="CE72" s="793">
        <v>0.8</v>
      </c>
      <c r="CF72" s="793">
        <v>0.8</v>
      </c>
      <c r="CG72" s="793">
        <v>0.8</v>
      </c>
      <c r="CH72" s="793">
        <v>0.9</v>
      </c>
      <c r="CI72" s="793">
        <v>0.9</v>
      </c>
      <c r="CJ72" s="793">
        <v>0.9</v>
      </c>
      <c r="CK72" s="793">
        <v>0.9</v>
      </c>
      <c r="CL72" s="793">
        <v>0.9</v>
      </c>
      <c r="CM72" s="793">
        <v>0.9</v>
      </c>
      <c r="CN72" s="793">
        <v>0.9</v>
      </c>
      <c r="CO72" s="793">
        <v>0.9</v>
      </c>
      <c r="CP72" s="793">
        <v>1</v>
      </c>
      <c r="CQ72" s="793">
        <v>1</v>
      </c>
      <c r="CR72" s="793">
        <v>1</v>
      </c>
      <c r="CS72" s="793">
        <v>1</v>
      </c>
      <c r="CT72" s="793">
        <v>1</v>
      </c>
      <c r="CU72" s="793">
        <v>1</v>
      </c>
      <c r="CV72" s="793">
        <v>1</v>
      </c>
      <c r="CW72" s="793">
        <v>1.75</v>
      </c>
      <c r="CX72" s="793">
        <v>1.75</v>
      </c>
      <c r="CY72" s="793">
        <v>1.75</v>
      </c>
      <c r="CZ72" s="793">
        <v>1.75</v>
      </c>
      <c r="DA72" s="793">
        <v>1.75</v>
      </c>
      <c r="DB72" s="793">
        <v>1.65</v>
      </c>
      <c r="DC72" s="793">
        <v>1.65</v>
      </c>
      <c r="DD72" s="793">
        <v>1.65</v>
      </c>
      <c r="DE72" s="793">
        <v>1.65</v>
      </c>
      <c r="DF72" s="793">
        <v>1.5</v>
      </c>
      <c r="DG72" s="793">
        <v>1.5</v>
      </c>
      <c r="DH72" s="793">
        <v>1.5</v>
      </c>
      <c r="DI72" s="793">
        <v>1.5</v>
      </c>
      <c r="DJ72" s="793">
        <v>1.5</v>
      </c>
      <c r="DK72" s="793">
        <v>1.5</v>
      </c>
      <c r="DL72" s="793">
        <v>1.5</v>
      </c>
      <c r="DM72" s="793">
        <v>1.5</v>
      </c>
      <c r="DN72" s="793">
        <v>1.5</v>
      </c>
      <c r="DO72" s="793">
        <v>1.5</v>
      </c>
      <c r="DP72" s="793">
        <v>1.5</v>
      </c>
      <c r="DQ72" s="793">
        <v>1.5</v>
      </c>
      <c r="DR72" s="793">
        <v>1.5</v>
      </c>
      <c r="DS72" s="793">
        <v>1.5</v>
      </c>
      <c r="DT72" s="793">
        <v>1.5</v>
      </c>
      <c r="DU72" s="793">
        <v>2.02</v>
      </c>
      <c r="DV72" s="793">
        <v>2.02</v>
      </c>
      <c r="DW72" s="793">
        <v>2.02</v>
      </c>
      <c r="DX72" s="793">
        <v>2.02</v>
      </c>
      <c r="DY72" s="793">
        <v>2.09</v>
      </c>
      <c r="DZ72" s="793">
        <v>2.09</v>
      </c>
      <c r="EA72" s="793">
        <v>1</v>
      </c>
      <c r="EB72" s="793">
        <v>1</v>
      </c>
      <c r="EC72" s="793">
        <v>1</v>
      </c>
      <c r="ED72" s="793">
        <v>0.8</v>
      </c>
      <c r="EE72" s="793">
        <v>0.8</v>
      </c>
      <c r="EF72" s="793">
        <v>0.8</v>
      </c>
      <c r="EG72" s="793">
        <v>0.8</v>
      </c>
      <c r="EH72" s="793">
        <v>0.9</v>
      </c>
      <c r="EI72" s="793">
        <v>0.9</v>
      </c>
      <c r="EJ72" s="793">
        <v>0.9</v>
      </c>
      <c r="EK72" s="793">
        <v>0.9</v>
      </c>
      <c r="EL72" s="793">
        <v>0.9</v>
      </c>
      <c r="EM72" s="793">
        <v>0.9</v>
      </c>
      <c r="EN72" s="793">
        <v>0.9</v>
      </c>
      <c r="EO72" s="793">
        <v>0.9</v>
      </c>
      <c r="EP72" s="793">
        <v>1</v>
      </c>
      <c r="EQ72" s="793">
        <v>1</v>
      </c>
      <c r="ER72" s="793">
        <v>1</v>
      </c>
      <c r="ES72" s="793">
        <v>1</v>
      </c>
      <c r="ET72" s="793">
        <v>1</v>
      </c>
      <c r="EU72" s="793">
        <v>1</v>
      </c>
      <c r="EV72" s="793">
        <v>1</v>
      </c>
      <c r="EW72" s="793">
        <v>1.75</v>
      </c>
      <c r="EX72" s="793">
        <v>1.75</v>
      </c>
      <c r="EY72" s="793">
        <v>1.75</v>
      </c>
      <c r="EZ72" s="793">
        <v>1.75</v>
      </c>
      <c r="FA72" s="793">
        <v>1.75</v>
      </c>
      <c r="FB72" s="793">
        <v>1.65</v>
      </c>
      <c r="FC72" s="793">
        <v>1.65</v>
      </c>
      <c r="FD72" s="793">
        <v>1.65</v>
      </c>
      <c r="FE72" s="793">
        <v>1.65</v>
      </c>
      <c r="FF72" s="793">
        <v>1.5</v>
      </c>
      <c r="FG72" s="793">
        <v>1.5</v>
      </c>
      <c r="FH72" s="793">
        <v>1.5</v>
      </c>
      <c r="FI72" s="793">
        <v>1.5</v>
      </c>
      <c r="FJ72" s="793">
        <v>1.5</v>
      </c>
      <c r="FK72" s="793">
        <v>1.5</v>
      </c>
      <c r="FL72" s="793">
        <v>1.5</v>
      </c>
      <c r="FM72" s="793">
        <v>1.5</v>
      </c>
      <c r="FN72" s="793">
        <v>1.5</v>
      </c>
      <c r="FO72" s="793">
        <v>1.5</v>
      </c>
      <c r="FP72" s="793">
        <v>1.5</v>
      </c>
      <c r="FQ72" s="793">
        <v>1.5</v>
      </c>
      <c r="FR72" s="793">
        <v>1.5</v>
      </c>
      <c r="FS72" s="793">
        <v>1.5</v>
      </c>
      <c r="FT72" s="793">
        <v>1.5</v>
      </c>
      <c r="FU72" s="793">
        <v>2.02</v>
      </c>
      <c r="FV72" s="793">
        <v>2.02</v>
      </c>
      <c r="FW72" s="793">
        <v>2.02</v>
      </c>
      <c r="FX72" s="793">
        <v>2.02</v>
      </c>
      <c r="FY72" s="793">
        <v>2.09</v>
      </c>
      <c r="FZ72" s="793">
        <v>2.09</v>
      </c>
      <c r="GA72" s="793">
        <v>1</v>
      </c>
      <c r="GB72" s="793">
        <v>1</v>
      </c>
      <c r="GC72" s="793">
        <v>1</v>
      </c>
      <c r="GD72" s="793">
        <v>0.8</v>
      </c>
      <c r="GE72" s="793">
        <v>0.8</v>
      </c>
      <c r="GF72" s="793">
        <v>0.8</v>
      </c>
      <c r="GG72" s="793">
        <v>0.8</v>
      </c>
      <c r="GH72" s="793">
        <v>0.9</v>
      </c>
      <c r="GI72" s="793">
        <v>0.9</v>
      </c>
      <c r="GJ72" s="793">
        <v>0.9</v>
      </c>
      <c r="GK72" s="793">
        <v>0.9</v>
      </c>
      <c r="GL72" s="793">
        <v>0.9</v>
      </c>
      <c r="GM72" s="793">
        <v>0.9</v>
      </c>
      <c r="GN72" s="793">
        <v>0.9</v>
      </c>
      <c r="GO72" s="793">
        <v>0.9</v>
      </c>
      <c r="GP72" s="793">
        <v>1</v>
      </c>
      <c r="GQ72" s="793">
        <v>1</v>
      </c>
      <c r="GR72" s="793">
        <v>1</v>
      </c>
      <c r="GS72" s="793">
        <v>1</v>
      </c>
      <c r="GT72" s="793">
        <v>1</v>
      </c>
      <c r="GU72" s="793">
        <v>1</v>
      </c>
      <c r="GV72" s="793">
        <v>1</v>
      </c>
      <c r="GW72" s="793">
        <v>1.75</v>
      </c>
      <c r="GX72" s="793">
        <v>1.75</v>
      </c>
      <c r="GY72" s="793">
        <v>1.75</v>
      </c>
      <c r="GZ72" s="793">
        <v>1.75</v>
      </c>
      <c r="HA72" s="793">
        <v>1.75</v>
      </c>
      <c r="HB72" s="793">
        <v>1.65</v>
      </c>
      <c r="HC72" s="793">
        <v>1.65</v>
      </c>
      <c r="HD72" s="793">
        <v>1.65</v>
      </c>
      <c r="HE72" s="793">
        <v>1.65</v>
      </c>
      <c r="HF72" s="793">
        <v>1.5</v>
      </c>
      <c r="HG72" s="793">
        <v>1.5</v>
      </c>
      <c r="HH72" s="793">
        <v>1.5</v>
      </c>
      <c r="HI72" s="793">
        <v>1.5</v>
      </c>
      <c r="HJ72" s="793">
        <v>1.5</v>
      </c>
      <c r="HK72" s="793">
        <v>1.5</v>
      </c>
      <c r="HL72" s="793">
        <v>1.5</v>
      </c>
      <c r="HM72" s="793">
        <v>1.5</v>
      </c>
      <c r="HN72" s="793">
        <v>1.5</v>
      </c>
      <c r="HO72" s="793">
        <v>1.5</v>
      </c>
      <c r="HP72" s="793">
        <v>1.5</v>
      </c>
      <c r="HQ72" s="793">
        <v>1.5</v>
      </c>
      <c r="HR72" s="793">
        <v>1.5</v>
      </c>
      <c r="HS72" s="793">
        <v>1.5</v>
      </c>
      <c r="HT72" s="793">
        <v>1.5</v>
      </c>
      <c r="HU72" s="793">
        <v>2.02</v>
      </c>
      <c r="HV72" s="793">
        <v>2.02</v>
      </c>
      <c r="HW72" s="793">
        <v>2.02</v>
      </c>
      <c r="HX72" s="793">
        <v>2.02</v>
      </c>
      <c r="HY72" s="793">
        <v>2.09</v>
      </c>
      <c r="HZ72" s="793">
        <v>2.09</v>
      </c>
      <c r="IA72" s="793">
        <v>1</v>
      </c>
      <c r="IB72" s="793">
        <v>1</v>
      </c>
      <c r="IC72" s="793">
        <v>1</v>
      </c>
      <c r="ID72" s="793">
        <v>0.8</v>
      </c>
      <c r="IE72" s="793">
        <v>0.8</v>
      </c>
      <c r="IF72" s="793">
        <v>0.8</v>
      </c>
      <c r="IG72" s="793">
        <v>0.8</v>
      </c>
      <c r="IH72" s="793">
        <v>0.9</v>
      </c>
      <c r="II72" s="793">
        <v>0.9</v>
      </c>
      <c r="IJ72" s="793">
        <v>0.9</v>
      </c>
      <c r="IK72" s="793">
        <v>0.9</v>
      </c>
      <c r="IL72" s="793">
        <v>0.9</v>
      </c>
      <c r="IM72" s="793">
        <v>0.9</v>
      </c>
      <c r="IN72" s="793">
        <v>0.9</v>
      </c>
      <c r="IO72" s="793">
        <v>0.9</v>
      </c>
      <c r="IP72" s="793">
        <v>1</v>
      </c>
      <c r="IQ72" s="793">
        <v>1</v>
      </c>
      <c r="IR72" s="793">
        <v>1</v>
      </c>
      <c r="IS72" s="793">
        <v>1</v>
      </c>
      <c r="IT72" s="793">
        <v>1</v>
      </c>
      <c r="IU72" s="793">
        <v>1</v>
      </c>
      <c r="IV72" s="793">
        <v>1</v>
      </c>
      <c r="IW72" s="793">
        <v>1.75</v>
      </c>
      <c r="IX72" s="793">
        <v>1.75</v>
      </c>
      <c r="IY72" s="793">
        <v>1.75</v>
      </c>
      <c r="IZ72" s="793">
        <v>1.75</v>
      </c>
      <c r="JA72" s="793">
        <v>1.75</v>
      </c>
      <c r="JB72" s="793">
        <v>1.65</v>
      </c>
      <c r="JC72" s="793">
        <v>1.65</v>
      </c>
      <c r="JD72" s="793">
        <v>1.65</v>
      </c>
      <c r="JE72" s="793">
        <v>1.65</v>
      </c>
      <c r="JF72" s="793">
        <v>1.5</v>
      </c>
      <c r="JG72" s="793">
        <v>1.5</v>
      </c>
      <c r="JH72" s="793">
        <v>1.5</v>
      </c>
      <c r="JI72" s="793">
        <v>1.5</v>
      </c>
      <c r="JJ72" s="793">
        <v>1.5</v>
      </c>
      <c r="JK72" s="793">
        <v>1.5</v>
      </c>
      <c r="JL72" s="793">
        <v>1.5</v>
      </c>
      <c r="JM72" s="793">
        <v>1.5</v>
      </c>
      <c r="JN72" s="793">
        <v>1.5</v>
      </c>
      <c r="JO72" s="793">
        <v>1.5</v>
      </c>
      <c r="JP72" s="793">
        <v>1.5</v>
      </c>
      <c r="JQ72" s="793">
        <v>1.5</v>
      </c>
      <c r="JR72" s="793">
        <v>1.5</v>
      </c>
      <c r="JS72" s="793">
        <v>1.5</v>
      </c>
      <c r="JT72" s="793">
        <v>1.5</v>
      </c>
      <c r="JU72" s="793">
        <v>2.02</v>
      </c>
      <c r="JV72" s="793">
        <v>2.02</v>
      </c>
      <c r="JW72" s="793">
        <v>2.02</v>
      </c>
      <c r="JX72" s="793">
        <v>2.02</v>
      </c>
      <c r="JY72" s="793">
        <v>2.09</v>
      </c>
      <c r="JZ72" s="793">
        <v>2.09</v>
      </c>
      <c r="KA72" s="793">
        <v>1</v>
      </c>
      <c r="KB72" s="793">
        <v>1</v>
      </c>
      <c r="KC72" s="793">
        <v>1</v>
      </c>
      <c r="KD72" s="793">
        <v>0.8</v>
      </c>
      <c r="KE72" s="793">
        <v>0.8</v>
      </c>
      <c r="KF72" s="793">
        <v>0.8</v>
      </c>
      <c r="KG72" s="793">
        <v>0.8</v>
      </c>
      <c r="KH72" s="793">
        <v>0.9</v>
      </c>
      <c r="KI72" s="793">
        <v>0.9</v>
      </c>
      <c r="KJ72" s="793">
        <v>0.9</v>
      </c>
      <c r="KK72" s="793">
        <v>0.9</v>
      </c>
      <c r="KL72" s="793">
        <v>0.9</v>
      </c>
      <c r="KM72" s="793">
        <v>0.9</v>
      </c>
      <c r="KN72" s="793">
        <v>0.9</v>
      </c>
      <c r="KO72" s="793">
        <v>0.9</v>
      </c>
      <c r="KP72" s="793">
        <v>1</v>
      </c>
      <c r="KQ72" s="793">
        <v>1</v>
      </c>
      <c r="KR72" s="793">
        <v>1</v>
      </c>
      <c r="KS72" s="793">
        <v>1</v>
      </c>
      <c r="KT72" s="793">
        <v>1</v>
      </c>
      <c r="KU72" s="793">
        <v>1</v>
      </c>
      <c r="KV72" s="793">
        <v>1</v>
      </c>
      <c r="KW72" s="793">
        <v>1.75</v>
      </c>
      <c r="KX72" s="793">
        <v>1.75</v>
      </c>
      <c r="KY72" s="793">
        <v>1.75</v>
      </c>
      <c r="KZ72" s="793">
        <v>1.75</v>
      </c>
      <c r="LA72" s="793">
        <v>1.75</v>
      </c>
      <c r="LB72" s="793">
        <v>1.65</v>
      </c>
      <c r="LC72" s="793">
        <v>1.65</v>
      </c>
      <c r="LD72" s="793">
        <v>1.65</v>
      </c>
      <c r="LE72" s="793">
        <v>1.65</v>
      </c>
      <c r="LF72" s="793">
        <v>1.5</v>
      </c>
      <c r="LG72" s="793">
        <v>1.5</v>
      </c>
      <c r="LH72" s="793">
        <v>1.5</v>
      </c>
      <c r="LI72" s="793">
        <v>1.5</v>
      </c>
      <c r="LJ72" s="793">
        <v>1.5</v>
      </c>
      <c r="LK72" s="793">
        <v>1.5</v>
      </c>
      <c r="LL72" s="793">
        <v>1.5</v>
      </c>
      <c r="LM72" s="793">
        <v>1.5</v>
      </c>
      <c r="LN72" s="793">
        <v>1.5</v>
      </c>
      <c r="LO72" s="793">
        <v>1.5</v>
      </c>
      <c r="LP72" s="793">
        <v>1.5</v>
      </c>
      <c r="LQ72" s="793">
        <v>1.5</v>
      </c>
      <c r="LR72" s="793">
        <v>1.5</v>
      </c>
      <c r="LS72" s="793">
        <v>1.5</v>
      </c>
      <c r="LT72" s="793">
        <v>1.5</v>
      </c>
      <c r="LU72" s="793">
        <v>2.02</v>
      </c>
      <c r="LV72" s="793">
        <v>2.02</v>
      </c>
      <c r="LW72" s="793">
        <v>2.02</v>
      </c>
      <c r="LX72" s="793">
        <v>2.02</v>
      </c>
      <c r="LY72" s="793">
        <v>2.09</v>
      </c>
      <c r="LZ72" s="793">
        <v>2.09</v>
      </c>
      <c r="MA72" s="793">
        <v>1</v>
      </c>
      <c r="MB72" s="793">
        <v>1</v>
      </c>
      <c r="MC72" s="793">
        <v>1</v>
      </c>
      <c r="MD72" s="793">
        <v>0.8</v>
      </c>
      <c r="ME72" s="793">
        <v>0.8</v>
      </c>
      <c r="MF72" s="793">
        <v>0.8</v>
      </c>
      <c r="MG72" s="793">
        <v>0.8</v>
      </c>
      <c r="MH72" s="793">
        <v>0.9</v>
      </c>
      <c r="MI72" s="793">
        <v>0.9</v>
      </c>
      <c r="MJ72" s="793">
        <v>0.9</v>
      </c>
      <c r="MK72" s="793">
        <v>0.9</v>
      </c>
      <c r="ML72" s="793">
        <v>0.9</v>
      </c>
      <c r="MM72" s="793">
        <v>0.9</v>
      </c>
      <c r="MN72" s="793">
        <v>0.9</v>
      </c>
      <c r="MO72" s="793">
        <v>0.9</v>
      </c>
      <c r="MP72" s="793">
        <v>1</v>
      </c>
      <c r="MQ72" s="793">
        <v>1</v>
      </c>
      <c r="MR72" s="793">
        <v>1</v>
      </c>
      <c r="MS72" s="793">
        <v>1</v>
      </c>
      <c r="MT72" s="793">
        <v>1</v>
      </c>
      <c r="MU72" s="793">
        <v>1</v>
      </c>
      <c r="MV72" s="793">
        <v>1</v>
      </c>
      <c r="MW72" s="793">
        <v>1.75</v>
      </c>
      <c r="MX72" s="793">
        <v>1.75</v>
      </c>
      <c r="MY72" s="793">
        <v>1.75</v>
      </c>
      <c r="MZ72" s="793">
        <v>1.75</v>
      </c>
      <c r="NA72" s="793">
        <v>1.75</v>
      </c>
      <c r="NB72" s="793">
        <v>1.65</v>
      </c>
      <c r="NC72" s="793">
        <v>1.65</v>
      </c>
      <c r="ND72" s="793">
        <v>1.65</v>
      </c>
      <c r="NE72" s="793">
        <v>1.65</v>
      </c>
      <c r="NF72" s="793">
        <v>1.5</v>
      </c>
      <c r="NG72" s="793">
        <v>1.5</v>
      </c>
      <c r="NH72" s="793">
        <v>1.5</v>
      </c>
      <c r="NI72" s="793">
        <v>1.5</v>
      </c>
      <c r="NJ72" s="793">
        <v>1.5</v>
      </c>
      <c r="NK72" s="793">
        <v>1.5</v>
      </c>
      <c r="NL72" s="793">
        <v>1.5</v>
      </c>
      <c r="NM72" s="793">
        <v>1.5</v>
      </c>
      <c r="NN72" s="793">
        <v>1.5</v>
      </c>
      <c r="NO72" s="793">
        <v>1.5</v>
      </c>
      <c r="NP72" s="793">
        <v>1.5</v>
      </c>
      <c r="NQ72" s="793">
        <v>1.5</v>
      </c>
      <c r="NR72" s="793">
        <v>1.5</v>
      </c>
      <c r="NS72" s="793">
        <v>1.5</v>
      </c>
      <c r="NT72" s="793">
        <v>1.5</v>
      </c>
      <c r="NU72" s="793">
        <v>2.02</v>
      </c>
      <c r="NV72" s="793">
        <v>2.02</v>
      </c>
      <c r="NW72" s="793">
        <v>2.02</v>
      </c>
      <c r="NX72" s="793">
        <v>2.02</v>
      </c>
      <c r="NY72" s="793">
        <v>2.09</v>
      </c>
      <c r="NZ72" s="793">
        <v>2.09</v>
      </c>
      <c r="OA72" s="793">
        <v>1</v>
      </c>
      <c r="OB72" s="793">
        <v>1</v>
      </c>
      <c r="OC72" s="793">
        <v>1</v>
      </c>
      <c r="OD72" s="793">
        <v>0.8</v>
      </c>
      <c r="OE72" s="793">
        <v>0.8</v>
      </c>
      <c r="OF72" s="793">
        <v>0.8</v>
      </c>
      <c r="OG72" s="793">
        <v>0.8</v>
      </c>
      <c r="OH72" s="793">
        <v>0.9</v>
      </c>
      <c r="OI72" s="793">
        <v>0.9</v>
      </c>
      <c r="OJ72" s="793">
        <v>0.9</v>
      </c>
      <c r="OK72" s="793">
        <v>0.9</v>
      </c>
      <c r="OL72" s="793">
        <v>0.9</v>
      </c>
      <c r="OM72" s="793">
        <v>0.9</v>
      </c>
      <c r="ON72" s="793">
        <v>0.9</v>
      </c>
      <c r="OO72" s="793">
        <v>0.9</v>
      </c>
      <c r="OP72" s="793">
        <v>1</v>
      </c>
      <c r="OQ72" s="793">
        <v>1</v>
      </c>
      <c r="OR72" s="793">
        <v>1</v>
      </c>
      <c r="OS72" s="793">
        <v>1</v>
      </c>
      <c r="OT72" s="793">
        <v>1</v>
      </c>
      <c r="OU72" s="793">
        <v>1</v>
      </c>
      <c r="OV72" s="793">
        <v>1</v>
      </c>
      <c r="OW72" s="793">
        <v>1.75</v>
      </c>
      <c r="OX72" s="793">
        <v>1.75</v>
      </c>
      <c r="OY72" s="793">
        <v>1.75</v>
      </c>
      <c r="OZ72" s="793">
        <v>1.75</v>
      </c>
      <c r="PA72" s="793">
        <v>1.75</v>
      </c>
      <c r="PB72" s="793">
        <v>1.65</v>
      </c>
      <c r="PC72" s="793">
        <v>1.65</v>
      </c>
      <c r="PD72" s="793">
        <v>1.65</v>
      </c>
      <c r="PE72" s="793">
        <v>1.65</v>
      </c>
      <c r="PF72" s="793">
        <v>1.5</v>
      </c>
      <c r="PG72" s="793">
        <v>1.5</v>
      </c>
      <c r="PH72" s="793">
        <v>1.5</v>
      </c>
      <c r="PI72" s="793">
        <v>1.5</v>
      </c>
      <c r="PJ72" s="793">
        <v>1.5</v>
      </c>
      <c r="PK72" s="793">
        <v>1.5</v>
      </c>
      <c r="PL72" s="793">
        <v>1.5</v>
      </c>
      <c r="PM72" s="793">
        <v>1.5</v>
      </c>
      <c r="PN72" s="793">
        <v>1.5</v>
      </c>
      <c r="PO72" s="793">
        <v>1.5</v>
      </c>
      <c r="PP72" s="793">
        <v>1.5</v>
      </c>
      <c r="PQ72" s="793">
        <v>1.5</v>
      </c>
      <c r="PR72" s="793">
        <v>1.5</v>
      </c>
      <c r="PS72" s="793">
        <v>1.5</v>
      </c>
      <c r="PT72" s="793">
        <v>1.5</v>
      </c>
      <c r="PU72" s="793">
        <v>2.02</v>
      </c>
      <c r="PV72" s="793">
        <v>2.02</v>
      </c>
      <c r="PW72" s="793">
        <v>2.02</v>
      </c>
      <c r="PX72" s="793">
        <v>2.02</v>
      </c>
      <c r="PY72" s="793">
        <v>2.09</v>
      </c>
      <c r="PZ72" s="793">
        <v>2.09</v>
      </c>
      <c r="QA72" s="793">
        <v>1</v>
      </c>
      <c r="QB72" s="793">
        <v>1</v>
      </c>
      <c r="QC72" s="793">
        <v>1</v>
      </c>
      <c r="QD72" s="793">
        <v>0.8</v>
      </c>
      <c r="QE72" s="793">
        <v>0.8</v>
      </c>
      <c r="QF72" s="793">
        <v>0.8</v>
      </c>
      <c r="QG72" s="793">
        <v>0.8</v>
      </c>
      <c r="QH72" s="793">
        <v>0.9</v>
      </c>
      <c r="QI72" s="793">
        <v>0.9</v>
      </c>
      <c r="QJ72" s="793">
        <v>0.9</v>
      </c>
      <c r="QK72" s="793">
        <v>0.9</v>
      </c>
      <c r="QL72" s="793">
        <v>0.9</v>
      </c>
      <c r="QM72" s="793">
        <v>0.9</v>
      </c>
      <c r="QN72" s="793">
        <v>0.9</v>
      </c>
      <c r="QO72" s="793">
        <v>0.9</v>
      </c>
      <c r="QP72" s="793">
        <v>1</v>
      </c>
      <c r="QQ72" s="793">
        <v>1</v>
      </c>
      <c r="QR72" s="793">
        <v>1</v>
      </c>
      <c r="QS72" s="793">
        <v>1</v>
      </c>
      <c r="QT72" s="793">
        <v>1</v>
      </c>
      <c r="QU72" s="793">
        <v>1</v>
      </c>
      <c r="QV72" s="793">
        <v>1</v>
      </c>
      <c r="QW72" s="793">
        <v>1.75</v>
      </c>
      <c r="QX72" s="793">
        <v>1.75</v>
      </c>
      <c r="QY72" s="793">
        <v>1.75</v>
      </c>
      <c r="QZ72" s="793">
        <v>1.75</v>
      </c>
      <c r="RA72" s="793">
        <v>1.75</v>
      </c>
      <c r="RB72" s="793">
        <v>1.65</v>
      </c>
      <c r="RC72" s="793">
        <v>1.65</v>
      </c>
      <c r="RD72" s="793">
        <v>1.65</v>
      </c>
      <c r="RE72" s="793">
        <v>1.65</v>
      </c>
      <c r="RF72" s="793">
        <v>1.5</v>
      </c>
      <c r="RG72" s="793">
        <v>1.5</v>
      </c>
      <c r="RH72" s="793">
        <v>1.5</v>
      </c>
      <c r="RI72" s="793">
        <v>1.5</v>
      </c>
      <c r="RJ72" s="793">
        <v>1.5</v>
      </c>
      <c r="RK72" s="793">
        <v>1.5</v>
      </c>
      <c r="RL72" s="793">
        <v>1.5</v>
      </c>
      <c r="RM72" s="793">
        <v>1.5</v>
      </c>
      <c r="RN72" s="793">
        <v>1.5</v>
      </c>
      <c r="RO72" s="793">
        <v>1.5</v>
      </c>
      <c r="RP72" s="793">
        <v>1.5</v>
      </c>
      <c r="RQ72" s="793">
        <v>1.5</v>
      </c>
      <c r="RR72" s="793">
        <v>1.5</v>
      </c>
      <c r="RS72" s="793">
        <v>1.5</v>
      </c>
      <c r="RT72" s="793">
        <v>1.5</v>
      </c>
      <c r="RU72" s="793">
        <v>2.02</v>
      </c>
      <c r="RV72" s="793">
        <v>2.02</v>
      </c>
      <c r="RW72" s="793">
        <v>2.02</v>
      </c>
      <c r="RX72" s="793">
        <v>2.02</v>
      </c>
      <c r="RY72" s="793">
        <v>2.09</v>
      </c>
      <c r="RZ72" s="793">
        <v>2.09</v>
      </c>
      <c r="SA72" s="793">
        <v>1</v>
      </c>
      <c r="SB72" s="793">
        <v>1</v>
      </c>
      <c r="SC72" s="793">
        <v>1</v>
      </c>
      <c r="SD72" s="793">
        <v>0.8</v>
      </c>
      <c r="SE72" s="793">
        <v>0.8</v>
      </c>
      <c r="SF72" s="793">
        <v>0.8</v>
      </c>
      <c r="SG72" s="793">
        <v>0.8</v>
      </c>
      <c r="SH72" s="794">
        <v>0.9</v>
      </c>
      <c r="SI72" s="471"/>
      <c r="SJ72" s="452"/>
      <c r="SK72" s="440"/>
      <c r="SL72" s="440"/>
      <c r="SM72" s="440"/>
    </row>
    <row r="73" spans="1:507" outlineLevel="3" x14ac:dyDescent="0.35">
      <c r="A73" s="440"/>
      <c r="B73" s="449"/>
      <c r="C73" s="659">
        <f t="shared" si="32"/>
        <v>4</v>
      </c>
      <c r="D73" s="471"/>
      <c r="E73" s="529"/>
      <c r="F73" s="529"/>
      <c r="G73" s="471"/>
      <c r="H73" s="478"/>
      <c r="I73" s="492" t="s">
        <v>242</v>
      </c>
      <c r="J73" s="681"/>
      <c r="K73" s="795">
        <v>1.19</v>
      </c>
      <c r="L73" s="796">
        <v>1.19</v>
      </c>
      <c r="M73" s="796">
        <v>1.19</v>
      </c>
      <c r="N73" s="796">
        <v>1.54</v>
      </c>
      <c r="O73" s="796">
        <v>1.54</v>
      </c>
      <c r="P73" s="796">
        <v>1.54</v>
      </c>
      <c r="Q73" s="796">
        <v>1.54</v>
      </c>
      <c r="R73" s="796">
        <v>1.54</v>
      </c>
      <c r="S73" s="796">
        <v>1.54</v>
      </c>
      <c r="T73" s="796">
        <v>1.54</v>
      </c>
      <c r="U73" s="796">
        <v>2.0099999999999998</v>
      </c>
      <c r="V73" s="796">
        <v>2.0099999999999998</v>
      </c>
      <c r="W73" s="796">
        <v>2.0099999999999998</v>
      </c>
      <c r="X73" s="796">
        <v>2.0099999999999998</v>
      </c>
      <c r="Y73" s="796">
        <v>2.08</v>
      </c>
      <c r="Z73" s="796">
        <v>2.08</v>
      </c>
      <c r="AA73" s="796">
        <v>0.55000000000000004</v>
      </c>
      <c r="AB73" s="796">
        <v>0.55000000000000004</v>
      </c>
      <c r="AC73" s="796">
        <v>0.55000000000000004</v>
      </c>
      <c r="AD73" s="796">
        <v>0.52</v>
      </c>
      <c r="AE73" s="796">
        <v>0.52</v>
      </c>
      <c r="AF73" s="796">
        <v>0.52</v>
      </c>
      <c r="AG73" s="796">
        <v>0.52</v>
      </c>
      <c r="AH73" s="796">
        <v>0.61</v>
      </c>
      <c r="AI73" s="796">
        <v>0.61</v>
      </c>
      <c r="AJ73" s="796">
        <v>0.61</v>
      </c>
      <c r="AK73" s="796">
        <v>0.61</v>
      </c>
      <c r="AL73" s="796">
        <v>0.61</v>
      </c>
      <c r="AM73" s="796">
        <v>0.61</v>
      </c>
      <c r="AN73" s="796">
        <v>0.61</v>
      </c>
      <c r="AO73" s="796">
        <v>0.61</v>
      </c>
      <c r="AP73" s="796">
        <v>0.42</v>
      </c>
      <c r="AQ73" s="796">
        <v>0.42</v>
      </c>
      <c r="AR73" s="796">
        <v>0.42</v>
      </c>
      <c r="AS73" s="796">
        <v>0.42</v>
      </c>
      <c r="AT73" s="796">
        <v>0.42</v>
      </c>
      <c r="AU73" s="796">
        <v>0.42</v>
      </c>
      <c r="AV73" s="796">
        <v>0.42</v>
      </c>
      <c r="AW73" s="796">
        <v>1.46</v>
      </c>
      <c r="AX73" s="796">
        <v>1.46</v>
      </c>
      <c r="AY73" s="796">
        <v>1.46</v>
      </c>
      <c r="AZ73" s="796">
        <v>1.46</v>
      </c>
      <c r="BA73" s="796">
        <v>1.46</v>
      </c>
      <c r="BB73" s="796">
        <v>1.1100000000000001</v>
      </c>
      <c r="BC73" s="796">
        <v>1.1100000000000001</v>
      </c>
      <c r="BD73" s="796">
        <v>1.1100000000000001</v>
      </c>
      <c r="BE73" s="796">
        <v>1.1100000000000001</v>
      </c>
      <c r="BF73" s="796">
        <v>1.19</v>
      </c>
      <c r="BG73" s="796">
        <v>1.19</v>
      </c>
      <c r="BH73" s="796">
        <v>1.19</v>
      </c>
      <c r="BI73" s="796">
        <v>1.19</v>
      </c>
      <c r="BJ73" s="796">
        <v>1.19</v>
      </c>
      <c r="BK73" s="796">
        <v>1.19</v>
      </c>
      <c r="BL73" s="796">
        <v>1.19</v>
      </c>
      <c r="BM73" s="796">
        <v>1.19</v>
      </c>
      <c r="BN73" s="796">
        <v>1.54</v>
      </c>
      <c r="BO73" s="796">
        <v>1.54</v>
      </c>
      <c r="BP73" s="796">
        <v>1.54</v>
      </c>
      <c r="BQ73" s="796">
        <v>1.54</v>
      </c>
      <c r="BR73" s="796">
        <v>1.54</v>
      </c>
      <c r="BS73" s="796">
        <v>1.54</v>
      </c>
      <c r="BT73" s="796">
        <v>1.54</v>
      </c>
      <c r="BU73" s="796">
        <v>2.0099999999999998</v>
      </c>
      <c r="BV73" s="796">
        <v>2.0099999999999998</v>
      </c>
      <c r="BW73" s="796">
        <v>2.0099999999999998</v>
      </c>
      <c r="BX73" s="796">
        <v>2.0099999999999998</v>
      </c>
      <c r="BY73" s="796">
        <v>2.08</v>
      </c>
      <c r="BZ73" s="796">
        <v>2.08</v>
      </c>
      <c r="CA73" s="796">
        <v>0.55000000000000004</v>
      </c>
      <c r="CB73" s="796">
        <v>0.55000000000000004</v>
      </c>
      <c r="CC73" s="796">
        <v>0.55000000000000004</v>
      </c>
      <c r="CD73" s="796">
        <v>0.52</v>
      </c>
      <c r="CE73" s="796">
        <v>0.52</v>
      </c>
      <c r="CF73" s="796">
        <v>0.52</v>
      </c>
      <c r="CG73" s="796">
        <v>0.52</v>
      </c>
      <c r="CH73" s="796">
        <v>0.61</v>
      </c>
      <c r="CI73" s="796">
        <v>0.61</v>
      </c>
      <c r="CJ73" s="796">
        <v>0.61</v>
      </c>
      <c r="CK73" s="796">
        <v>0.61</v>
      </c>
      <c r="CL73" s="796">
        <v>0.61</v>
      </c>
      <c r="CM73" s="796">
        <v>0.61</v>
      </c>
      <c r="CN73" s="796">
        <v>0.61</v>
      </c>
      <c r="CO73" s="796">
        <v>0.61</v>
      </c>
      <c r="CP73" s="796">
        <v>0.42</v>
      </c>
      <c r="CQ73" s="796">
        <v>0.42</v>
      </c>
      <c r="CR73" s="796">
        <v>0.42</v>
      </c>
      <c r="CS73" s="796">
        <v>0.42</v>
      </c>
      <c r="CT73" s="796">
        <v>0.42</v>
      </c>
      <c r="CU73" s="796">
        <v>0.42</v>
      </c>
      <c r="CV73" s="796">
        <v>0.42</v>
      </c>
      <c r="CW73" s="796">
        <v>1.46</v>
      </c>
      <c r="CX73" s="796">
        <v>1.46</v>
      </c>
      <c r="CY73" s="796">
        <v>1.46</v>
      </c>
      <c r="CZ73" s="796">
        <v>1.46</v>
      </c>
      <c r="DA73" s="796">
        <v>1.46</v>
      </c>
      <c r="DB73" s="796">
        <v>1.26</v>
      </c>
      <c r="DC73" s="796">
        <v>1.26</v>
      </c>
      <c r="DD73" s="796">
        <v>1.26</v>
      </c>
      <c r="DE73" s="796">
        <v>1.26</v>
      </c>
      <c r="DF73" s="796">
        <v>1.0900000000000001</v>
      </c>
      <c r="DG73" s="796">
        <v>1.0900000000000001</v>
      </c>
      <c r="DH73" s="796">
        <v>1.0900000000000001</v>
      </c>
      <c r="DI73" s="796">
        <v>1.0900000000000001</v>
      </c>
      <c r="DJ73" s="796">
        <v>1.0900000000000001</v>
      </c>
      <c r="DK73" s="796">
        <v>1.0900000000000001</v>
      </c>
      <c r="DL73" s="796">
        <v>1.0900000000000001</v>
      </c>
      <c r="DM73" s="796">
        <v>1.0900000000000001</v>
      </c>
      <c r="DN73" s="796">
        <v>0.92</v>
      </c>
      <c r="DO73" s="796">
        <v>0.92</v>
      </c>
      <c r="DP73" s="796">
        <v>0.92</v>
      </c>
      <c r="DQ73" s="796">
        <v>0.92</v>
      </c>
      <c r="DR73" s="796">
        <v>0.92</v>
      </c>
      <c r="DS73" s="796">
        <v>0.92</v>
      </c>
      <c r="DT73" s="796">
        <v>0.92</v>
      </c>
      <c r="DU73" s="796">
        <v>1.1499999999999999</v>
      </c>
      <c r="DV73" s="796">
        <v>1.1499999999999999</v>
      </c>
      <c r="DW73" s="796">
        <v>1.1499999999999999</v>
      </c>
      <c r="DX73" s="796">
        <v>1.1499999999999999</v>
      </c>
      <c r="DY73" s="796">
        <v>1.59</v>
      </c>
      <c r="DZ73" s="796">
        <v>1.59</v>
      </c>
      <c r="EA73" s="796">
        <v>0.55000000000000004</v>
      </c>
      <c r="EB73" s="796">
        <v>0.55000000000000004</v>
      </c>
      <c r="EC73" s="796">
        <v>0.55000000000000004</v>
      </c>
      <c r="ED73" s="796">
        <v>0.52</v>
      </c>
      <c r="EE73" s="796">
        <v>0.52</v>
      </c>
      <c r="EF73" s="796">
        <v>0.52</v>
      </c>
      <c r="EG73" s="796">
        <v>0.52</v>
      </c>
      <c r="EH73" s="796">
        <v>0.61</v>
      </c>
      <c r="EI73" s="796">
        <v>0.61</v>
      </c>
      <c r="EJ73" s="796">
        <v>0.61</v>
      </c>
      <c r="EK73" s="796">
        <v>0.61</v>
      </c>
      <c r="EL73" s="796">
        <v>0.61</v>
      </c>
      <c r="EM73" s="796">
        <v>0.61</v>
      </c>
      <c r="EN73" s="796">
        <v>0.61</v>
      </c>
      <c r="EO73" s="796">
        <v>0.61</v>
      </c>
      <c r="EP73" s="796">
        <v>0.42</v>
      </c>
      <c r="EQ73" s="796">
        <v>0.42</v>
      </c>
      <c r="ER73" s="796">
        <v>0.42</v>
      </c>
      <c r="ES73" s="796">
        <v>0.42</v>
      </c>
      <c r="ET73" s="796">
        <v>0.42</v>
      </c>
      <c r="EU73" s="796">
        <v>0.42</v>
      </c>
      <c r="EV73" s="796">
        <v>0.42</v>
      </c>
      <c r="EW73" s="796">
        <v>1.46</v>
      </c>
      <c r="EX73" s="796">
        <v>1.46</v>
      </c>
      <c r="EY73" s="796">
        <v>1.46</v>
      </c>
      <c r="EZ73" s="796">
        <v>1.46</v>
      </c>
      <c r="FA73" s="796">
        <v>1.46</v>
      </c>
      <c r="FB73" s="796">
        <v>1.26</v>
      </c>
      <c r="FC73" s="796">
        <v>1.26</v>
      </c>
      <c r="FD73" s="796">
        <v>1.26</v>
      </c>
      <c r="FE73" s="796">
        <v>1.26</v>
      </c>
      <c r="FF73" s="796">
        <v>1.0900000000000001</v>
      </c>
      <c r="FG73" s="796">
        <v>1.0900000000000001</v>
      </c>
      <c r="FH73" s="796">
        <v>1.0900000000000001</v>
      </c>
      <c r="FI73" s="796">
        <v>1.0900000000000001</v>
      </c>
      <c r="FJ73" s="796">
        <v>1.0900000000000001</v>
      </c>
      <c r="FK73" s="796">
        <v>1.0900000000000001</v>
      </c>
      <c r="FL73" s="796">
        <v>1.0900000000000001</v>
      </c>
      <c r="FM73" s="796">
        <v>1.0900000000000001</v>
      </c>
      <c r="FN73" s="796">
        <v>0.92</v>
      </c>
      <c r="FO73" s="796">
        <v>0.92</v>
      </c>
      <c r="FP73" s="796">
        <v>0.92</v>
      </c>
      <c r="FQ73" s="796">
        <v>0.92</v>
      </c>
      <c r="FR73" s="796">
        <v>0.92</v>
      </c>
      <c r="FS73" s="796">
        <v>0.92</v>
      </c>
      <c r="FT73" s="796">
        <v>0.92</v>
      </c>
      <c r="FU73" s="796">
        <v>1.1499999999999999</v>
      </c>
      <c r="FV73" s="796">
        <v>1.1499999999999999</v>
      </c>
      <c r="FW73" s="796">
        <v>1.1499999999999999</v>
      </c>
      <c r="FX73" s="796">
        <v>1.1499999999999999</v>
      </c>
      <c r="FY73" s="796">
        <v>1.59</v>
      </c>
      <c r="FZ73" s="796">
        <v>1.59</v>
      </c>
      <c r="GA73" s="796">
        <v>0.55000000000000004</v>
      </c>
      <c r="GB73" s="796">
        <v>0.55000000000000004</v>
      </c>
      <c r="GC73" s="796">
        <v>0.55000000000000004</v>
      </c>
      <c r="GD73" s="796">
        <v>0.52</v>
      </c>
      <c r="GE73" s="796">
        <v>0.52</v>
      </c>
      <c r="GF73" s="796">
        <v>0.52</v>
      </c>
      <c r="GG73" s="796">
        <v>0.52</v>
      </c>
      <c r="GH73" s="796">
        <v>0.61</v>
      </c>
      <c r="GI73" s="796">
        <v>0.61</v>
      </c>
      <c r="GJ73" s="796">
        <v>0.61</v>
      </c>
      <c r="GK73" s="796">
        <v>0.61</v>
      </c>
      <c r="GL73" s="796">
        <v>0.61</v>
      </c>
      <c r="GM73" s="796">
        <v>0.61</v>
      </c>
      <c r="GN73" s="796">
        <v>0.61</v>
      </c>
      <c r="GO73" s="796">
        <v>0.61</v>
      </c>
      <c r="GP73" s="796">
        <v>0.42</v>
      </c>
      <c r="GQ73" s="796">
        <v>0.42</v>
      </c>
      <c r="GR73" s="796">
        <v>0.42</v>
      </c>
      <c r="GS73" s="796">
        <v>0.42</v>
      </c>
      <c r="GT73" s="796">
        <v>0.42</v>
      </c>
      <c r="GU73" s="796">
        <v>0.42</v>
      </c>
      <c r="GV73" s="796">
        <v>0.42</v>
      </c>
      <c r="GW73" s="796">
        <v>1.46</v>
      </c>
      <c r="GX73" s="796">
        <v>1.46</v>
      </c>
      <c r="GY73" s="796">
        <v>1.46</v>
      </c>
      <c r="GZ73" s="796">
        <v>1.46</v>
      </c>
      <c r="HA73" s="796">
        <v>1.46</v>
      </c>
      <c r="HB73" s="796">
        <v>1.26</v>
      </c>
      <c r="HC73" s="796">
        <v>1.26</v>
      </c>
      <c r="HD73" s="796">
        <v>1.26</v>
      </c>
      <c r="HE73" s="796">
        <v>1.26</v>
      </c>
      <c r="HF73" s="796">
        <v>1.0900000000000001</v>
      </c>
      <c r="HG73" s="796">
        <v>1.0900000000000001</v>
      </c>
      <c r="HH73" s="796">
        <v>1.0900000000000001</v>
      </c>
      <c r="HI73" s="796">
        <v>1.0900000000000001</v>
      </c>
      <c r="HJ73" s="796">
        <v>1.0900000000000001</v>
      </c>
      <c r="HK73" s="796">
        <v>1.0900000000000001</v>
      </c>
      <c r="HL73" s="796">
        <v>1.0900000000000001</v>
      </c>
      <c r="HM73" s="796">
        <v>1.0900000000000001</v>
      </c>
      <c r="HN73" s="796">
        <v>0.92</v>
      </c>
      <c r="HO73" s="796">
        <v>0.92</v>
      </c>
      <c r="HP73" s="796">
        <v>0.92</v>
      </c>
      <c r="HQ73" s="796">
        <v>0.92</v>
      </c>
      <c r="HR73" s="796">
        <v>0.92</v>
      </c>
      <c r="HS73" s="796">
        <v>0.92</v>
      </c>
      <c r="HT73" s="796">
        <v>0.92</v>
      </c>
      <c r="HU73" s="796">
        <v>1.1499999999999999</v>
      </c>
      <c r="HV73" s="796">
        <v>1.1499999999999999</v>
      </c>
      <c r="HW73" s="796">
        <v>1.1499999999999999</v>
      </c>
      <c r="HX73" s="796">
        <v>1.1499999999999999</v>
      </c>
      <c r="HY73" s="796">
        <v>1.59</v>
      </c>
      <c r="HZ73" s="796">
        <v>1.59</v>
      </c>
      <c r="IA73" s="796">
        <v>0.55000000000000004</v>
      </c>
      <c r="IB73" s="796">
        <v>0.55000000000000004</v>
      </c>
      <c r="IC73" s="796">
        <v>0.55000000000000004</v>
      </c>
      <c r="ID73" s="796">
        <v>0.52</v>
      </c>
      <c r="IE73" s="796">
        <v>0.52</v>
      </c>
      <c r="IF73" s="796">
        <v>0.52</v>
      </c>
      <c r="IG73" s="796">
        <v>0.52</v>
      </c>
      <c r="IH73" s="796">
        <v>0.61</v>
      </c>
      <c r="II73" s="796">
        <v>0.61</v>
      </c>
      <c r="IJ73" s="796">
        <v>0.61</v>
      </c>
      <c r="IK73" s="796">
        <v>0.61</v>
      </c>
      <c r="IL73" s="796">
        <v>0.61</v>
      </c>
      <c r="IM73" s="796">
        <v>0.61</v>
      </c>
      <c r="IN73" s="796">
        <v>0.61</v>
      </c>
      <c r="IO73" s="796">
        <v>0.61</v>
      </c>
      <c r="IP73" s="796">
        <v>0.42</v>
      </c>
      <c r="IQ73" s="796">
        <v>0.42</v>
      </c>
      <c r="IR73" s="796">
        <v>0.42</v>
      </c>
      <c r="IS73" s="796">
        <v>0.42</v>
      </c>
      <c r="IT73" s="796">
        <v>0.42</v>
      </c>
      <c r="IU73" s="796">
        <v>0.42</v>
      </c>
      <c r="IV73" s="796">
        <v>0.42</v>
      </c>
      <c r="IW73" s="796">
        <v>1.46</v>
      </c>
      <c r="IX73" s="796">
        <v>1.46</v>
      </c>
      <c r="IY73" s="796">
        <v>1.46</v>
      </c>
      <c r="IZ73" s="796">
        <v>1.46</v>
      </c>
      <c r="JA73" s="796">
        <v>1.46</v>
      </c>
      <c r="JB73" s="796">
        <v>1.26</v>
      </c>
      <c r="JC73" s="796">
        <v>1.26</v>
      </c>
      <c r="JD73" s="796">
        <v>1.26</v>
      </c>
      <c r="JE73" s="796">
        <v>1.26</v>
      </c>
      <c r="JF73" s="796">
        <v>1.0900000000000001</v>
      </c>
      <c r="JG73" s="796">
        <v>1.0900000000000001</v>
      </c>
      <c r="JH73" s="796">
        <v>1.0900000000000001</v>
      </c>
      <c r="JI73" s="796">
        <v>1.0900000000000001</v>
      </c>
      <c r="JJ73" s="796">
        <v>1.0900000000000001</v>
      </c>
      <c r="JK73" s="796">
        <v>1.0900000000000001</v>
      </c>
      <c r="JL73" s="796">
        <v>1.0900000000000001</v>
      </c>
      <c r="JM73" s="796">
        <v>1.0900000000000001</v>
      </c>
      <c r="JN73" s="796">
        <v>0.92</v>
      </c>
      <c r="JO73" s="796">
        <v>0.92</v>
      </c>
      <c r="JP73" s="796">
        <v>0.92</v>
      </c>
      <c r="JQ73" s="796">
        <v>0.92</v>
      </c>
      <c r="JR73" s="796">
        <v>0.92</v>
      </c>
      <c r="JS73" s="796">
        <v>0.92</v>
      </c>
      <c r="JT73" s="796">
        <v>0.92</v>
      </c>
      <c r="JU73" s="796">
        <v>1.1499999999999999</v>
      </c>
      <c r="JV73" s="796">
        <v>1.1499999999999999</v>
      </c>
      <c r="JW73" s="796">
        <v>1.1499999999999999</v>
      </c>
      <c r="JX73" s="796">
        <v>1.1499999999999999</v>
      </c>
      <c r="JY73" s="796">
        <v>1.59</v>
      </c>
      <c r="JZ73" s="796">
        <v>1.59</v>
      </c>
      <c r="KA73" s="796">
        <v>0.55000000000000004</v>
      </c>
      <c r="KB73" s="796">
        <v>0.55000000000000004</v>
      </c>
      <c r="KC73" s="796">
        <v>0.55000000000000004</v>
      </c>
      <c r="KD73" s="796">
        <v>0.52</v>
      </c>
      <c r="KE73" s="796">
        <v>0.52</v>
      </c>
      <c r="KF73" s="796">
        <v>0.52</v>
      </c>
      <c r="KG73" s="796">
        <v>0.52</v>
      </c>
      <c r="KH73" s="796">
        <v>0.61</v>
      </c>
      <c r="KI73" s="796">
        <v>0.61</v>
      </c>
      <c r="KJ73" s="796">
        <v>0.61</v>
      </c>
      <c r="KK73" s="796">
        <v>0.61</v>
      </c>
      <c r="KL73" s="796">
        <v>0.61</v>
      </c>
      <c r="KM73" s="796">
        <v>0.61</v>
      </c>
      <c r="KN73" s="796">
        <v>0.61</v>
      </c>
      <c r="KO73" s="796">
        <v>0.61</v>
      </c>
      <c r="KP73" s="796">
        <v>0.42</v>
      </c>
      <c r="KQ73" s="796">
        <v>0.42</v>
      </c>
      <c r="KR73" s="796">
        <v>0.42</v>
      </c>
      <c r="KS73" s="796">
        <v>0.42</v>
      </c>
      <c r="KT73" s="796">
        <v>0.42</v>
      </c>
      <c r="KU73" s="796">
        <v>0.42</v>
      </c>
      <c r="KV73" s="796">
        <v>0.42</v>
      </c>
      <c r="KW73" s="796">
        <v>1.46</v>
      </c>
      <c r="KX73" s="796">
        <v>1.46</v>
      </c>
      <c r="KY73" s="796">
        <v>1.46</v>
      </c>
      <c r="KZ73" s="796">
        <v>1.46</v>
      </c>
      <c r="LA73" s="796">
        <v>1.46</v>
      </c>
      <c r="LB73" s="796">
        <v>1.26</v>
      </c>
      <c r="LC73" s="796">
        <v>1.26</v>
      </c>
      <c r="LD73" s="796">
        <v>1.26</v>
      </c>
      <c r="LE73" s="796">
        <v>1.26</v>
      </c>
      <c r="LF73" s="796">
        <v>1.0900000000000001</v>
      </c>
      <c r="LG73" s="796">
        <v>1.0900000000000001</v>
      </c>
      <c r="LH73" s="796">
        <v>1.0900000000000001</v>
      </c>
      <c r="LI73" s="796">
        <v>1.0900000000000001</v>
      </c>
      <c r="LJ73" s="796">
        <v>1.0900000000000001</v>
      </c>
      <c r="LK73" s="796">
        <v>1.0900000000000001</v>
      </c>
      <c r="LL73" s="796">
        <v>1.0900000000000001</v>
      </c>
      <c r="LM73" s="796">
        <v>1.0900000000000001</v>
      </c>
      <c r="LN73" s="796">
        <v>0.92</v>
      </c>
      <c r="LO73" s="796">
        <v>0.92</v>
      </c>
      <c r="LP73" s="796">
        <v>0.92</v>
      </c>
      <c r="LQ73" s="796">
        <v>0.92</v>
      </c>
      <c r="LR73" s="796">
        <v>0.92</v>
      </c>
      <c r="LS73" s="796">
        <v>0.92</v>
      </c>
      <c r="LT73" s="796">
        <v>0.92</v>
      </c>
      <c r="LU73" s="796">
        <v>1.1499999999999999</v>
      </c>
      <c r="LV73" s="796">
        <v>1.1499999999999999</v>
      </c>
      <c r="LW73" s="796">
        <v>1.1499999999999999</v>
      </c>
      <c r="LX73" s="796">
        <v>1.1499999999999999</v>
      </c>
      <c r="LY73" s="796">
        <v>1.59</v>
      </c>
      <c r="LZ73" s="796">
        <v>1.59</v>
      </c>
      <c r="MA73" s="796">
        <v>0.55000000000000004</v>
      </c>
      <c r="MB73" s="796">
        <v>0.55000000000000004</v>
      </c>
      <c r="MC73" s="796">
        <v>0.55000000000000004</v>
      </c>
      <c r="MD73" s="796">
        <v>0.52</v>
      </c>
      <c r="ME73" s="796">
        <v>0.52</v>
      </c>
      <c r="MF73" s="796">
        <v>0.52</v>
      </c>
      <c r="MG73" s="796">
        <v>0.52</v>
      </c>
      <c r="MH73" s="796">
        <v>0.61</v>
      </c>
      <c r="MI73" s="796">
        <v>0.61</v>
      </c>
      <c r="MJ73" s="796">
        <v>0.61</v>
      </c>
      <c r="MK73" s="796">
        <v>0.61</v>
      </c>
      <c r="ML73" s="796">
        <v>0.61</v>
      </c>
      <c r="MM73" s="796">
        <v>0.61</v>
      </c>
      <c r="MN73" s="796">
        <v>0.61</v>
      </c>
      <c r="MO73" s="796">
        <v>0.61</v>
      </c>
      <c r="MP73" s="796">
        <v>0.42</v>
      </c>
      <c r="MQ73" s="796">
        <v>0.42</v>
      </c>
      <c r="MR73" s="796">
        <v>0.42</v>
      </c>
      <c r="MS73" s="796">
        <v>0.42</v>
      </c>
      <c r="MT73" s="796">
        <v>0.42</v>
      </c>
      <c r="MU73" s="796">
        <v>0.42</v>
      </c>
      <c r="MV73" s="796">
        <v>0.42</v>
      </c>
      <c r="MW73" s="796">
        <v>1.46</v>
      </c>
      <c r="MX73" s="796">
        <v>1.46</v>
      </c>
      <c r="MY73" s="796">
        <v>1.46</v>
      </c>
      <c r="MZ73" s="796">
        <v>1.46</v>
      </c>
      <c r="NA73" s="796">
        <v>1.46</v>
      </c>
      <c r="NB73" s="796">
        <v>1.26</v>
      </c>
      <c r="NC73" s="796">
        <v>1.26</v>
      </c>
      <c r="ND73" s="796">
        <v>1.26</v>
      </c>
      <c r="NE73" s="796">
        <v>1.26</v>
      </c>
      <c r="NF73" s="796">
        <v>1.0900000000000001</v>
      </c>
      <c r="NG73" s="796">
        <v>1.0900000000000001</v>
      </c>
      <c r="NH73" s="796">
        <v>1.0900000000000001</v>
      </c>
      <c r="NI73" s="796">
        <v>1.0900000000000001</v>
      </c>
      <c r="NJ73" s="796">
        <v>1.0900000000000001</v>
      </c>
      <c r="NK73" s="796">
        <v>1.0900000000000001</v>
      </c>
      <c r="NL73" s="796">
        <v>1.0900000000000001</v>
      </c>
      <c r="NM73" s="796">
        <v>1.0900000000000001</v>
      </c>
      <c r="NN73" s="796">
        <v>0.92</v>
      </c>
      <c r="NO73" s="796">
        <v>0.92</v>
      </c>
      <c r="NP73" s="796">
        <v>0.92</v>
      </c>
      <c r="NQ73" s="796">
        <v>0.92</v>
      </c>
      <c r="NR73" s="796">
        <v>0.92</v>
      </c>
      <c r="NS73" s="796">
        <v>0.92</v>
      </c>
      <c r="NT73" s="796">
        <v>0.92</v>
      </c>
      <c r="NU73" s="796">
        <v>1.1499999999999999</v>
      </c>
      <c r="NV73" s="796">
        <v>1.1499999999999999</v>
      </c>
      <c r="NW73" s="796">
        <v>1.1499999999999999</v>
      </c>
      <c r="NX73" s="796">
        <v>1.1499999999999999</v>
      </c>
      <c r="NY73" s="796">
        <v>1.59</v>
      </c>
      <c r="NZ73" s="796">
        <v>1.59</v>
      </c>
      <c r="OA73" s="796">
        <v>0.55000000000000004</v>
      </c>
      <c r="OB73" s="796">
        <v>0.55000000000000004</v>
      </c>
      <c r="OC73" s="796">
        <v>0.55000000000000004</v>
      </c>
      <c r="OD73" s="796">
        <v>0.52</v>
      </c>
      <c r="OE73" s="796">
        <v>0.52</v>
      </c>
      <c r="OF73" s="796">
        <v>0.52</v>
      </c>
      <c r="OG73" s="796">
        <v>0.52</v>
      </c>
      <c r="OH73" s="796">
        <v>0.61</v>
      </c>
      <c r="OI73" s="796">
        <v>0.61</v>
      </c>
      <c r="OJ73" s="796">
        <v>0.61</v>
      </c>
      <c r="OK73" s="796">
        <v>0.61</v>
      </c>
      <c r="OL73" s="796">
        <v>0.61</v>
      </c>
      <c r="OM73" s="796">
        <v>0.61</v>
      </c>
      <c r="ON73" s="796">
        <v>0.61</v>
      </c>
      <c r="OO73" s="796">
        <v>0.61</v>
      </c>
      <c r="OP73" s="796">
        <v>0.42</v>
      </c>
      <c r="OQ73" s="796">
        <v>0.42</v>
      </c>
      <c r="OR73" s="796">
        <v>0.42</v>
      </c>
      <c r="OS73" s="796">
        <v>0.42</v>
      </c>
      <c r="OT73" s="796">
        <v>0.42</v>
      </c>
      <c r="OU73" s="796">
        <v>0.42</v>
      </c>
      <c r="OV73" s="796">
        <v>0.42</v>
      </c>
      <c r="OW73" s="796">
        <v>1.46</v>
      </c>
      <c r="OX73" s="796">
        <v>1.46</v>
      </c>
      <c r="OY73" s="796">
        <v>1.46</v>
      </c>
      <c r="OZ73" s="796">
        <v>1.46</v>
      </c>
      <c r="PA73" s="796">
        <v>1.46</v>
      </c>
      <c r="PB73" s="796">
        <v>1.26</v>
      </c>
      <c r="PC73" s="796">
        <v>1.26</v>
      </c>
      <c r="PD73" s="796">
        <v>1.26</v>
      </c>
      <c r="PE73" s="796">
        <v>1.26</v>
      </c>
      <c r="PF73" s="796">
        <v>1.0900000000000001</v>
      </c>
      <c r="PG73" s="796">
        <v>1.0900000000000001</v>
      </c>
      <c r="PH73" s="796">
        <v>1.0900000000000001</v>
      </c>
      <c r="PI73" s="796">
        <v>1.0900000000000001</v>
      </c>
      <c r="PJ73" s="796">
        <v>1.0900000000000001</v>
      </c>
      <c r="PK73" s="796">
        <v>1.0900000000000001</v>
      </c>
      <c r="PL73" s="796">
        <v>1.0900000000000001</v>
      </c>
      <c r="PM73" s="796">
        <v>1.0900000000000001</v>
      </c>
      <c r="PN73" s="796">
        <v>0.92</v>
      </c>
      <c r="PO73" s="796">
        <v>0.92</v>
      </c>
      <c r="PP73" s="796">
        <v>0.92</v>
      </c>
      <c r="PQ73" s="796">
        <v>0.92</v>
      </c>
      <c r="PR73" s="796">
        <v>0.92</v>
      </c>
      <c r="PS73" s="796">
        <v>0.92</v>
      </c>
      <c r="PT73" s="796">
        <v>0.92</v>
      </c>
      <c r="PU73" s="796">
        <v>1.1499999999999999</v>
      </c>
      <c r="PV73" s="796">
        <v>1.1499999999999999</v>
      </c>
      <c r="PW73" s="796">
        <v>1.1499999999999999</v>
      </c>
      <c r="PX73" s="796">
        <v>1.1499999999999999</v>
      </c>
      <c r="PY73" s="796">
        <v>1.59</v>
      </c>
      <c r="PZ73" s="796">
        <v>1.59</v>
      </c>
      <c r="QA73" s="796">
        <v>0.55000000000000004</v>
      </c>
      <c r="QB73" s="796">
        <v>0.55000000000000004</v>
      </c>
      <c r="QC73" s="796">
        <v>0.55000000000000004</v>
      </c>
      <c r="QD73" s="796">
        <v>0.52</v>
      </c>
      <c r="QE73" s="796">
        <v>0.52</v>
      </c>
      <c r="QF73" s="796">
        <v>0.52</v>
      </c>
      <c r="QG73" s="796">
        <v>0.52</v>
      </c>
      <c r="QH73" s="796">
        <v>0.61</v>
      </c>
      <c r="QI73" s="796">
        <v>0.61</v>
      </c>
      <c r="QJ73" s="796">
        <v>0.61</v>
      </c>
      <c r="QK73" s="796">
        <v>0.61</v>
      </c>
      <c r="QL73" s="796">
        <v>0.61</v>
      </c>
      <c r="QM73" s="796">
        <v>0.61</v>
      </c>
      <c r="QN73" s="796">
        <v>0.61</v>
      </c>
      <c r="QO73" s="796">
        <v>0.61</v>
      </c>
      <c r="QP73" s="796">
        <v>0.42</v>
      </c>
      <c r="QQ73" s="796">
        <v>0.42</v>
      </c>
      <c r="QR73" s="796">
        <v>0.42</v>
      </c>
      <c r="QS73" s="796">
        <v>0.42</v>
      </c>
      <c r="QT73" s="796">
        <v>0.42</v>
      </c>
      <c r="QU73" s="796">
        <v>0.42</v>
      </c>
      <c r="QV73" s="796">
        <v>0.42</v>
      </c>
      <c r="QW73" s="796">
        <v>1.46</v>
      </c>
      <c r="QX73" s="796">
        <v>1.46</v>
      </c>
      <c r="QY73" s="796">
        <v>1.46</v>
      </c>
      <c r="QZ73" s="796">
        <v>1.46</v>
      </c>
      <c r="RA73" s="796">
        <v>1.46</v>
      </c>
      <c r="RB73" s="796">
        <v>1.26</v>
      </c>
      <c r="RC73" s="796">
        <v>1.26</v>
      </c>
      <c r="RD73" s="796">
        <v>1.26</v>
      </c>
      <c r="RE73" s="796">
        <v>1.26</v>
      </c>
      <c r="RF73" s="796">
        <v>1.0900000000000001</v>
      </c>
      <c r="RG73" s="796">
        <v>1.0900000000000001</v>
      </c>
      <c r="RH73" s="796">
        <v>1.0900000000000001</v>
      </c>
      <c r="RI73" s="796">
        <v>1.0900000000000001</v>
      </c>
      <c r="RJ73" s="796">
        <v>1.0900000000000001</v>
      </c>
      <c r="RK73" s="796">
        <v>1.0900000000000001</v>
      </c>
      <c r="RL73" s="796">
        <v>1.0900000000000001</v>
      </c>
      <c r="RM73" s="796">
        <v>1.0900000000000001</v>
      </c>
      <c r="RN73" s="796">
        <v>0.92</v>
      </c>
      <c r="RO73" s="796">
        <v>0.92</v>
      </c>
      <c r="RP73" s="796">
        <v>0.92</v>
      </c>
      <c r="RQ73" s="796">
        <v>0.92</v>
      </c>
      <c r="RR73" s="796">
        <v>0.92</v>
      </c>
      <c r="RS73" s="796">
        <v>0.92</v>
      </c>
      <c r="RT73" s="796">
        <v>0.92</v>
      </c>
      <c r="RU73" s="796">
        <v>1.1499999999999999</v>
      </c>
      <c r="RV73" s="796">
        <v>1.1499999999999999</v>
      </c>
      <c r="RW73" s="796">
        <v>1.1499999999999999</v>
      </c>
      <c r="RX73" s="796">
        <v>1.1499999999999999</v>
      </c>
      <c r="RY73" s="796">
        <v>1.59</v>
      </c>
      <c r="RZ73" s="796">
        <v>1.59</v>
      </c>
      <c r="SA73" s="796">
        <v>0.55000000000000004</v>
      </c>
      <c r="SB73" s="796">
        <v>0.55000000000000004</v>
      </c>
      <c r="SC73" s="796">
        <v>0.55000000000000004</v>
      </c>
      <c r="SD73" s="796">
        <v>0.52</v>
      </c>
      <c r="SE73" s="796">
        <v>0.52</v>
      </c>
      <c r="SF73" s="796">
        <v>0.52</v>
      </c>
      <c r="SG73" s="796">
        <v>0.52</v>
      </c>
      <c r="SH73" s="797">
        <v>0.61</v>
      </c>
      <c r="SI73" s="471"/>
      <c r="SJ73" s="452"/>
      <c r="SK73" s="440"/>
      <c r="SL73" s="440"/>
      <c r="SM73" s="440"/>
    </row>
    <row r="74" spans="1:507" outlineLevel="3" x14ac:dyDescent="0.35">
      <c r="A74" s="440"/>
      <c r="B74" s="449"/>
      <c r="C74" s="659">
        <f t="shared" si="32"/>
        <v>4</v>
      </c>
      <c r="D74" s="471"/>
      <c r="E74" s="529"/>
      <c r="F74" s="529"/>
      <c r="G74" s="471"/>
      <c r="H74" s="682"/>
      <c r="I74" s="683" t="s">
        <v>243</v>
      </c>
      <c r="J74" s="684"/>
      <c r="K74" s="798">
        <v>1.98</v>
      </c>
      <c r="L74" s="799">
        <v>1.98</v>
      </c>
      <c r="M74" s="799">
        <v>1.98</v>
      </c>
      <c r="N74" s="799">
        <v>2.2000000000000002</v>
      </c>
      <c r="O74" s="799">
        <v>2.2000000000000002</v>
      </c>
      <c r="P74" s="799">
        <v>2.2000000000000002</v>
      </c>
      <c r="Q74" s="799">
        <v>2.2000000000000002</v>
      </c>
      <c r="R74" s="799">
        <v>2.2000000000000002</v>
      </c>
      <c r="S74" s="799">
        <v>2.2000000000000002</v>
      </c>
      <c r="T74" s="799">
        <v>2.2000000000000002</v>
      </c>
      <c r="U74" s="799">
        <v>2.2799999999999998</v>
      </c>
      <c r="V74" s="799">
        <v>2.2799999999999998</v>
      </c>
      <c r="W74" s="799">
        <v>2.2799999999999998</v>
      </c>
      <c r="X74" s="799">
        <v>2.2799999999999998</v>
      </c>
      <c r="Y74" s="799">
        <v>2.33</v>
      </c>
      <c r="Z74" s="799">
        <v>2.33</v>
      </c>
      <c r="AA74" s="799">
        <v>1.39</v>
      </c>
      <c r="AB74" s="799">
        <v>1.39</v>
      </c>
      <c r="AC74" s="799">
        <v>1.39</v>
      </c>
      <c r="AD74" s="799">
        <v>1.46</v>
      </c>
      <c r="AE74" s="799">
        <v>1.46</v>
      </c>
      <c r="AF74" s="799">
        <v>1.46</v>
      </c>
      <c r="AG74" s="799">
        <v>1.46</v>
      </c>
      <c r="AH74" s="799">
        <v>2.08</v>
      </c>
      <c r="AI74" s="799">
        <v>2.08</v>
      </c>
      <c r="AJ74" s="799">
        <v>2.08</v>
      </c>
      <c r="AK74" s="799">
        <v>2.08</v>
      </c>
      <c r="AL74" s="799">
        <v>2.08</v>
      </c>
      <c r="AM74" s="799">
        <v>2.08</v>
      </c>
      <c r="AN74" s="799">
        <v>2.08</v>
      </c>
      <c r="AO74" s="799">
        <v>2.08</v>
      </c>
      <c r="AP74" s="799">
        <v>1.46</v>
      </c>
      <c r="AQ74" s="799">
        <v>1.46</v>
      </c>
      <c r="AR74" s="799">
        <v>1.46</v>
      </c>
      <c r="AS74" s="799">
        <v>1.46</v>
      </c>
      <c r="AT74" s="799">
        <v>1.46</v>
      </c>
      <c r="AU74" s="799">
        <v>1.46</v>
      </c>
      <c r="AV74" s="799">
        <v>1.46</v>
      </c>
      <c r="AW74" s="799">
        <v>1.91</v>
      </c>
      <c r="AX74" s="799">
        <v>1.91</v>
      </c>
      <c r="AY74" s="799">
        <v>1.91</v>
      </c>
      <c r="AZ74" s="799">
        <v>1.91</v>
      </c>
      <c r="BA74" s="799">
        <v>1.91</v>
      </c>
      <c r="BB74" s="799">
        <v>1.87</v>
      </c>
      <c r="BC74" s="799">
        <v>1.87</v>
      </c>
      <c r="BD74" s="799">
        <v>1.87</v>
      </c>
      <c r="BE74" s="799">
        <v>1.87</v>
      </c>
      <c r="BF74" s="799">
        <v>1.98</v>
      </c>
      <c r="BG74" s="799">
        <v>1.98</v>
      </c>
      <c r="BH74" s="799">
        <v>1.98</v>
      </c>
      <c r="BI74" s="799">
        <v>1.98</v>
      </c>
      <c r="BJ74" s="799">
        <v>1.98</v>
      </c>
      <c r="BK74" s="799">
        <v>1.98</v>
      </c>
      <c r="BL74" s="799">
        <v>1.98</v>
      </c>
      <c r="BM74" s="799">
        <v>1.98</v>
      </c>
      <c r="BN74" s="799">
        <v>2.2000000000000002</v>
      </c>
      <c r="BO74" s="799">
        <v>2.2000000000000002</v>
      </c>
      <c r="BP74" s="799">
        <v>2.2000000000000002</v>
      </c>
      <c r="BQ74" s="799">
        <v>2.2000000000000002</v>
      </c>
      <c r="BR74" s="799">
        <v>2.2000000000000002</v>
      </c>
      <c r="BS74" s="799">
        <v>2.2000000000000002</v>
      </c>
      <c r="BT74" s="799">
        <v>2.2000000000000002</v>
      </c>
      <c r="BU74" s="799">
        <v>2.2799999999999998</v>
      </c>
      <c r="BV74" s="799">
        <v>2.2799999999999998</v>
      </c>
      <c r="BW74" s="799">
        <v>2.2799999999999998</v>
      </c>
      <c r="BX74" s="799">
        <v>2.2799999999999998</v>
      </c>
      <c r="BY74" s="799">
        <v>2.33</v>
      </c>
      <c r="BZ74" s="799">
        <v>2.33</v>
      </c>
      <c r="CA74" s="799">
        <v>1.39</v>
      </c>
      <c r="CB74" s="799">
        <v>1.39</v>
      </c>
      <c r="CC74" s="799">
        <v>1.39</v>
      </c>
      <c r="CD74" s="799">
        <v>1.46</v>
      </c>
      <c r="CE74" s="799">
        <v>1.46</v>
      </c>
      <c r="CF74" s="799">
        <v>1.46</v>
      </c>
      <c r="CG74" s="799">
        <v>1.46</v>
      </c>
      <c r="CH74" s="799">
        <v>2.08</v>
      </c>
      <c r="CI74" s="799">
        <v>2.08</v>
      </c>
      <c r="CJ74" s="799">
        <v>2.08</v>
      </c>
      <c r="CK74" s="799">
        <v>2.08</v>
      </c>
      <c r="CL74" s="799">
        <v>2.08</v>
      </c>
      <c r="CM74" s="799">
        <v>2.08</v>
      </c>
      <c r="CN74" s="799">
        <v>2.08</v>
      </c>
      <c r="CO74" s="799">
        <v>2.08</v>
      </c>
      <c r="CP74" s="799">
        <v>1.46</v>
      </c>
      <c r="CQ74" s="799">
        <v>1.46</v>
      </c>
      <c r="CR74" s="799">
        <v>1.46</v>
      </c>
      <c r="CS74" s="799">
        <v>1.46</v>
      </c>
      <c r="CT74" s="799">
        <v>1.46</v>
      </c>
      <c r="CU74" s="799">
        <v>1.46</v>
      </c>
      <c r="CV74" s="799">
        <v>1.46</v>
      </c>
      <c r="CW74" s="799">
        <v>1.91</v>
      </c>
      <c r="CX74" s="799">
        <v>1.91</v>
      </c>
      <c r="CY74" s="799">
        <v>1.91</v>
      </c>
      <c r="CZ74" s="799">
        <v>1.91</v>
      </c>
      <c r="DA74" s="799">
        <v>1.91</v>
      </c>
      <c r="DB74" s="799">
        <v>2.0099999999999998</v>
      </c>
      <c r="DC74" s="799">
        <v>2.0099999999999998</v>
      </c>
      <c r="DD74" s="799">
        <v>2.0099999999999998</v>
      </c>
      <c r="DE74" s="799">
        <v>2.0099999999999998</v>
      </c>
      <c r="DF74" s="799">
        <v>1.89</v>
      </c>
      <c r="DG74" s="799">
        <v>1.89</v>
      </c>
      <c r="DH74" s="799">
        <v>1.89</v>
      </c>
      <c r="DI74" s="799">
        <v>1.89</v>
      </c>
      <c r="DJ74" s="799">
        <v>1.89</v>
      </c>
      <c r="DK74" s="799">
        <v>1.89</v>
      </c>
      <c r="DL74" s="799">
        <v>1.89</v>
      </c>
      <c r="DM74" s="799">
        <v>1.89</v>
      </c>
      <c r="DN74" s="799">
        <v>2.0299999999999998</v>
      </c>
      <c r="DO74" s="799">
        <v>2.0299999999999998</v>
      </c>
      <c r="DP74" s="799">
        <v>2.0299999999999998</v>
      </c>
      <c r="DQ74" s="799">
        <v>2.0299999999999998</v>
      </c>
      <c r="DR74" s="799">
        <v>2.0299999999999998</v>
      </c>
      <c r="DS74" s="799">
        <v>2.0299999999999998</v>
      </c>
      <c r="DT74" s="799">
        <v>2.0299999999999998</v>
      </c>
      <c r="DU74" s="799">
        <v>2.15</v>
      </c>
      <c r="DV74" s="799">
        <v>2.15</v>
      </c>
      <c r="DW74" s="799">
        <v>2.15</v>
      </c>
      <c r="DX74" s="799">
        <v>2.15</v>
      </c>
      <c r="DY74" s="799">
        <v>2.21</v>
      </c>
      <c r="DZ74" s="799">
        <v>2.21</v>
      </c>
      <c r="EA74" s="799">
        <v>1.39</v>
      </c>
      <c r="EB74" s="799">
        <v>1.39</v>
      </c>
      <c r="EC74" s="799">
        <v>1.39</v>
      </c>
      <c r="ED74" s="799">
        <v>1.46</v>
      </c>
      <c r="EE74" s="799">
        <v>1.46</v>
      </c>
      <c r="EF74" s="799">
        <v>1.46</v>
      </c>
      <c r="EG74" s="799">
        <v>1.46</v>
      </c>
      <c r="EH74" s="799">
        <v>2.08</v>
      </c>
      <c r="EI74" s="799">
        <v>2.08</v>
      </c>
      <c r="EJ74" s="799">
        <v>2.08</v>
      </c>
      <c r="EK74" s="799">
        <v>2.08</v>
      </c>
      <c r="EL74" s="799">
        <v>2.08</v>
      </c>
      <c r="EM74" s="799">
        <v>2.08</v>
      </c>
      <c r="EN74" s="799">
        <v>2.08</v>
      </c>
      <c r="EO74" s="799">
        <v>2.08</v>
      </c>
      <c r="EP74" s="799">
        <v>1.46</v>
      </c>
      <c r="EQ74" s="799">
        <v>1.46</v>
      </c>
      <c r="ER74" s="799">
        <v>1.46</v>
      </c>
      <c r="ES74" s="799">
        <v>1.46</v>
      </c>
      <c r="ET74" s="799">
        <v>1.46</v>
      </c>
      <c r="EU74" s="799">
        <v>1.46</v>
      </c>
      <c r="EV74" s="799">
        <v>1.46</v>
      </c>
      <c r="EW74" s="799">
        <v>1.91</v>
      </c>
      <c r="EX74" s="799">
        <v>1.91</v>
      </c>
      <c r="EY74" s="799">
        <v>1.91</v>
      </c>
      <c r="EZ74" s="799">
        <v>1.91</v>
      </c>
      <c r="FA74" s="799">
        <v>1.91</v>
      </c>
      <c r="FB74" s="799">
        <v>2.0099999999999998</v>
      </c>
      <c r="FC74" s="799">
        <v>2.0099999999999998</v>
      </c>
      <c r="FD74" s="799">
        <v>2.0099999999999998</v>
      </c>
      <c r="FE74" s="799">
        <v>2.0099999999999998</v>
      </c>
      <c r="FF74" s="799">
        <v>1.89</v>
      </c>
      <c r="FG74" s="799">
        <v>1.89</v>
      </c>
      <c r="FH74" s="799">
        <v>1.89</v>
      </c>
      <c r="FI74" s="799">
        <v>1.89</v>
      </c>
      <c r="FJ74" s="799">
        <v>1.89</v>
      </c>
      <c r="FK74" s="799">
        <v>1.89</v>
      </c>
      <c r="FL74" s="799">
        <v>1.89</v>
      </c>
      <c r="FM74" s="799">
        <v>1.89</v>
      </c>
      <c r="FN74" s="799">
        <v>2.0299999999999998</v>
      </c>
      <c r="FO74" s="799">
        <v>2.0299999999999998</v>
      </c>
      <c r="FP74" s="799">
        <v>2.0299999999999998</v>
      </c>
      <c r="FQ74" s="799">
        <v>2.0299999999999998</v>
      </c>
      <c r="FR74" s="799">
        <v>2.0299999999999998</v>
      </c>
      <c r="FS74" s="799">
        <v>2.0299999999999998</v>
      </c>
      <c r="FT74" s="799">
        <v>2.0299999999999998</v>
      </c>
      <c r="FU74" s="799">
        <v>2.15</v>
      </c>
      <c r="FV74" s="799">
        <v>2.15</v>
      </c>
      <c r="FW74" s="799">
        <v>2.15</v>
      </c>
      <c r="FX74" s="799">
        <v>2.15</v>
      </c>
      <c r="FY74" s="799">
        <v>2.21</v>
      </c>
      <c r="FZ74" s="799">
        <v>2.21</v>
      </c>
      <c r="GA74" s="799">
        <v>1.39</v>
      </c>
      <c r="GB74" s="799">
        <v>1.39</v>
      </c>
      <c r="GC74" s="799">
        <v>1.39</v>
      </c>
      <c r="GD74" s="799">
        <v>1.46</v>
      </c>
      <c r="GE74" s="799">
        <v>1.46</v>
      </c>
      <c r="GF74" s="799">
        <v>1.46</v>
      </c>
      <c r="GG74" s="799">
        <v>1.46</v>
      </c>
      <c r="GH74" s="799">
        <v>2.08</v>
      </c>
      <c r="GI74" s="799">
        <v>2.08</v>
      </c>
      <c r="GJ74" s="799">
        <v>2.08</v>
      </c>
      <c r="GK74" s="799">
        <v>2.08</v>
      </c>
      <c r="GL74" s="799">
        <v>2.08</v>
      </c>
      <c r="GM74" s="799">
        <v>2.08</v>
      </c>
      <c r="GN74" s="799">
        <v>2.08</v>
      </c>
      <c r="GO74" s="799">
        <v>2.08</v>
      </c>
      <c r="GP74" s="799">
        <v>1.46</v>
      </c>
      <c r="GQ74" s="799">
        <v>1.46</v>
      </c>
      <c r="GR74" s="799">
        <v>1.46</v>
      </c>
      <c r="GS74" s="799">
        <v>1.46</v>
      </c>
      <c r="GT74" s="799">
        <v>1.46</v>
      </c>
      <c r="GU74" s="799">
        <v>1.46</v>
      </c>
      <c r="GV74" s="799">
        <v>1.46</v>
      </c>
      <c r="GW74" s="799">
        <v>1.91</v>
      </c>
      <c r="GX74" s="799">
        <v>1.91</v>
      </c>
      <c r="GY74" s="799">
        <v>1.91</v>
      </c>
      <c r="GZ74" s="799">
        <v>1.91</v>
      </c>
      <c r="HA74" s="799">
        <v>1.91</v>
      </c>
      <c r="HB74" s="799">
        <v>2.0099999999999998</v>
      </c>
      <c r="HC74" s="799">
        <v>2.0099999999999998</v>
      </c>
      <c r="HD74" s="799">
        <v>2.0099999999999998</v>
      </c>
      <c r="HE74" s="799">
        <v>2.0099999999999998</v>
      </c>
      <c r="HF74" s="799">
        <v>1.89</v>
      </c>
      <c r="HG74" s="799">
        <v>1.89</v>
      </c>
      <c r="HH74" s="799">
        <v>1.89</v>
      </c>
      <c r="HI74" s="799">
        <v>1.89</v>
      </c>
      <c r="HJ74" s="799">
        <v>1.89</v>
      </c>
      <c r="HK74" s="799">
        <v>1.89</v>
      </c>
      <c r="HL74" s="799">
        <v>1.89</v>
      </c>
      <c r="HM74" s="799">
        <v>1.89</v>
      </c>
      <c r="HN74" s="799">
        <v>2.0299999999999998</v>
      </c>
      <c r="HO74" s="799">
        <v>2.0299999999999998</v>
      </c>
      <c r="HP74" s="799">
        <v>2.0299999999999998</v>
      </c>
      <c r="HQ74" s="799">
        <v>2.0299999999999998</v>
      </c>
      <c r="HR74" s="799">
        <v>2.0299999999999998</v>
      </c>
      <c r="HS74" s="799">
        <v>2.0299999999999998</v>
      </c>
      <c r="HT74" s="799">
        <v>2.0299999999999998</v>
      </c>
      <c r="HU74" s="799">
        <v>2.15</v>
      </c>
      <c r="HV74" s="799">
        <v>2.15</v>
      </c>
      <c r="HW74" s="799">
        <v>2.15</v>
      </c>
      <c r="HX74" s="799">
        <v>2.15</v>
      </c>
      <c r="HY74" s="799">
        <v>2.21</v>
      </c>
      <c r="HZ74" s="799">
        <v>2.21</v>
      </c>
      <c r="IA74" s="799">
        <v>1.39</v>
      </c>
      <c r="IB74" s="799">
        <v>1.39</v>
      </c>
      <c r="IC74" s="799">
        <v>1.39</v>
      </c>
      <c r="ID74" s="799">
        <v>1.46</v>
      </c>
      <c r="IE74" s="799">
        <v>1.46</v>
      </c>
      <c r="IF74" s="799">
        <v>1.46</v>
      </c>
      <c r="IG74" s="799">
        <v>1.46</v>
      </c>
      <c r="IH74" s="799">
        <v>2.08</v>
      </c>
      <c r="II74" s="799">
        <v>2.08</v>
      </c>
      <c r="IJ74" s="799">
        <v>2.08</v>
      </c>
      <c r="IK74" s="799">
        <v>2.08</v>
      </c>
      <c r="IL74" s="799">
        <v>2.08</v>
      </c>
      <c r="IM74" s="799">
        <v>2.08</v>
      </c>
      <c r="IN74" s="799">
        <v>2.08</v>
      </c>
      <c r="IO74" s="799">
        <v>2.08</v>
      </c>
      <c r="IP74" s="799">
        <v>1.46</v>
      </c>
      <c r="IQ74" s="799">
        <v>1.46</v>
      </c>
      <c r="IR74" s="799">
        <v>1.46</v>
      </c>
      <c r="IS74" s="799">
        <v>1.46</v>
      </c>
      <c r="IT74" s="799">
        <v>1.46</v>
      </c>
      <c r="IU74" s="799">
        <v>1.46</v>
      </c>
      <c r="IV74" s="799">
        <v>1.46</v>
      </c>
      <c r="IW74" s="799">
        <v>1.91</v>
      </c>
      <c r="IX74" s="799">
        <v>1.91</v>
      </c>
      <c r="IY74" s="799">
        <v>1.91</v>
      </c>
      <c r="IZ74" s="799">
        <v>1.91</v>
      </c>
      <c r="JA74" s="799">
        <v>1.91</v>
      </c>
      <c r="JB74" s="799">
        <v>2.0099999999999998</v>
      </c>
      <c r="JC74" s="799">
        <v>2.0099999999999998</v>
      </c>
      <c r="JD74" s="799">
        <v>2.0099999999999998</v>
      </c>
      <c r="JE74" s="799">
        <v>2.0099999999999998</v>
      </c>
      <c r="JF74" s="799">
        <v>1.89</v>
      </c>
      <c r="JG74" s="799">
        <v>1.89</v>
      </c>
      <c r="JH74" s="799">
        <v>1.89</v>
      </c>
      <c r="JI74" s="799">
        <v>1.89</v>
      </c>
      <c r="JJ74" s="799">
        <v>1.89</v>
      </c>
      <c r="JK74" s="799">
        <v>1.89</v>
      </c>
      <c r="JL74" s="799">
        <v>1.89</v>
      </c>
      <c r="JM74" s="799">
        <v>1.89</v>
      </c>
      <c r="JN74" s="799">
        <v>2.0299999999999998</v>
      </c>
      <c r="JO74" s="799">
        <v>2.0299999999999998</v>
      </c>
      <c r="JP74" s="799">
        <v>2.0299999999999998</v>
      </c>
      <c r="JQ74" s="799">
        <v>2.0299999999999998</v>
      </c>
      <c r="JR74" s="799">
        <v>2.0299999999999998</v>
      </c>
      <c r="JS74" s="799">
        <v>2.0299999999999998</v>
      </c>
      <c r="JT74" s="799">
        <v>2.0299999999999998</v>
      </c>
      <c r="JU74" s="799">
        <v>2.15</v>
      </c>
      <c r="JV74" s="799">
        <v>2.15</v>
      </c>
      <c r="JW74" s="799">
        <v>2.15</v>
      </c>
      <c r="JX74" s="799">
        <v>2.15</v>
      </c>
      <c r="JY74" s="799">
        <v>2.21</v>
      </c>
      <c r="JZ74" s="799">
        <v>2.21</v>
      </c>
      <c r="KA74" s="799">
        <v>1.39</v>
      </c>
      <c r="KB74" s="799">
        <v>1.39</v>
      </c>
      <c r="KC74" s="799">
        <v>1.39</v>
      </c>
      <c r="KD74" s="799">
        <v>1.46</v>
      </c>
      <c r="KE74" s="799">
        <v>1.46</v>
      </c>
      <c r="KF74" s="799">
        <v>1.46</v>
      </c>
      <c r="KG74" s="799">
        <v>1.46</v>
      </c>
      <c r="KH74" s="799">
        <v>2.08</v>
      </c>
      <c r="KI74" s="799">
        <v>2.08</v>
      </c>
      <c r="KJ74" s="799">
        <v>2.08</v>
      </c>
      <c r="KK74" s="799">
        <v>2.08</v>
      </c>
      <c r="KL74" s="799">
        <v>2.08</v>
      </c>
      <c r="KM74" s="799">
        <v>2.08</v>
      </c>
      <c r="KN74" s="799">
        <v>2.08</v>
      </c>
      <c r="KO74" s="799">
        <v>2.08</v>
      </c>
      <c r="KP74" s="799">
        <v>1.46</v>
      </c>
      <c r="KQ74" s="799">
        <v>1.46</v>
      </c>
      <c r="KR74" s="799">
        <v>1.46</v>
      </c>
      <c r="KS74" s="799">
        <v>1.46</v>
      </c>
      <c r="KT74" s="799">
        <v>1.46</v>
      </c>
      <c r="KU74" s="799">
        <v>1.46</v>
      </c>
      <c r="KV74" s="799">
        <v>1.46</v>
      </c>
      <c r="KW74" s="799">
        <v>1.91</v>
      </c>
      <c r="KX74" s="799">
        <v>1.91</v>
      </c>
      <c r="KY74" s="799">
        <v>1.91</v>
      </c>
      <c r="KZ74" s="799">
        <v>1.91</v>
      </c>
      <c r="LA74" s="799">
        <v>1.91</v>
      </c>
      <c r="LB74" s="799">
        <v>2.0099999999999998</v>
      </c>
      <c r="LC74" s="799">
        <v>2.0099999999999998</v>
      </c>
      <c r="LD74" s="799">
        <v>2.0099999999999998</v>
      </c>
      <c r="LE74" s="799">
        <v>2.0099999999999998</v>
      </c>
      <c r="LF74" s="799">
        <v>1.89</v>
      </c>
      <c r="LG74" s="799">
        <v>1.89</v>
      </c>
      <c r="LH74" s="799">
        <v>1.89</v>
      </c>
      <c r="LI74" s="799">
        <v>1.89</v>
      </c>
      <c r="LJ74" s="799">
        <v>1.89</v>
      </c>
      <c r="LK74" s="799">
        <v>1.89</v>
      </c>
      <c r="LL74" s="799">
        <v>1.89</v>
      </c>
      <c r="LM74" s="799">
        <v>1.89</v>
      </c>
      <c r="LN74" s="799">
        <v>2.0299999999999998</v>
      </c>
      <c r="LO74" s="799">
        <v>2.0299999999999998</v>
      </c>
      <c r="LP74" s="799">
        <v>2.0299999999999998</v>
      </c>
      <c r="LQ74" s="799">
        <v>2.0299999999999998</v>
      </c>
      <c r="LR74" s="799">
        <v>2.0299999999999998</v>
      </c>
      <c r="LS74" s="799">
        <v>2.0299999999999998</v>
      </c>
      <c r="LT74" s="799">
        <v>2.0299999999999998</v>
      </c>
      <c r="LU74" s="799">
        <v>2.15</v>
      </c>
      <c r="LV74" s="799">
        <v>2.15</v>
      </c>
      <c r="LW74" s="799">
        <v>2.15</v>
      </c>
      <c r="LX74" s="799">
        <v>2.15</v>
      </c>
      <c r="LY74" s="799">
        <v>2.21</v>
      </c>
      <c r="LZ74" s="799">
        <v>2.21</v>
      </c>
      <c r="MA74" s="799">
        <v>1.39</v>
      </c>
      <c r="MB74" s="799">
        <v>1.39</v>
      </c>
      <c r="MC74" s="799">
        <v>1.39</v>
      </c>
      <c r="MD74" s="799">
        <v>1.46</v>
      </c>
      <c r="ME74" s="799">
        <v>1.46</v>
      </c>
      <c r="MF74" s="799">
        <v>1.46</v>
      </c>
      <c r="MG74" s="799">
        <v>1.46</v>
      </c>
      <c r="MH74" s="799">
        <v>2.08</v>
      </c>
      <c r="MI74" s="799">
        <v>2.08</v>
      </c>
      <c r="MJ74" s="799">
        <v>2.08</v>
      </c>
      <c r="MK74" s="799">
        <v>2.08</v>
      </c>
      <c r="ML74" s="799">
        <v>2.08</v>
      </c>
      <c r="MM74" s="799">
        <v>2.08</v>
      </c>
      <c r="MN74" s="799">
        <v>2.08</v>
      </c>
      <c r="MO74" s="799">
        <v>2.08</v>
      </c>
      <c r="MP74" s="799">
        <v>1.46</v>
      </c>
      <c r="MQ74" s="799">
        <v>1.46</v>
      </c>
      <c r="MR74" s="799">
        <v>1.46</v>
      </c>
      <c r="MS74" s="799">
        <v>1.46</v>
      </c>
      <c r="MT74" s="799">
        <v>1.46</v>
      </c>
      <c r="MU74" s="799">
        <v>1.46</v>
      </c>
      <c r="MV74" s="799">
        <v>1.46</v>
      </c>
      <c r="MW74" s="799">
        <v>1.91</v>
      </c>
      <c r="MX74" s="799">
        <v>1.91</v>
      </c>
      <c r="MY74" s="799">
        <v>1.91</v>
      </c>
      <c r="MZ74" s="799">
        <v>1.91</v>
      </c>
      <c r="NA74" s="799">
        <v>1.91</v>
      </c>
      <c r="NB74" s="799">
        <v>2.0099999999999998</v>
      </c>
      <c r="NC74" s="799">
        <v>2.0099999999999998</v>
      </c>
      <c r="ND74" s="799">
        <v>2.0099999999999998</v>
      </c>
      <c r="NE74" s="799">
        <v>2.0099999999999998</v>
      </c>
      <c r="NF74" s="799">
        <v>1.89</v>
      </c>
      <c r="NG74" s="799">
        <v>1.89</v>
      </c>
      <c r="NH74" s="799">
        <v>1.89</v>
      </c>
      <c r="NI74" s="799">
        <v>1.89</v>
      </c>
      <c r="NJ74" s="799">
        <v>1.89</v>
      </c>
      <c r="NK74" s="799">
        <v>1.89</v>
      </c>
      <c r="NL74" s="799">
        <v>1.89</v>
      </c>
      <c r="NM74" s="799">
        <v>1.89</v>
      </c>
      <c r="NN74" s="799">
        <v>2.0299999999999998</v>
      </c>
      <c r="NO74" s="799">
        <v>2.0299999999999998</v>
      </c>
      <c r="NP74" s="799">
        <v>2.0299999999999998</v>
      </c>
      <c r="NQ74" s="799">
        <v>2.0299999999999998</v>
      </c>
      <c r="NR74" s="799">
        <v>2.0299999999999998</v>
      </c>
      <c r="NS74" s="799">
        <v>2.0299999999999998</v>
      </c>
      <c r="NT74" s="799">
        <v>2.0299999999999998</v>
      </c>
      <c r="NU74" s="799">
        <v>2.15</v>
      </c>
      <c r="NV74" s="799">
        <v>2.15</v>
      </c>
      <c r="NW74" s="799">
        <v>2.15</v>
      </c>
      <c r="NX74" s="799">
        <v>2.15</v>
      </c>
      <c r="NY74" s="799">
        <v>2.21</v>
      </c>
      <c r="NZ74" s="799">
        <v>2.21</v>
      </c>
      <c r="OA74" s="799">
        <v>1.39</v>
      </c>
      <c r="OB74" s="799">
        <v>1.39</v>
      </c>
      <c r="OC74" s="799">
        <v>1.39</v>
      </c>
      <c r="OD74" s="799">
        <v>1.46</v>
      </c>
      <c r="OE74" s="799">
        <v>1.46</v>
      </c>
      <c r="OF74" s="799">
        <v>1.46</v>
      </c>
      <c r="OG74" s="799">
        <v>1.46</v>
      </c>
      <c r="OH74" s="799">
        <v>2.08</v>
      </c>
      <c r="OI74" s="799">
        <v>2.08</v>
      </c>
      <c r="OJ74" s="799">
        <v>2.08</v>
      </c>
      <c r="OK74" s="799">
        <v>2.08</v>
      </c>
      <c r="OL74" s="799">
        <v>2.08</v>
      </c>
      <c r="OM74" s="799">
        <v>2.08</v>
      </c>
      <c r="ON74" s="799">
        <v>2.08</v>
      </c>
      <c r="OO74" s="799">
        <v>2.08</v>
      </c>
      <c r="OP74" s="799">
        <v>1.46</v>
      </c>
      <c r="OQ74" s="799">
        <v>1.46</v>
      </c>
      <c r="OR74" s="799">
        <v>1.46</v>
      </c>
      <c r="OS74" s="799">
        <v>1.46</v>
      </c>
      <c r="OT74" s="799">
        <v>1.46</v>
      </c>
      <c r="OU74" s="799">
        <v>1.46</v>
      </c>
      <c r="OV74" s="799">
        <v>1.46</v>
      </c>
      <c r="OW74" s="799">
        <v>1.91</v>
      </c>
      <c r="OX74" s="799">
        <v>1.91</v>
      </c>
      <c r="OY74" s="799">
        <v>1.91</v>
      </c>
      <c r="OZ74" s="799">
        <v>1.91</v>
      </c>
      <c r="PA74" s="799">
        <v>1.91</v>
      </c>
      <c r="PB74" s="799">
        <v>2.0099999999999998</v>
      </c>
      <c r="PC74" s="799">
        <v>2.0099999999999998</v>
      </c>
      <c r="PD74" s="799">
        <v>2.0099999999999998</v>
      </c>
      <c r="PE74" s="799">
        <v>2.0099999999999998</v>
      </c>
      <c r="PF74" s="799">
        <v>1.89</v>
      </c>
      <c r="PG74" s="799">
        <v>1.89</v>
      </c>
      <c r="PH74" s="799">
        <v>1.89</v>
      </c>
      <c r="PI74" s="799">
        <v>1.89</v>
      </c>
      <c r="PJ74" s="799">
        <v>1.89</v>
      </c>
      <c r="PK74" s="799">
        <v>1.89</v>
      </c>
      <c r="PL74" s="799">
        <v>1.89</v>
      </c>
      <c r="PM74" s="799">
        <v>1.89</v>
      </c>
      <c r="PN74" s="799">
        <v>2.0299999999999998</v>
      </c>
      <c r="PO74" s="799">
        <v>2.0299999999999998</v>
      </c>
      <c r="PP74" s="799">
        <v>2.0299999999999998</v>
      </c>
      <c r="PQ74" s="799">
        <v>2.0299999999999998</v>
      </c>
      <c r="PR74" s="799">
        <v>2.0299999999999998</v>
      </c>
      <c r="PS74" s="799">
        <v>2.0299999999999998</v>
      </c>
      <c r="PT74" s="799">
        <v>2.0299999999999998</v>
      </c>
      <c r="PU74" s="799">
        <v>2.15</v>
      </c>
      <c r="PV74" s="799">
        <v>2.15</v>
      </c>
      <c r="PW74" s="799">
        <v>2.15</v>
      </c>
      <c r="PX74" s="799">
        <v>2.15</v>
      </c>
      <c r="PY74" s="799">
        <v>2.21</v>
      </c>
      <c r="PZ74" s="799">
        <v>2.21</v>
      </c>
      <c r="QA74" s="799">
        <v>1.39</v>
      </c>
      <c r="QB74" s="799">
        <v>1.39</v>
      </c>
      <c r="QC74" s="799">
        <v>1.39</v>
      </c>
      <c r="QD74" s="799">
        <v>1.46</v>
      </c>
      <c r="QE74" s="799">
        <v>1.46</v>
      </c>
      <c r="QF74" s="799">
        <v>1.46</v>
      </c>
      <c r="QG74" s="799">
        <v>1.46</v>
      </c>
      <c r="QH74" s="799">
        <v>2.08</v>
      </c>
      <c r="QI74" s="799">
        <v>2.08</v>
      </c>
      <c r="QJ74" s="799">
        <v>2.08</v>
      </c>
      <c r="QK74" s="799">
        <v>2.08</v>
      </c>
      <c r="QL74" s="799">
        <v>2.08</v>
      </c>
      <c r="QM74" s="799">
        <v>2.08</v>
      </c>
      <c r="QN74" s="799">
        <v>2.08</v>
      </c>
      <c r="QO74" s="799">
        <v>2.08</v>
      </c>
      <c r="QP74" s="799">
        <v>1.46</v>
      </c>
      <c r="QQ74" s="799">
        <v>1.46</v>
      </c>
      <c r="QR74" s="799">
        <v>1.46</v>
      </c>
      <c r="QS74" s="799">
        <v>1.46</v>
      </c>
      <c r="QT74" s="799">
        <v>1.46</v>
      </c>
      <c r="QU74" s="799">
        <v>1.46</v>
      </c>
      <c r="QV74" s="799">
        <v>1.46</v>
      </c>
      <c r="QW74" s="799">
        <v>1.91</v>
      </c>
      <c r="QX74" s="799">
        <v>1.91</v>
      </c>
      <c r="QY74" s="799">
        <v>1.91</v>
      </c>
      <c r="QZ74" s="799">
        <v>1.91</v>
      </c>
      <c r="RA74" s="799">
        <v>1.91</v>
      </c>
      <c r="RB74" s="799">
        <v>2.0099999999999998</v>
      </c>
      <c r="RC74" s="799">
        <v>2.0099999999999998</v>
      </c>
      <c r="RD74" s="799">
        <v>2.0099999999999998</v>
      </c>
      <c r="RE74" s="799">
        <v>2.0099999999999998</v>
      </c>
      <c r="RF74" s="799">
        <v>1.89</v>
      </c>
      <c r="RG74" s="799">
        <v>1.89</v>
      </c>
      <c r="RH74" s="799">
        <v>1.89</v>
      </c>
      <c r="RI74" s="799">
        <v>1.89</v>
      </c>
      <c r="RJ74" s="799">
        <v>1.89</v>
      </c>
      <c r="RK74" s="799">
        <v>1.89</v>
      </c>
      <c r="RL74" s="799">
        <v>1.89</v>
      </c>
      <c r="RM74" s="799">
        <v>1.89</v>
      </c>
      <c r="RN74" s="799">
        <v>2.0299999999999998</v>
      </c>
      <c r="RO74" s="799">
        <v>2.0299999999999998</v>
      </c>
      <c r="RP74" s="799">
        <v>2.0299999999999998</v>
      </c>
      <c r="RQ74" s="799">
        <v>2.0299999999999998</v>
      </c>
      <c r="RR74" s="799">
        <v>2.0299999999999998</v>
      </c>
      <c r="RS74" s="799">
        <v>2.0299999999999998</v>
      </c>
      <c r="RT74" s="799">
        <v>2.0299999999999998</v>
      </c>
      <c r="RU74" s="799">
        <v>2.15</v>
      </c>
      <c r="RV74" s="799">
        <v>2.15</v>
      </c>
      <c r="RW74" s="799">
        <v>2.15</v>
      </c>
      <c r="RX74" s="799">
        <v>2.15</v>
      </c>
      <c r="RY74" s="799">
        <v>2.21</v>
      </c>
      <c r="RZ74" s="799">
        <v>2.21</v>
      </c>
      <c r="SA74" s="799">
        <v>1.39</v>
      </c>
      <c r="SB74" s="799">
        <v>1.39</v>
      </c>
      <c r="SC74" s="799">
        <v>1.39</v>
      </c>
      <c r="SD74" s="799">
        <v>1.46</v>
      </c>
      <c r="SE74" s="799">
        <v>1.46</v>
      </c>
      <c r="SF74" s="799">
        <v>1.46</v>
      </c>
      <c r="SG74" s="799">
        <v>1.46</v>
      </c>
      <c r="SH74" s="800">
        <v>2.08</v>
      </c>
      <c r="SI74" s="471"/>
      <c r="SJ74" s="452"/>
      <c r="SK74" s="440"/>
      <c r="SL74" s="440"/>
      <c r="SM74" s="440"/>
    </row>
    <row r="75" spans="1:507" ht="5.15" customHeight="1" outlineLevel="2" x14ac:dyDescent="0.3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t="s">
        <v>506</v>
      </c>
      <c r="SJ75" s="452"/>
      <c r="SK75" s="440"/>
      <c r="SL75" s="440"/>
      <c r="SM75" s="440"/>
    </row>
    <row r="76" spans="1:507" outlineLevel="1" x14ac:dyDescent="0.35">
      <c r="A76" s="440"/>
      <c r="B76" s="449"/>
      <c r="C76" s="659">
        <f>INT($C$40)+1</f>
        <v>2</v>
      </c>
      <c r="D76" s="471"/>
      <c r="E76" s="529"/>
      <c r="F76" s="529"/>
      <c r="G76" s="471"/>
      <c r="H76" s="532" t="s">
        <v>878</v>
      </c>
      <c r="I76" s="489"/>
      <c r="J76" s="489" t="s">
        <v>890</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471"/>
      <c r="SJ76" s="452"/>
      <c r="SK76" s="440"/>
      <c r="SL76" s="440"/>
      <c r="SM76" s="440"/>
    </row>
    <row r="77" spans="1:507" outlineLevel="1" x14ac:dyDescent="0.35">
      <c r="A77" s="440"/>
      <c r="B77" s="449"/>
      <c r="C77" s="659">
        <f>INT($C$40)+1</f>
        <v>2</v>
      </c>
      <c r="D77" s="471"/>
      <c r="E77" s="529"/>
      <c r="F77" s="529"/>
      <c r="G77" s="471"/>
      <c r="H77" s="675" t="s">
        <v>706</v>
      </c>
      <c r="I77" s="675" t="s">
        <v>879</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471"/>
      <c r="SJ77" s="452"/>
      <c r="SK77" s="440"/>
      <c r="SL77" s="440"/>
      <c r="SM77" s="440"/>
    </row>
    <row r="78" spans="1:507" ht="5.15" customHeight="1" outlineLevel="3" x14ac:dyDescent="0.35">
      <c r="A78" s="440"/>
      <c r="B78" s="449"/>
      <c r="C78" s="659">
        <f>INT($C$40)+3.005</f>
        <v>4.0049999999999999</v>
      </c>
      <c r="D78" s="471" t="s">
        <v>502</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471"/>
      <c r="SJ78" s="452"/>
      <c r="SK78" s="440"/>
      <c r="SL78" s="440"/>
      <c r="SM78" s="440"/>
    </row>
    <row r="79" spans="1:507" outlineLevel="2" x14ac:dyDescent="0.35">
      <c r="A79" s="440"/>
      <c r="B79" s="449"/>
      <c r="C79" s="659">
        <f>INT($C$40)+2</f>
        <v>3</v>
      </c>
      <c r="D79" s="471"/>
      <c r="E79" s="529"/>
      <c r="F79" s="529"/>
      <c r="G79" s="471"/>
      <c r="H79" s="686"/>
      <c r="I79" s="686" t="s">
        <v>880</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471"/>
      <c r="SJ79" s="452"/>
      <c r="SK79" s="440"/>
      <c r="SL79" s="440"/>
      <c r="SM79" s="440"/>
    </row>
    <row r="80" spans="1:507" outlineLevel="2" x14ac:dyDescent="0.35">
      <c r="A80" s="440"/>
      <c r="B80" s="449"/>
      <c r="C80" s="659">
        <f>INT($C$40)+2</f>
        <v>3</v>
      </c>
      <c r="D80" s="471"/>
      <c r="E80" s="529"/>
      <c r="F80" s="529"/>
      <c r="G80" s="471"/>
      <c r="H80" s="681" t="str">
        <f>Sheep!$H$258</f>
        <v>May</v>
      </c>
      <c r="I80" s="681" t="s">
        <v>167</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471"/>
      <c r="SJ80" s="452"/>
      <c r="SK80" s="440"/>
      <c r="SL80" s="440"/>
      <c r="SM80" s="440"/>
    </row>
    <row r="81" spans="1:507" outlineLevel="3" x14ac:dyDescent="0.35">
      <c r="A81" s="440"/>
      <c r="B81" s="449"/>
      <c r="C81" s="659">
        <f>INT($C$40)+3</f>
        <v>4</v>
      </c>
      <c r="D81" s="471"/>
      <c r="E81" s="529"/>
      <c r="F81" s="529"/>
      <c r="G81" s="471"/>
      <c r="H81" s="492"/>
      <c r="I81" s="492" t="s">
        <v>720</v>
      </c>
      <c r="J81" s="681">
        <f t="shared" ref="J81:J111" si="33">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471"/>
      <c r="SJ81" s="452"/>
      <c r="SK81" s="440"/>
      <c r="SL81" s="440"/>
      <c r="SM81" s="440"/>
    </row>
    <row r="82" spans="1:507" outlineLevel="3" x14ac:dyDescent="0.35">
      <c r="A82" s="440"/>
      <c r="B82" s="449"/>
      <c r="C82" s="659">
        <f>INT($C$40)+3</f>
        <v>4</v>
      </c>
      <c r="D82" s="471"/>
      <c r="E82" s="529"/>
      <c r="F82" s="529"/>
      <c r="G82" s="471"/>
      <c r="H82" s="492"/>
      <c r="I82" s="492" t="s">
        <v>721</v>
      </c>
      <c r="J82" s="681">
        <f t="shared" si="33"/>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471"/>
      <c r="SJ82" s="452"/>
      <c r="SK82" s="440"/>
      <c r="SL82" s="440"/>
      <c r="SM82" s="440"/>
    </row>
    <row r="83" spans="1:507" outlineLevel="3" x14ac:dyDescent="0.35">
      <c r="A83" s="440"/>
      <c r="B83" s="449"/>
      <c r="C83" s="659">
        <f>INT($C$40)+3</f>
        <v>4</v>
      </c>
      <c r="D83" s="471"/>
      <c r="E83" s="529"/>
      <c r="F83" s="529"/>
      <c r="G83" s="471"/>
      <c r="H83" s="492"/>
      <c r="I83" s="492" t="s">
        <v>722</v>
      </c>
      <c r="J83" s="681">
        <f t="shared" si="33"/>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471"/>
      <c r="SJ83" s="452"/>
      <c r="SK83" s="440"/>
      <c r="SL83" s="440"/>
      <c r="SM83" s="440"/>
    </row>
    <row r="84" spans="1:507" outlineLevel="3" x14ac:dyDescent="0.35">
      <c r="A84" s="440"/>
      <c r="B84" s="449"/>
      <c r="C84" s="659">
        <f>INT($C$40)+3</f>
        <v>4</v>
      </c>
      <c r="D84" s="471"/>
      <c r="E84" s="529"/>
      <c r="F84" s="529"/>
      <c r="G84" s="471"/>
      <c r="H84" s="681"/>
      <c r="I84" s="681" t="s">
        <v>723</v>
      </c>
      <c r="J84" s="681">
        <f t="shared" si="33"/>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471"/>
      <c r="SJ84" s="452"/>
      <c r="SK84" s="440"/>
      <c r="SL84" s="440"/>
      <c r="SM84" s="440"/>
    </row>
    <row r="85" spans="1:507" outlineLevel="3" x14ac:dyDescent="0.35">
      <c r="A85" s="440"/>
      <c r="B85" s="449"/>
      <c r="C85" s="659">
        <f>INT($C$40)+3</f>
        <v>4</v>
      </c>
      <c r="D85" s="471"/>
      <c r="E85" s="529"/>
      <c r="F85" s="529"/>
      <c r="G85" s="471"/>
      <c r="H85" s="683"/>
      <c r="I85" s="683" t="s">
        <v>688</v>
      </c>
      <c r="J85" s="684">
        <f t="shared" si="33"/>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471"/>
      <c r="SJ85" s="452"/>
      <c r="SK85" s="440"/>
      <c r="SL85" s="440"/>
      <c r="SM85" s="440"/>
    </row>
    <row r="86" spans="1:507" outlineLevel="2" x14ac:dyDescent="0.35">
      <c r="A86" s="440"/>
      <c r="B86" s="449"/>
      <c r="C86" s="659">
        <f>INT($C$40)+2</f>
        <v>3</v>
      </c>
      <c r="D86" s="471"/>
      <c r="E86" s="529"/>
      <c r="F86" s="529"/>
      <c r="G86" s="471"/>
      <c r="H86" s="492"/>
      <c r="I86" s="492" t="s">
        <v>716</v>
      </c>
      <c r="J86" s="681">
        <f t="shared" si="33"/>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71"/>
      <c r="SJ86" s="452"/>
      <c r="SK86" s="440"/>
      <c r="SL86" s="440"/>
      <c r="SM86" s="440"/>
    </row>
    <row r="87" spans="1:507" outlineLevel="3" x14ac:dyDescent="0.35">
      <c r="A87" s="440"/>
      <c r="B87" s="449"/>
      <c r="C87" s="659">
        <f>INT($C$40)+3</f>
        <v>4</v>
      </c>
      <c r="D87" s="471"/>
      <c r="E87" s="529"/>
      <c r="F87" s="529"/>
      <c r="G87" s="471"/>
      <c r="H87" s="492"/>
      <c r="I87" s="492" t="s">
        <v>717</v>
      </c>
      <c r="J87" s="681">
        <f t="shared" si="33"/>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71"/>
      <c r="SJ87" s="452"/>
      <c r="SK87" s="440"/>
      <c r="SL87" s="440"/>
      <c r="SM87" s="440"/>
    </row>
    <row r="88" spans="1:507" outlineLevel="3" x14ac:dyDescent="0.35">
      <c r="A88" s="440"/>
      <c r="B88" s="449"/>
      <c r="C88" s="659">
        <f>INT($C$40)+3</f>
        <v>4</v>
      </c>
      <c r="D88" s="471"/>
      <c r="E88" s="529"/>
      <c r="F88" s="529"/>
      <c r="G88" s="471"/>
      <c r="H88" s="492"/>
      <c r="I88" s="492" t="s">
        <v>718</v>
      </c>
      <c r="J88" s="681">
        <f t="shared" si="33"/>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71"/>
      <c r="SJ88" s="452"/>
      <c r="SK88" s="440"/>
      <c r="SL88" s="440"/>
      <c r="SM88" s="440"/>
    </row>
    <row r="89" spans="1:507" outlineLevel="3" x14ac:dyDescent="0.35">
      <c r="A89" s="440"/>
      <c r="B89" s="449"/>
      <c r="C89" s="659">
        <f>INT($C$40)+3</f>
        <v>4</v>
      </c>
      <c r="D89" s="471"/>
      <c r="E89" s="529"/>
      <c r="F89" s="529"/>
      <c r="G89" s="471"/>
      <c r="H89" s="683"/>
      <c r="I89" s="683" t="s">
        <v>881</v>
      </c>
      <c r="J89" s="684">
        <f t="shared" si="33"/>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471"/>
      <c r="SJ89" s="452"/>
      <c r="SK89" s="440"/>
      <c r="SL89" s="440"/>
      <c r="SM89" s="440"/>
    </row>
    <row r="90" spans="1:507" outlineLevel="2" x14ac:dyDescent="0.35">
      <c r="A90" s="440"/>
      <c r="B90" s="449"/>
      <c r="C90" s="659">
        <f>INT($C$40)+2</f>
        <v>3</v>
      </c>
      <c r="D90" s="471"/>
      <c r="E90" s="529"/>
      <c r="F90" s="529"/>
      <c r="G90" s="471"/>
      <c r="H90" s="754"/>
      <c r="I90" s="754" t="s">
        <v>882</v>
      </c>
      <c r="J90" s="754">
        <f t="shared" si="33"/>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471"/>
      <c r="SJ90" s="452"/>
      <c r="SK90" s="440"/>
      <c r="SL90" s="440"/>
      <c r="SM90" s="440"/>
    </row>
    <row r="91" spans="1:507" outlineLevel="2" x14ac:dyDescent="0.35">
      <c r="A91" s="440"/>
      <c r="B91" s="449"/>
      <c r="C91" s="659">
        <f>INT($C$40)+2</f>
        <v>3</v>
      </c>
      <c r="D91" s="471"/>
      <c r="E91" s="529"/>
      <c r="F91" s="529"/>
      <c r="G91" s="471"/>
      <c r="H91" s="677"/>
      <c r="I91" s="677" t="s">
        <v>884</v>
      </c>
      <c r="J91" s="677">
        <f t="shared" si="33"/>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471"/>
      <c r="SJ91" s="452"/>
      <c r="SK91" s="440"/>
      <c r="SL91" s="440"/>
      <c r="SM91" s="440"/>
    </row>
    <row r="92" spans="1:507" outlineLevel="3" x14ac:dyDescent="0.35">
      <c r="A92" s="440"/>
      <c r="B92" s="449"/>
      <c r="C92" s="659">
        <f t="shared" ref="C92:C108" si="34">INT($C$40)+3</f>
        <v>4</v>
      </c>
      <c r="D92" s="471"/>
      <c r="E92" s="529"/>
      <c r="F92" s="529"/>
      <c r="G92" s="471"/>
      <c r="H92" s="756"/>
      <c r="I92" s="756" t="s">
        <v>885</v>
      </c>
      <c r="J92" s="756">
        <f t="shared" si="33"/>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471"/>
      <c r="SJ92" s="452"/>
      <c r="SK92" s="440"/>
      <c r="SL92" s="440"/>
      <c r="SM92" s="440"/>
    </row>
    <row r="93" spans="1:507" outlineLevel="2" x14ac:dyDescent="0.35">
      <c r="A93" s="440"/>
      <c r="B93" s="449"/>
      <c r="C93" s="659">
        <f>INT($C$40)+2</f>
        <v>3</v>
      </c>
      <c r="D93" s="471"/>
      <c r="E93" s="529"/>
      <c r="F93" s="529"/>
      <c r="G93" s="471"/>
      <c r="H93" s="758"/>
      <c r="I93" s="758" t="s">
        <v>886</v>
      </c>
      <c r="J93" s="758">
        <f t="shared" si="33"/>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471"/>
      <c r="SJ93" s="452"/>
      <c r="SK93" s="440"/>
      <c r="SL93" s="440"/>
      <c r="SM93" s="440"/>
    </row>
    <row r="94" spans="1:507" outlineLevel="3" x14ac:dyDescent="0.35">
      <c r="A94" s="440"/>
      <c r="B94" s="449"/>
      <c r="C94" s="659">
        <f>INT($C$40)+3</f>
        <v>4</v>
      </c>
      <c r="D94" s="471"/>
      <c r="E94" s="529"/>
      <c r="F94" s="529"/>
      <c r="G94" s="471"/>
      <c r="H94" s="683"/>
      <c r="I94" s="683" t="s">
        <v>887</v>
      </c>
      <c r="J94" s="684">
        <f t="shared" si="33"/>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471"/>
      <c r="SJ94" s="452"/>
      <c r="SK94" s="440"/>
      <c r="SL94" s="440"/>
      <c r="SM94" s="440"/>
    </row>
    <row r="95" spans="1:507" outlineLevel="2" x14ac:dyDescent="0.35">
      <c r="A95" s="440"/>
      <c r="B95" s="449"/>
      <c r="C95" s="659">
        <f>INT($C$40)+2</f>
        <v>3</v>
      </c>
      <c r="D95" s="471"/>
      <c r="E95" s="529"/>
      <c r="F95" s="529"/>
      <c r="G95" s="471"/>
      <c r="H95" s="754"/>
      <c r="I95" s="754" t="s">
        <v>888</v>
      </c>
      <c r="J95" s="754">
        <f t="shared" si="33"/>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471"/>
      <c r="SJ95" s="452"/>
      <c r="SK95" s="440"/>
      <c r="SL95" s="440"/>
      <c r="SM95" s="440"/>
    </row>
    <row r="96" spans="1:507" outlineLevel="2" x14ac:dyDescent="0.35">
      <c r="A96" s="440"/>
      <c r="B96" s="449"/>
      <c r="C96" s="659">
        <f>INT($C$40)+2</f>
        <v>3</v>
      </c>
      <c r="D96" s="471"/>
      <c r="E96" s="529"/>
      <c r="F96" s="529"/>
      <c r="G96" s="471"/>
      <c r="H96" s="492" t="str">
        <f>Sheep!$H$259</f>
        <v>July</v>
      </c>
      <c r="I96" s="681" t="s">
        <v>167</v>
      </c>
      <c r="J96" s="681">
        <f t="shared" si="33"/>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471"/>
      <c r="SJ96" s="452"/>
      <c r="SK96" s="440"/>
      <c r="SL96" s="440"/>
      <c r="SM96" s="440"/>
    </row>
    <row r="97" spans="1:507" outlineLevel="3" x14ac:dyDescent="0.35">
      <c r="A97" s="440"/>
      <c r="B97" s="449"/>
      <c r="C97" s="659">
        <f>INT($C$40)+3</f>
        <v>4</v>
      </c>
      <c r="D97" s="471"/>
      <c r="E97" s="529"/>
      <c r="F97" s="529"/>
      <c r="G97" s="471"/>
      <c r="H97" s="492"/>
      <c r="I97" s="492" t="s">
        <v>720</v>
      </c>
      <c r="J97" s="681">
        <f t="shared" si="33"/>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471"/>
      <c r="SJ97" s="452"/>
      <c r="SK97" s="440"/>
      <c r="SL97" s="440"/>
      <c r="SM97" s="440"/>
    </row>
    <row r="98" spans="1:507" outlineLevel="3" x14ac:dyDescent="0.35">
      <c r="A98" s="440"/>
      <c r="B98" s="449"/>
      <c r="C98" s="659">
        <f>INT($C$40)+3</f>
        <v>4</v>
      </c>
      <c r="D98" s="471"/>
      <c r="E98" s="529"/>
      <c r="F98" s="529"/>
      <c r="G98" s="471"/>
      <c r="H98" s="492"/>
      <c r="I98" s="492" t="s">
        <v>721</v>
      </c>
      <c r="J98" s="681">
        <f t="shared" si="33"/>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471"/>
      <c r="SJ98" s="452"/>
      <c r="SK98" s="440"/>
      <c r="SL98" s="440"/>
      <c r="SM98" s="440"/>
    </row>
    <row r="99" spans="1:507" outlineLevel="3" x14ac:dyDescent="0.35">
      <c r="A99" s="440"/>
      <c r="B99" s="449"/>
      <c r="C99" s="659">
        <f>INT($C$40)+3</f>
        <v>4</v>
      </c>
      <c r="D99" s="471"/>
      <c r="E99" s="529"/>
      <c r="F99" s="529"/>
      <c r="G99" s="471"/>
      <c r="H99" s="492"/>
      <c r="I99" s="492" t="s">
        <v>722</v>
      </c>
      <c r="J99" s="681">
        <f t="shared" si="33"/>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471"/>
      <c r="SJ99" s="452"/>
      <c r="SK99" s="440"/>
      <c r="SL99" s="440"/>
      <c r="SM99" s="440"/>
    </row>
    <row r="100" spans="1:507" outlineLevel="3" x14ac:dyDescent="0.35">
      <c r="A100" s="440"/>
      <c r="B100" s="449"/>
      <c r="C100" s="659">
        <f>INT($C$40)+3</f>
        <v>4</v>
      </c>
      <c r="D100" s="471"/>
      <c r="E100" s="529"/>
      <c r="F100" s="529"/>
      <c r="G100" s="471"/>
      <c r="H100" s="681"/>
      <c r="I100" s="681" t="s">
        <v>723</v>
      </c>
      <c r="J100" s="681">
        <f t="shared" si="33"/>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471"/>
      <c r="SJ100" s="452"/>
      <c r="SK100" s="440"/>
      <c r="SL100" s="440"/>
      <c r="SM100" s="440"/>
    </row>
    <row r="101" spans="1:507" outlineLevel="3" x14ac:dyDescent="0.35">
      <c r="A101" s="440"/>
      <c r="B101" s="449"/>
      <c r="C101" s="659">
        <f>INT($C$40)+3</f>
        <v>4</v>
      </c>
      <c r="D101" s="471"/>
      <c r="E101" s="529"/>
      <c r="F101" s="529"/>
      <c r="G101" s="471"/>
      <c r="H101" s="683"/>
      <c r="I101" s="683" t="s">
        <v>688</v>
      </c>
      <c r="J101" s="684">
        <f t="shared" si="33"/>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471"/>
      <c r="SJ101" s="452"/>
      <c r="SK101" s="440"/>
      <c r="SL101" s="440"/>
      <c r="SM101" s="440"/>
    </row>
    <row r="102" spans="1:507" outlineLevel="2" x14ac:dyDescent="0.35">
      <c r="A102" s="440"/>
      <c r="B102" s="449"/>
      <c r="C102" s="659">
        <f>INT($C$40)+2</f>
        <v>3</v>
      </c>
      <c r="D102" s="471"/>
      <c r="E102" s="529"/>
      <c r="F102" s="529"/>
      <c r="G102" s="471"/>
      <c r="H102" s="492"/>
      <c r="I102" s="492" t="s">
        <v>716</v>
      </c>
      <c r="J102" s="681">
        <f t="shared" si="33"/>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71"/>
      <c r="SJ102" s="452"/>
      <c r="SK102" s="440"/>
      <c r="SL102" s="440"/>
      <c r="SM102" s="440"/>
    </row>
    <row r="103" spans="1:507" outlineLevel="3" x14ac:dyDescent="0.35">
      <c r="A103" s="440"/>
      <c r="B103" s="449"/>
      <c r="C103" s="659">
        <f t="shared" si="34"/>
        <v>4</v>
      </c>
      <c r="D103" s="471"/>
      <c r="E103" s="529"/>
      <c r="F103" s="529"/>
      <c r="G103" s="471"/>
      <c r="H103" s="492"/>
      <c r="I103" s="492" t="s">
        <v>717</v>
      </c>
      <c r="J103" s="681">
        <f t="shared" si="33"/>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71"/>
      <c r="SJ103" s="452"/>
      <c r="SK103" s="440"/>
      <c r="SL103" s="440"/>
      <c r="SM103" s="440"/>
    </row>
    <row r="104" spans="1:507" outlineLevel="3" x14ac:dyDescent="0.35">
      <c r="A104" s="440"/>
      <c r="B104" s="449"/>
      <c r="C104" s="659">
        <f t="shared" si="34"/>
        <v>4</v>
      </c>
      <c r="D104" s="471"/>
      <c r="E104" s="529"/>
      <c r="F104" s="529"/>
      <c r="G104" s="471"/>
      <c r="H104" s="492"/>
      <c r="I104" s="492" t="s">
        <v>718</v>
      </c>
      <c r="J104" s="681">
        <f t="shared" si="33"/>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71"/>
      <c r="SJ104" s="452"/>
      <c r="SK104" s="440"/>
      <c r="SL104" s="440"/>
      <c r="SM104" s="440"/>
    </row>
    <row r="105" spans="1:507" outlineLevel="3" x14ac:dyDescent="0.35">
      <c r="A105" s="440"/>
      <c r="B105" s="449"/>
      <c r="C105" s="659">
        <f t="shared" si="34"/>
        <v>4</v>
      </c>
      <c r="D105" s="471"/>
      <c r="E105" s="529"/>
      <c r="F105" s="529"/>
      <c r="G105" s="471"/>
      <c r="H105" s="683"/>
      <c r="I105" s="683" t="s">
        <v>881</v>
      </c>
      <c r="J105" s="684">
        <f t="shared" si="33"/>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471"/>
      <c r="SJ105" s="452"/>
      <c r="SK105" s="440"/>
      <c r="SL105" s="440"/>
      <c r="SM105" s="440"/>
    </row>
    <row r="106" spans="1:507" outlineLevel="3" x14ac:dyDescent="0.35">
      <c r="A106" s="440"/>
      <c r="B106" s="449"/>
      <c r="C106" s="659">
        <f>INT($C$40)+3</f>
        <v>4</v>
      </c>
      <c r="D106" s="471"/>
      <c r="E106" s="529"/>
      <c r="F106" s="529"/>
      <c r="G106" s="471"/>
      <c r="H106" s="492"/>
      <c r="I106" s="492" t="s">
        <v>883</v>
      </c>
      <c r="J106" s="681">
        <f t="shared" si="33"/>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71"/>
      <c r="SJ106" s="452"/>
      <c r="SK106" s="440"/>
      <c r="SL106" s="440"/>
      <c r="SM106" s="440"/>
    </row>
    <row r="107" spans="1:507" outlineLevel="2" x14ac:dyDescent="0.35">
      <c r="A107" s="440"/>
      <c r="B107" s="449"/>
      <c r="C107" s="659">
        <f>INT($C$40)+2</f>
        <v>3</v>
      </c>
      <c r="D107" s="471"/>
      <c r="E107" s="529"/>
      <c r="F107" s="529"/>
      <c r="G107" s="471"/>
      <c r="H107" s="677"/>
      <c r="I107" s="677" t="s">
        <v>884</v>
      </c>
      <c r="J107" s="677">
        <f t="shared" si="33"/>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471"/>
      <c r="SJ107" s="452"/>
      <c r="SK107" s="440"/>
      <c r="SL107" s="440"/>
      <c r="SM107" s="440"/>
    </row>
    <row r="108" spans="1:507" outlineLevel="3" x14ac:dyDescent="0.35">
      <c r="A108" s="440"/>
      <c r="B108" s="449"/>
      <c r="C108" s="659">
        <f t="shared" si="34"/>
        <v>4</v>
      </c>
      <c r="D108" s="471"/>
      <c r="E108" s="529"/>
      <c r="F108" s="529"/>
      <c r="G108" s="471"/>
      <c r="H108" s="756"/>
      <c r="I108" s="756" t="s">
        <v>885</v>
      </c>
      <c r="J108" s="756">
        <f t="shared" si="33"/>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471"/>
      <c r="SJ108" s="452"/>
      <c r="SK108" s="440"/>
      <c r="SL108" s="440"/>
      <c r="SM108" s="440"/>
    </row>
    <row r="109" spans="1:507" outlineLevel="2" x14ac:dyDescent="0.35">
      <c r="A109" s="440"/>
      <c r="B109" s="449"/>
      <c r="C109" s="659">
        <f>INT($C$40)+2</f>
        <v>3</v>
      </c>
      <c r="D109" s="471"/>
      <c r="E109" s="529"/>
      <c r="F109" s="529"/>
      <c r="G109" s="471"/>
      <c r="H109" s="758"/>
      <c r="I109" s="758" t="s">
        <v>886</v>
      </c>
      <c r="J109" s="758">
        <f t="shared" si="33"/>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471"/>
      <c r="SJ109" s="452"/>
      <c r="SK109" s="440"/>
      <c r="SL109" s="440"/>
      <c r="SM109" s="440"/>
    </row>
    <row r="110" spans="1:507" outlineLevel="3" x14ac:dyDescent="0.35">
      <c r="A110" s="440"/>
      <c r="B110" s="449"/>
      <c r="C110" s="659">
        <f>INT($C$40)+3</f>
        <v>4</v>
      </c>
      <c r="D110" s="471"/>
      <c r="E110" s="529"/>
      <c r="F110" s="529"/>
      <c r="G110" s="471"/>
      <c r="H110" s="683"/>
      <c r="I110" s="683" t="s">
        <v>887</v>
      </c>
      <c r="J110" s="684">
        <f t="shared" si="33"/>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471"/>
      <c r="SJ110" s="452"/>
      <c r="SK110" s="440"/>
      <c r="SL110" s="440"/>
      <c r="SM110" s="440"/>
    </row>
    <row r="111" spans="1:507" outlineLevel="3" x14ac:dyDescent="0.35">
      <c r="A111" s="440"/>
      <c r="B111" s="449"/>
      <c r="C111" s="659">
        <f>INT($C$40)+3</f>
        <v>4</v>
      </c>
      <c r="D111" s="471"/>
      <c r="E111" s="529"/>
      <c r="F111" s="529"/>
      <c r="G111" s="471"/>
      <c r="H111" s="754"/>
      <c r="I111" s="754" t="s">
        <v>888</v>
      </c>
      <c r="J111" s="754">
        <f t="shared" si="33"/>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471"/>
      <c r="SJ111" s="452"/>
      <c r="SK111" s="440"/>
      <c r="SL111" s="440"/>
      <c r="SM111" s="440"/>
    </row>
    <row r="112" spans="1:507" ht="5.15" customHeight="1" outlineLevel="2" x14ac:dyDescent="0.3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t="s">
        <v>506</v>
      </c>
      <c r="SJ112" s="452"/>
      <c r="SK112" s="440"/>
      <c r="SL112" s="440"/>
      <c r="SM112" s="440"/>
    </row>
    <row r="113" spans="1:507" ht="5.15" customHeight="1" outlineLevel="2" x14ac:dyDescent="0.3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52"/>
      <c r="SK113" s="440"/>
      <c r="SL113" s="440"/>
      <c r="SM113" s="440"/>
    </row>
    <row r="114" spans="1:507" ht="5.15" customHeight="1" outlineLevel="1" x14ac:dyDescent="0.3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4" t="s">
        <v>141</v>
      </c>
      <c r="SK114" s="440"/>
      <c r="SL114" s="440"/>
      <c r="SM114" s="440"/>
    </row>
    <row r="115" spans="1:507" ht="5.15" customHeight="1" x14ac:dyDescent="0.3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40"/>
      <c r="SL115" s="440"/>
      <c r="SM115" s="440"/>
    </row>
    <row r="116" spans="1:507" outlineLevel="2" x14ac:dyDescent="0.3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row>
    <row r="117" spans="1:507" x14ac:dyDescent="0.3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row>
    <row r="118" spans="1:507" x14ac:dyDescent="0.3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row>
    <row r="119" spans="1:507" x14ac:dyDescent="0.3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row>
    <row r="120" spans="1:507" x14ac:dyDescent="0.3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row>
    <row r="121" spans="1:507" x14ac:dyDescent="0.3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row>
    <row r="122" spans="1:507" x14ac:dyDescent="0.3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row>
    <row r="123" spans="1:507" x14ac:dyDescent="0.35">
      <c r="C123" s="658" t="s">
        <v>862</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92</v>
      </c>
    </row>
    <row r="3" spans="1:2" x14ac:dyDescent="0.35">
      <c r="A3" s="74" t="s">
        <v>93</v>
      </c>
      <c r="B3" s="357">
        <v>1</v>
      </c>
    </row>
    <row r="4" spans="1:2" ht="7.4" customHeight="1" x14ac:dyDescent="0.35"/>
    <row r="5" spans="1:2" x14ac:dyDescent="0.35">
      <c r="A5" s="74" t="s">
        <v>488</v>
      </c>
      <c r="B5" s="357">
        <v>1</v>
      </c>
    </row>
    <row r="6" spans="1:2" ht="7.4" customHeight="1" x14ac:dyDescent="0.35"/>
    <row r="7" spans="1:2" x14ac:dyDescent="0.35">
      <c r="A7" s="75" t="s">
        <v>489</v>
      </c>
      <c r="B7" s="357">
        <v>1</v>
      </c>
    </row>
    <row r="8" spans="1:2" ht="7.4" customHeight="1" x14ac:dyDescent="0.35"/>
    <row r="9" spans="1:2" x14ac:dyDescent="0.35">
      <c r="A9" s="74" t="s">
        <v>95</v>
      </c>
      <c r="B9" s="357">
        <v>1.25</v>
      </c>
    </row>
    <row r="11" spans="1:2" x14ac:dyDescent="0.35">
      <c r="A11" s="73" t="s">
        <v>94</v>
      </c>
    </row>
    <row r="12" spans="1:2" x14ac:dyDescent="0.35">
      <c r="A12" s="74" t="s">
        <v>96</v>
      </c>
      <c r="B12" s="357">
        <v>11</v>
      </c>
    </row>
    <row r="13" spans="1:2" ht="7.4" customHeight="1" x14ac:dyDescent="0.35"/>
    <row r="14" spans="1:2" x14ac:dyDescent="0.35">
      <c r="A14" s="74" t="s">
        <v>97</v>
      </c>
      <c r="B14" s="357">
        <v>10</v>
      </c>
    </row>
    <row r="16" spans="1:2" x14ac:dyDescent="0.35">
      <c r="A16" s="73" t="s">
        <v>98</v>
      </c>
    </row>
    <row r="17" spans="1:2" x14ac:dyDescent="0.35">
      <c r="A17" s="74" t="s">
        <v>99</v>
      </c>
      <c r="B17" s="357">
        <v>0.85</v>
      </c>
    </row>
    <row r="19" spans="1:2" x14ac:dyDescent="0.35">
      <c r="A19" s="74" t="s">
        <v>100</v>
      </c>
      <c r="B19" s="74"/>
    </row>
    <row r="20" spans="1:2" x14ac:dyDescent="0.35">
      <c r="A20" s="74" t="s">
        <v>466</v>
      </c>
      <c r="B20" s="357">
        <v>1.3</v>
      </c>
    </row>
    <row r="21" spans="1:2" x14ac:dyDescent="0.35">
      <c r="A21" s="74" t="s">
        <v>66</v>
      </c>
      <c r="B21" s="357">
        <v>1.1000000000000001</v>
      </c>
    </row>
    <row r="22" spans="1:2" x14ac:dyDescent="0.35">
      <c r="A22" s="74" t="s">
        <v>67</v>
      </c>
      <c r="B22" s="357">
        <v>1.1000000000000001</v>
      </c>
    </row>
    <row r="23" spans="1:2" x14ac:dyDescent="0.35">
      <c r="A23" s="74" t="s">
        <v>68</v>
      </c>
      <c r="B23" s="357">
        <v>1.2</v>
      </c>
    </row>
    <row r="24" spans="1:2" x14ac:dyDescent="0.35">
      <c r="A24" s="74" t="s">
        <v>69</v>
      </c>
      <c r="B24" s="357">
        <v>1</v>
      </c>
    </row>
    <row r="26" spans="1:2" x14ac:dyDescent="0.35">
      <c r="A26" s="74" t="s">
        <v>101</v>
      </c>
      <c r="B26" s="74"/>
    </row>
    <row r="27" spans="1:2" x14ac:dyDescent="0.35">
      <c r="A27" s="75" t="s">
        <v>466</v>
      </c>
      <c r="B27" s="357">
        <v>1.2</v>
      </c>
    </row>
    <row r="28" spans="1:2" x14ac:dyDescent="0.35">
      <c r="A28" s="75" t="s">
        <v>66</v>
      </c>
      <c r="B28" s="357">
        <v>1.1000000000000001</v>
      </c>
    </row>
    <row r="29" spans="1:2" x14ac:dyDescent="0.35">
      <c r="A29" s="75" t="s">
        <v>67</v>
      </c>
      <c r="B29" s="357">
        <v>1.1000000000000001</v>
      </c>
    </row>
    <row r="30" spans="1:2" x14ac:dyDescent="0.35">
      <c r="A30" s="75" t="s">
        <v>68</v>
      </c>
      <c r="B30" s="357">
        <v>1.2</v>
      </c>
    </row>
    <row r="31" spans="1:2" x14ac:dyDescent="0.35">
      <c r="A31" s="75" t="s">
        <v>69</v>
      </c>
      <c r="B31" s="357">
        <v>1</v>
      </c>
    </row>
    <row r="33" spans="1:2" x14ac:dyDescent="0.35">
      <c r="A33" s="74" t="s">
        <v>109</v>
      </c>
      <c r="B33" s="74"/>
    </row>
    <row r="34" spans="1:2" x14ac:dyDescent="0.35">
      <c r="A34" s="75" t="s">
        <v>466</v>
      </c>
      <c r="B34" s="357">
        <v>1</v>
      </c>
    </row>
    <row r="35" spans="1:2" x14ac:dyDescent="0.35">
      <c r="A35" s="75" t="s">
        <v>66</v>
      </c>
      <c r="B35" s="357">
        <v>1</v>
      </c>
    </row>
    <row r="36" spans="1:2" x14ac:dyDescent="0.35">
      <c r="A36" s="75" t="s">
        <v>67</v>
      </c>
      <c r="B36" s="357">
        <v>1</v>
      </c>
    </row>
    <row r="37" spans="1:2" x14ac:dyDescent="0.35">
      <c r="A37" s="75" t="s">
        <v>68</v>
      </c>
      <c r="B37" s="357">
        <v>1</v>
      </c>
    </row>
    <row r="38" spans="1:2" x14ac:dyDescent="0.35">
      <c r="A38" s="75" t="s">
        <v>69</v>
      </c>
      <c r="B38" s="357">
        <v>1</v>
      </c>
    </row>
    <row r="41" spans="1:2" x14ac:dyDescent="0.35">
      <c r="A41" s="73" t="s">
        <v>103</v>
      </c>
    </row>
    <row r="42" spans="1:2" x14ac:dyDescent="0.35">
      <c r="A42" s="74" t="s">
        <v>102</v>
      </c>
      <c r="B42" s="357">
        <v>7</v>
      </c>
    </row>
    <row r="44" spans="1:2" x14ac:dyDescent="0.35">
      <c r="A44" s="73" t="s">
        <v>104</v>
      </c>
    </row>
    <row r="45" spans="1:2" x14ac:dyDescent="0.35">
      <c r="A45" s="74" t="s">
        <v>105</v>
      </c>
      <c r="B45" s="419">
        <v>43570</v>
      </c>
    </row>
    <row r="46" spans="1:2" ht="7.4" customHeight="1" x14ac:dyDescent="0.35"/>
    <row r="47" spans="1:2" x14ac:dyDescent="0.3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437</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3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3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24"/>
      <c r="H15" s="224"/>
      <c r="I15" s="224" t="s">
        <v>438</v>
      </c>
      <c r="J15" s="420">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271</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25" t="s">
        <v>118</v>
      </c>
      <c r="H35" s="225" t="s">
        <v>448</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15" customHeight="1" outlineLevel="1" thickBot="1" x14ac:dyDescent="0.4">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15" customHeight="1" outlineLevel="1" x14ac:dyDescent="0.3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3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3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3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35">
      <c r="A57" s="257"/>
      <c r="B57" s="258"/>
      <c r="C57" s="271"/>
      <c r="D57" s="263"/>
      <c r="E57" s="268"/>
      <c r="F57" s="264"/>
      <c r="G57" s="272"/>
      <c r="H57" s="264"/>
      <c r="I57" s="264" t="s">
        <v>370</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3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3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3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3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15" customHeight="1" outlineLevel="1" x14ac:dyDescent="0.3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15" customHeight="1" outlineLevel="1" x14ac:dyDescent="0.3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5" customHeight="1" outlineLevel="1" x14ac:dyDescent="0.35">
      <c r="A64" s="257"/>
      <c r="B64" s="258"/>
      <c r="C64" s="268"/>
      <c r="D64" s="268"/>
      <c r="E64" s="268"/>
      <c r="F64" s="276"/>
      <c r="G64" s="277" t="s">
        <v>388</v>
      </c>
      <c r="H64" s="421">
        <v>1</v>
      </c>
      <c r="I64" s="209"/>
      <c r="K64" s="328" t="s">
        <v>389</v>
      </c>
      <c r="L64" s="422">
        <v>0.05</v>
      </c>
      <c r="M64" s="278"/>
      <c r="N64" s="278"/>
      <c r="O64" s="307"/>
      <c r="P64" s="278"/>
      <c r="Q64" s="278"/>
      <c r="R64" s="278"/>
      <c r="S64" s="278"/>
      <c r="T64" s="278"/>
      <c r="U64" s="278"/>
      <c r="V64" s="279"/>
      <c r="W64" s="267"/>
      <c r="X64" s="259"/>
      <c r="Y64" s="259"/>
      <c r="Z64" s="259"/>
    </row>
    <row r="65" spans="1:26" s="79" customFormat="1" ht="11.5" customHeight="1" outlineLevel="1" x14ac:dyDescent="0.3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5" customHeight="1" outlineLevel="1" x14ac:dyDescent="0.3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5" customHeight="1" outlineLevel="1" x14ac:dyDescent="0.3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5" customHeight="1" outlineLevel="1" x14ac:dyDescent="0.3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5" customHeight="1" outlineLevel="1" x14ac:dyDescent="0.3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3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3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3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3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3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3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3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3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3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3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3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35">
      <c r="A81" s="257"/>
      <c r="B81" s="258"/>
      <c r="C81" s="268"/>
      <c r="D81" s="268"/>
      <c r="E81" s="268"/>
      <c r="F81" s="276"/>
      <c r="G81" s="341" t="str">
        <f>Crop!H64</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3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3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35">
      <c r="A84" s="257"/>
      <c r="B84" s="258"/>
      <c r="C84" s="268"/>
      <c r="D84" s="268"/>
      <c r="E84" s="268"/>
      <c r="F84" s="276"/>
      <c r="G84" s="280"/>
      <c r="H84" s="280" t="s">
        <v>449</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3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3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3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3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3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3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3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3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3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3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3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3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3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35">
      <c r="A98" s="257"/>
      <c r="B98" s="258"/>
      <c r="C98" s="268"/>
      <c r="D98" s="268"/>
      <c r="E98" s="268"/>
      <c r="F98" s="276"/>
      <c r="G98" s="280"/>
      <c r="H98" s="280" t="s">
        <v>450</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3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3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3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3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3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3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3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3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3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3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3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3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3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3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3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3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3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3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3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3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3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3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3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3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3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3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3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35">
      <c r="A126" s="257"/>
      <c r="B126" s="258"/>
      <c r="C126" s="268"/>
      <c r="D126" s="268"/>
      <c r="E126" s="268"/>
      <c r="F126" s="276"/>
      <c r="G126" s="280" t="s">
        <v>379</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35">
      <c r="A127" s="257"/>
      <c r="B127" s="258"/>
      <c r="C127" s="268"/>
      <c r="D127" s="268"/>
      <c r="E127" s="268"/>
      <c r="F127" s="276"/>
      <c r="G127" s="280"/>
      <c r="H127" s="307" t="s">
        <v>345</v>
      </c>
      <c r="I127" s="425" t="s">
        <v>380</v>
      </c>
      <c r="J127" s="425" t="s">
        <v>381</v>
      </c>
      <c r="K127" s="425" t="s">
        <v>382</v>
      </c>
      <c r="L127" s="425" t="s">
        <v>383</v>
      </c>
      <c r="N127" s="56"/>
      <c r="O127" s="56"/>
      <c r="P127" s="281"/>
      <c r="Q127" s="281"/>
      <c r="R127" s="281"/>
      <c r="S127" s="281"/>
      <c r="T127" s="281"/>
      <c r="U127" s="281"/>
      <c r="V127" s="279"/>
      <c r="W127" s="267"/>
      <c r="X127" s="259"/>
      <c r="Y127" s="259"/>
      <c r="Z127" s="259"/>
    </row>
    <row r="128" spans="1:26" s="79" customFormat="1" ht="12" customHeight="1" outlineLevel="1" x14ac:dyDescent="0.3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3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3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3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3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3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3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3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3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3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3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3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3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35">
      <c r="A141" s="257"/>
      <c r="B141" s="258"/>
      <c r="C141" s="268"/>
      <c r="D141" s="268"/>
      <c r="E141" s="268"/>
      <c r="F141" s="276"/>
      <c r="G141" s="280" t="s">
        <v>449</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35">
      <c r="A142" s="257"/>
      <c r="B142" s="258"/>
      <c r="C142" s="268"/>
      <c r="D142" s="268"/>
      <c r="E142" s="268"/>
      <c r="F142" s="276"/>
      <c r="G142" s="280"/>
      <c r="H142" s="307" t="s">
        <v>345</v>
      </c>
      <c r="I142" s="425" t="s">
        <v>380</v>
      </c>
      <c r="J142" s="425" t="s">
        <v>381</v>
      </c>
      <c r="K142" s="425" t="s">
        <v>382</v>
      </c>
      <c r="L142" s="425" t="s">
        <v>383</v>
      </c>
      <c r="N142" s="56"/>
      <c r="O142" s="56"/>
      <c r="P142" s="281"/>
      <c r="Q142" s="281"/>
      <c r="R142" s="281"/>
      <c r="S142" s="281"/>
      <c r="T142" s="281"/>
      <c r="U142" s="281"/>
      <c r="V142" s="279"/>
      <c r="W142" s="267"/>
      <c r="X142" s="259"/>
      <c r="Y142" s="259"/>
      <c r="Z142" s="259"/>
    </row>
    <row r="143" spans="1:26" s="79" customFormat="1" ht="12" customHeight="1" outlineLevel="1" x14ac:dyDescent="0.3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3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3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3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3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3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3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3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3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3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3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3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5" customHeight="1" outlineLevel="1" x14ac:dyDescent="0.3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35">
      <c r="A156" s="257"/>
      <c r="B156" s="258"/>
      <c r="C156" s="268"/>
      <c r="D156" s="268"/>
      <c r="E156" s="268"/>
      <c r="F156" s="276"/>
      <c r="G156" s="280" t="s">
        <v>384</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35">
      <c r="A157" s="257"/>
      <c r="B157" s="258"/>
      <c r="C157" s="268"/>
      <c r="D157" s="268"/>
      <c r="E157" s="268"/>
      <c r="F157" s="276"/>
      <c r="G157" s="280"/>
      <c r="H157" s="733" t="s">
        <v>82</v>
      </c>
      <c r="I157" s="734" t="s">
        <v>79</v>
      </c>
      <c r="J157" s="734" t="s">
        <v>386</v>
      </c>
      <c r="K157" s="735" t="s">
        <v>387</v>
      </c>
      <c r="M157" s="729"/>
      <c r="N157" s="56"/>
      <c r="O157" s="56"/>
      <c r="P157" s="281"/>
      <c r="Q157" s="281"/>
      <c r="R157" s="281"/>
      <c r="S157" s="281"/>
      <c r="T157" s="281"/>
      <c r="U157" s="281"/>
      <c r="V157" s="279"/>
      <c r="W157" s="267"/>
      <c r="X157" s="259"/>
      <c r="Y157" s="259"/>
      <c r="Z157" s="259"/>
    </row>
    <row r="158" spans="1:26" s="79" customFormat="1" ht="12" customHeight="1" outlineLevel="1" x14ac:dyDescent="0.3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3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3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3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3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3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3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3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3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3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3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3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3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3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3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35">
      <c r="A173" s="257"/>
      <c r="B173" s="258"/>
      <c r="C173" s="268"/>
      <c r="D173" s="268"/>
      <c r="E173" s="268"/>
      <c r="F173" s="276"/>
      <c r="G173" s="280" t="s">
        <v>385</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35">
      <c r="A174" s="257"/>
      <c r="B174" s="258"/>
      <c r="C174" s="268"/>
      <c r="D174" s="268"/>
      <c r="E174" s="268"/>
      <c r="F174" s="276"/>
      <c r="G174" s="280"/>
      <c r="H174" s="307" t="s">
        <v>82</v>
      </c>
      <c r="I174" s="425" t="s">
        <v>79</v>
      </c>
      <c r="J174" s="425" t="s">
        <v>386</v>
      </c>
      <c r="K174" s="425" t="s">
        <v>387</v>
      </c>
      <c r="M174" s="56"/>
      <c r="N174" s="56"/>
      <c r="O174" s="56"/>
      <c r="P174" s="281"/>
      <c r="Q174" s="281"/>
      <c r="R174" s="281"/>
      <c r="S174" s="281"/>
      <c r="T174" s="281"/>
      <c r="U174" s="281"/>
      <c r="V174" s="279"/>
      <c r="W174" s="267"/>
      <c r="X174" s="259"/>
      <c r="Y174" s="259"/>
      <c r="Z174" s="259"/>
    </row>
    <row r="175" spans="1:26" s="79" customFormat="1" ht="12" customHeight="1" outlineLevel="1" x14ac:dyDescent="0.3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3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3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3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3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3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3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3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3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3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3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3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3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3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3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3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3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3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3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3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15" customHeight="1" outlineLevel="1" x14ac:dyDescent="0.3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5" customHeight="1" outlineLevel="1" x14ac:dyDescent="0.3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3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107</v>
      </c>
      <c r="B2" s="357">
        <v>1500000</v>
      </c>
    </row>
    <row r="4" spans="1:2" x14ac:dyDescent="0.35">
      <c r="A4" s="72" t="s">
        <v>478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3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15" customHeight="1" outlineLevel="1" thickBot="1" x14ac:dyDescent="0.4">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15" customHeight="1" outlineLevel="1" x14ac:dyDescent="0.3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35">
      <c r="A5" s="257"/>
      <c r="B5" s="258"/>
      <c r="C5" s="263"/>
      <c r="D5" s="263"/>
      <c r="E5" s="263"/>
      <c r="F5" s="264"/>
      <c r="G5" s="265" t="s">
        <v>482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3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35">
      <c r="A7" s="257"/>
      <c r="B7" s="258"/>
      <c r="C7" s="268"/>
      <c r="D7" s="263"/>
      <c r="E7" s="268"/>
      <c r="F7" s="264"/>
      <c r="G7" s="270" t="s">
        <v>483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3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3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3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3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3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15" customHeight="1" outlineLevel="1" x14ac:dyDescent="0.3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15" customHeight="1" outlineLevel="1" x14ac:dyDescent="0.3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3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35">
      <c r="A16" s="257"/>
      <c r="B16" s="258"/>
      <c r="C16" s="268"/>
      <c r="D16" s="268"/>
      <c r="E16" s="268"/>
      <c r="F16" s="276"/>
      <c r="G16" s="789" t="s">
        <v>991</v>
      </c>
      <c r="H16" s="53"/>
      <c r="I16" s="53"/>
      <c r="J16" s="789" t="s">
        <v>484</v>
      </c>
      <c r="K16" s="53"/>
      <c r="L16" s="53"/>
      <c r="M16" s="789" t="s">
        <v>486</v>
      </c>
      <c r="N16" s="53"/>
      <c r="O16" s="56"/>
      <c r="P16" s="281"/>
      <c r="Q16" s="281"/>
      <c r="R16" s="281"/>
      <c r="S16" s="281"/>
      <c r="T16" s="281"/>
      <c r="U16" s="281"/>
      <c r="V16" s="279"/>
      <c r="W16" s="267"/>
      <c r="X16" s="259"/>
      <c r="Y16" s="259"/>
      <c r="Z16" s="259"/>
    </row>
    <row r="17" spans="1:26" s="79" customFormat="1" ht="12" customHeight="1" outlineLevel="1" x14ac:dyDescent="0.35">
      <c r="A17" s="257"/>
      <c r="B17" s="258"/>
      <c r="C17" s="268"/>
      <c r="D17" s="268"/>
      <c r="E17" s="268"/>
      <c r="F17" s="276"/>
      <c r="G17" s="55" t="s">
        <v>485</v>
      </c>
      <c r="H17" s="53"/>
      <c r="I17" s="53"/>
      <c r="J17" s="55" t="s">
        <v>485</v>
      </c>
      <c r="K17" s="53"/>
      <c r="L17" s="53"/>
      <c r="M17" s="55" t="s">
        <v>487</v>
      </c>
      <c r="N17" s="53"/>
      <c r="O17" s="56"/>
      <c r="P17" s="281"/>
      <c r="Q17" s="281"/>
      <c r="R17" s="281"/>
      <c r="S17" s="281"/>
      <c r="T17" s="281"/>
      <c r="U17" s="281"/>
      <c r="V17" s="279"/>
      <c r="W17" s="267"/>
      <c r="X17" s="259"/>
      <c r="Y17" s="259"/>
      <c r="Z17" s="259"/>
    </row>
    <row r="18" spans="1:26" s="79" customFormat="1" ht="12" customHeight="1" outlineLevel="1" x14ac:dyDescent="0.35">
      <c r="A18" s="257"/>
      <c r="B18" s="258"/>
      <c r="C18" s="268"/>
      <c r="D18" s="268"/>
      <c r="E18" s="268"/>
      <c r="F18" s="276"/>
      <c r="G18" s="394" t="b">
        <v>0</v>
      </c>
      <c r="H18" s="53"/>
      <c r="I18" s="53"/>
      <c r="J18" s="394" t="b">
        <v>0</v>
      </c>
      <c r="K18" s="53"/>
      <c r="L18" s="53"/>
      <c r="M18" s="394" t="b">
        <v>0</v>
      </c>
      <c r="N18" s="53"/>
      <c r="O18" s="56"/>
      <c r="P18" s="281"/>
      <c r="Q18" s="281"/>
      <c r="R18" s="281"/>
      <c r="S18" s="281"/>
      <c r="T18" s="281"/>
      <c r="U18" s="281"/>
      <c r="V18" s="279"/>
      <c r="W18" s="267"/>
      <c r="X18" s="259"/>
      <c r="Y18" s="259"/>
      <c r="Z18" s="259"/>
    </row>
    <row r="19" spans="1:26" s="79" customFormat="1" ht="12" customHeight="1" outlineLevel="1" x14ac:dyDescent="0.3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3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3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3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3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3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3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3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3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15" customHeight="1" outlineLevel="1" x14ac:dyDescent="0.3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5" customHeight="1" outlineLevel="1" x14ac:dyDescent="0.3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3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3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325</vt:i4>
      </vt:variant>
    </vt:vector>
  </HeadingPairs>
  <TitlesOfParts>
    <vt:vector size="33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i_adjp_cfw_initial_w0</vt:lpstr>
      <vt:lpstr>i_adjp_cfw_initial_w1</vt:lpstr>
      <vt:lpstr>i_adjp_cfw_initial_w3</vt:lpstr>
      <vt:lpstr>Sheep!i_adjp_fd_initial_a</vt:lpstr>
      <vt:lpstr>i_adjp_fd_initial_w0</vt:lpstr>
      <vt:lpstr>i_adjp_fd_initial_w1</vt:lpstr>
      <vt:lpstr>i_adjp_fd_initial_w3</vt:lpstr>
      <vt:lpstr>Sheep!i_adjp_fl_initial_a</vt:lpstr>
      <vt:lpstr>i_adjp_fl_initial_w0</vt:lpstr>
      <vt:lpstr>i_adjp_fl_initial_w1</vt:lpstr>
      <vt:lpstr>i_adjp_fl_initial_w3</vt:lpstr>
      <vt:lpstr>Sheep!i_adjp_lw_initial_a</vt:lpstr>
      <vt:lpstr>i_adjp_lw_initial_w0</vt:lpstr>
      <vt:lpstr>i_adjp_lw_initial_w1</vt:lpstr>
      <vt:lpstr>i_adjp_lw_initial_w3</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i_density_n0</vt:lpstr>
      <vt:lpstr>i_density_n1</vt:lpstr>
      <vt:lpstr>i_density_n3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i_nut_spread_n0</vt:lpstr>
      <vt:lpstr>i_nut_spread_n1</vt:lpstr>
      <vt:lpstr>i_nut_spread_n3</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2021-03-22T06:45:51Z</dcterms:modified>
</cp:coreProperties>
</file>