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035A5233-F855-4DE6-BEFA-AEFC1AB2C32F}" xr6:coauthVersionLast="45" xr6:coauthVersionMax="47" xr10:uidLastSave="{00000000-0000-0000-0000-000000000000}"/>
  <bookViews>
    <workbookView xWindow="-28920" yWindow="-120" windowWidth="29040" windowHeight="15840" tabRatio="678"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re_dvp_types_f1" localSheetId="1">Stock!$J$313:$L$313</definedName>
    <definedName name="i_d_pos">Stock!$I$47</definedName>
    <definedName name="i_density_n0" localSheetId="2">StructuralSA!$K$83</definedName>
    <definedName name="i_density_n1" localSheetId="2">StructuralSA!$M$83:$M$90</definedName>
    <definedName name="i_density_n3" localSheetId="2">StructuralSA!$Q$83:$Q$90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vp_mask_dams">StructuralSA!$N$43:$O$43</definedName>
    <definedName name="i_fvp_mask_offs">StructuralSA!$J$52:$L$52</definedName>
    <definedName name="i_fvp4_date_i">StructuralSA!$O$45:$O$47</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StructuralSA!$L$77</definedName>
    <definedName name="i_n1_matrix_len">StructuralSA!$L$79</definedName>
    <definedName name="i_n2_len">StructuralSA!$L$77</definedName>
    <definedName name="i_n3_len">StructuralSA!$P$77</definedName>
    <definedName name="i_n3_matrix_len">StructuralSA!$P$79</definedName>
    <definedName name="i_numbers_min_b1">Stock!$L$156:$V$156</definedName>
    <definedName name="i_nut_spread_n0" localSheetId="2">StructuralSA!$J$83</definedName>
    <definedName name="i_nut_spread_n1" localSheetId="2">StructuralSA!$L$83:$L$90</definedName>
    <definedName name="i_nut_spread_n3" localSheetId="2">StructuralSA!$P$83:$P$90</definedName>
    <definedName name="i_nv_lower_p6">StructuralSA!$J$153:$S$153</definedName>
    <definedName name="i_nv_upper_p6">StructuralSA!$J$154:$S$154</definedName>
    <definedName name="i_p_pos">Stock!$I$55</definedName>
    <definedName name="i_prejoin_offset">Stock!$I$66</definedName>
    <definedName name="i_progeny_w2_len">StructuralSA!$O$75</definedName>
    <definedName name="i_sim_periods_year">Stock!$I$62</definedName>
    <definedName name="i_transfer_exists_tg1">Stock!$K$119:$N$121</definedName>
    <definedName name="i_w_pos">Stock!$I$56</definedName>
    <definedName name="i_w_start_len1">StructuralSA!$L$76</definedName>
    <definedName name="i_w_start_len3">StructuralSA!$P$76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rev_create" localSheetId="2">StructuralSA!$I$116</definedName>
    <definedName name="rev_number" localSheetId="2">StructuralSA!$I$118</definedName>
    <definedName name="rev_trait_inc" localSheetId="2">StructuralSA!$I$122:$I$129</definedName>
    <definedName name="rev_trait_name" localSheetId="2">StructuralSA!$H$122:$H$129</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3" i="12" l="1"/>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L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H108" i="25"/>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P78" i="25"/>
  <c r="P75" i="25" s="1"/>
  <c r="L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2" i="24"/>
  <c r="C61" i="24"/>
  <c r="C60" i="24"/>
  <c r="C59" i="24"/>
  <c r="C58"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K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<sst xmlns="http://schemas.openxmlformats.org/spreadsheetml/2006/main" count="580" uniqueCount="314">
  <si>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</si>
  <si>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</si>
  <si>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</si>
  <si>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</si>
  <si>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</si>
  <si>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</si>
  <si>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</si>
  <si>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</si>
  <si>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</si>
  <si>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</si>
  <si>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</si>
  <si>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</si>
  <si>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</si>
  <si>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</si>
  <si>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</si>
  <si>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</si>
  <si>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</si>
  <si>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</si>
  <si>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</si>
  <si>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</si>
  <si>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</si>
  <si>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</si>
  <si>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</si>
  <si>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</si>
  <si>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</si>
  <si>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</si>
  <si>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</si>
  <si>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</si>
  <si>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</si>
  <si>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</si>
  <si>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</si>
  <si>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</si>
  <si>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</si>
  <si>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</si>
  <si>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</si>
  <si>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</si>
  <si>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</si>
  <si>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</si>
  <si>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</si>
  <si>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</si>
  <si>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</si>
  <si>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</si>
  <si>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</si>
  <si>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</si>
  <si>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</si>
  <si>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</si>
  <si>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</si>
  <si>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</si>
  <si>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</si>
  <si>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</si>
  <si>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</si>
  <si>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</si>
  <si>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</si>
  <si>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</si>
  <si>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</si>
  <si>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</si>
  <si>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</si>
  <si>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</si>
  <si>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</si>
  <si>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</si>
  <si>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</si>
  <si>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</si>
  <si>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</si>
  <si>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</si>
  <si>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</si>
  <si>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</si>
  <si>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</si>
  <si>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</si>
  <si>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</si>
  <si>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</si>
  <si>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</si>
  <si>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</si>
  <si>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</si>
  <si>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</si>
  <si>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</si>
  <si>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</si>
  <si>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</si>
  <si>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</si>
  <si>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</si>
  <si>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</si>
  <si>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</si>
  <si>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</si>
  <si>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</si>
  <si>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</si>
  <si>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</si>
  <si>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</si>
  <si>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</si>
  <si>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</si>
  <si>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</si>
  <si>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</si>
  <si>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</si>
  <si>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</si>
  <si>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</si>
  <si>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</si>
  <si>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</si>
  <si>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</si>
  <si>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</si>
  <si>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</si>
  <si>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</si>
  <si>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</si>
  <si>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</si>
  <si>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</si>
  <si>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</si>
  <si>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</si>
  <si>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</si>
  <si>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</si>
  <si>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</si>
  <si>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</si>
  <si>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</si>
  <si>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</si>
  <si>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</si>
  <si>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</si>
  <si>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</si>
  <si>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</si>
  <si>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</si>
  <si>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</si>
  <si>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</si>
  <si>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</si>
  <si>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</si>
  <si>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</si>
  <si>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</si>
  <si>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</si>
  <si>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</si>
  <si>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</si>
  <si>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</si>
  <si>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</si>
  <si>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</si>
  <si>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</si>
  <si>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</si>
  <si>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</si>
  <si>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</si>
  <si>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</si>
  <si>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</si>
  <si>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</si>
  <si>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</si>
  <si>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</si>
  <si>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</si>
  <si>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</si>
  <si>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</si>
  <si>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</si>
  <si>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</si>
  <si>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</si>
  <si>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</si>
  <si>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</si>
  <si>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</si>
  <si>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</si>
  <si>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</si>
  <si>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</si>
  <si>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</si>
  <si>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</si>
  <si>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</si>
  <si>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</si>
  <si>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</si>
  <si>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</si>
  <si>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</si>
  <si>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</si>
  <si>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</si>
  <si>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</si>
  <si>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</si>
  <si>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</si>
  <si>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</si>
  <si>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</si>
  <si>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</si>
  <si>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</si>
  <si>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</si>
  <si>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</si>
  <si>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</si>
  <si>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</si>
  <si>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</si>
  <si>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</si>
  <si>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</si>
  <si>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</si>
  <si>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</si>
  <si>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</si>
  <si>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</si>
  <si>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</si>
  <si>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</si>
  <si>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</si>
  <si>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</si>
  <si>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</si>
  <si>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</si>
  <si>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</si>
  <si>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</si>
  <si>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</si>
  <si>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</si>
  <si>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</si>
  <si>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</si>
  <si>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</si>
  <si>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</si>
  <si>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</si>
  <si>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</si>
  <si>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</si>
  <si>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</si>
  <si>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</si>
  <si>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</si>
  <si>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</si>
  <si>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</si>
  <si>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</si>
  <si>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</si>
  <si>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</si>
  <si>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</si>
  <si>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</si>
  <si>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</si>
  <si>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</si>
  <si>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</si>
  <si>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</si>
  <si>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</si>
  <si>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</si>
  <si>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</si>
  <si>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</si>
  <si>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</si>
  <si>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</si>
  <si>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</si>
  <si>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</si>
  <si>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</si>
  <si>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</si>
  <si>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</si>
  <si>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</si>
  <si>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</si>
  <si>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</si>
  <si>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</si>
  <si>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</si>
  <si>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</si>
  <si>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</si>
  <si>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</si>
  <si>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</si>
  <si>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</si>
  <si>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</si>
  <si>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</si>
  <si>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</si>
  <si>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</si>
  <si>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</si>
  <si>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</si>
  <si>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</si>
  <si>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</si>
  <si>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</si>
  <si>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</si>
  <si>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</si>
  <si>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</si>
  <si>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</si>
  <si>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</si>
  <si>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</si>
  <si>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</si>
  <si>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</si>
  <si>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</si>
  <si>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</si>
  <si>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</si>
  <si>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</si>
  <si>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</si>
  <si>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</si>
  <si>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</si>
  <si>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</si>
  <si>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</si>
  <si>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</si>
  <si>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</si>
  <si>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</si>
  <si>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</si>
  <si>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</si>
  <si>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</si>
  <si>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</si>
  <si>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</si>
  <si>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</si>
  <si>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</si>
  <si>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</si>
  <si>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</si>
  <si>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</si>
  <si>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</si>
  <si>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</si>
  <si>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</si>
  <si>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</si>
  <si>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</si>
  <si>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</si>
  <si>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</si>
  <si>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</si>
  <si>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</si>
  <si>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</si>
  <si>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</si>
  <si>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</si>
  <si>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</si>
  <si>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</si>
  <si>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</si>
  <si>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</si>
  <si>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</si>
  <si>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</si>
  <si>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</si>
  <si>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</si>
  <si>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</si>
  <si>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</si>
  <si>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</si>
  <si>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</si>
  <si>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</si>
  <si>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</si>
  <si>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</si>
  <si>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</si>
  <si>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</si>
  <si>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</si>
  <si>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</si>
  <si>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</si>
  <si>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</si>
  <si>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</si>
  <si>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</si>
  <si>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</si>
  <si>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</si>
  <si>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</si>
  <si>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</si>
  <si>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</si>
  <si>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</si>
  <si>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</si>
  <si>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</si>
  <si>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</si>
  <si>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</si>
  <si>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enterprises</t>
  </si>
  <si>
    <t>stk</t>
  </si>
  <si>
    <t>crp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</si>
</sst>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80</xdr:row>
      <xdr:rowOff>0</xdr:rowOff>
    </xdr:from>
    <xdr:to>
      <xdr:col>24</xdr:col>
      <xdr:colOff>180975</xdr:colOff>
      <xdr:row>91</xdr:row>
      <xdr:rowOff>38100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1391900" y="1354455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69"/>
  <sheetViews>
    <sheetView tabSelected="1" topLeftCell="A6" workbookViewId="0">
      <pane xSplit="9" ySplit="10" topLeftCell="J40" activePane="bottomRight" state="frozen"/>
      <selection activeCell="A6" sqref="A6"/>
      <selection pane="topRight" activeCell="J6" sqref="J6"/>
      <selection pane="bottomLeft" activeCell="A21" sqref="A21"/>
      <selection pane="bottomRight" activeCell="I56" sqref="I56:J56"/>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304</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85" t="s">
        <v>302</v>
      </c>
      <c r="K13" s="186"/>
      <c r="L13" s="186"/>
      <c r="M13" s="186"/>
      <c r="N13" s="186"/>
      <c r="O13" s="186"/>
      <c r="P13" s="186"/>
      <c r="Q13" s="186"/>
      <c r="R13" s="186"/>
      <c r="S13" s="186"/>
      <c r="T13" s="187"/>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88" t="s">
        <v>303</v>
      </c>
      <c r="K14" s="189"/>
      <c r="L14" s="189"/>
      <c r="M14" s="189"/>
      <c r="N14" s="189"/>
      <c r="O14" s="189"/>
      <c r="P14" s="189"/>
      <c r="Q14" s="189"/>
      <c r="R14" s="189"/>
      <c r="S14" s="189"/>
      <c r="T14" s="189"/>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165</v>
      </c>
      <c r="I42" s="101" t="s">
        <v>166</v>
      </c>
      <c r="J42" s="101" t="s">
        <v>167</v>
      </c>
      <c r="K42" s="101" t="s">
        <v>168</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169</v>
      </c>
      <c r="I44" s="101" t="s">
        <v>170</v>
      </c>
      <c r="J44" s="101" t="s">
        <v>171</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172</v>
      </c>
      <c r="I46" s="101" t="s">
        <v>177</v>
      </c>
      <c r="J46" s="101" t="s">
        <v>178</v>
      </c>
      <c r="K46" s="101" t="s">
        <v>179</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173</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174</v>
      </c>
      <c r="I48" s="101" t="s">
        <v>180</v>
      </c>
      <c r="J48" s="101" t="s">
        <v>181</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175</v>
      </c>
      <c r="I49" s="101" t="s">
        <v>182</v>
      </c>
      <c r="J49" s="101" t="s">
        <v>183</v>
      </c>
      <c r="K49" s="101" t="s">
        <v>269</v>
      </c>
      <c r="L49" s="101" t="s">
        <v>184</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176</v>
      </c>
      <c r="I50" s="101" t="s">
        <v>185</v>
      </c>
      <c r="J50" s="101" t="s">
        <v>186</v>
      </c>
      <c r="K50" s="101" t="s">
        <v>187</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188</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189</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311</v>
      </c>
      <c r="I56" s="101" t="s">
        <v>312</v>
      </c>
      <c r="J56" s="101" t="s">
        <v>313</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x14ac:dyDescent="0.25">
      <c r="A63" s="1"/>
      <c r="B63" s="1"/>
      <c r="C63" s="66"/>
      <c r="D63" s="1"/>
      <c r="E63" s="1"/>
      <c r="F63" s="1"/>
      <c r="G63" s="1"/>
      <c r="H63" s="1"/>
      <c r="I63" s="1"/>
      <c r="J63" s="1"/>
      <c r="K63" s="1"/>
      <c r="L63" s="1"/>
      <c r="M63" s="1"/>
      <c r="N63" s="1"/>
      <c r="O63" s="1"/>
      <c r="P63" s="1"/>
      <c r="Q63" s="1"/>
      <c r="R63" s="1"/>
      <c r="S63" s="1"/>
      <c r="T63" s="1"/>
      <c r="U63" s="1"/>
      <c r="V63" s="1"/>
      <c r="W63" s="1"/>
      <c r="X63" s="1"/>
      <c r="Y63" s="1"/>
      <c r="Z63" s="1"/>
      <c r="AA63" s="1"/>
      <c r="AB63" s="1"/>
    </row>
    <row r="64" spans="1:46" x14ac:dyDescent="0.25">
      <c r="A64" s="1"/>
      <c r="B64" s="1"/>
      <c r="C64" s="66"/>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25">
      <c r="A65" s="1"/>
      <c r="B65" s="1"/>
      <c r="C65" s="66"/>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5">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5">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5">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5">
      <c r="C69"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301" activePane="bottomRight" state="frozen"/>
      <selection activeCell="A6" sqref="A6"/>
      <selection pane="topRight" activeCell="J6" sqref="J6"/>
      <selection pane="bottomLeft" activeCell="A16" sqref="A16"/>
      <selection pane="bottomRight" activeCell="J13" sqref="J13:T1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304</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44311.756953009302</v>
      </c>
      <c r="J13" s="185" t="s">
        <v>310</v>
      </c>
      <c r="K13" s="186"/>
      <c r="L13" s="186"/>
      <c r="M13" s="186"/>
      <c r="N13" s="186"/>
      <c r="O13" s="186"/>
      <c r="P13" s="186"/>
      <c r="Q13" s="186"/>
      <c r="R13" s="186"/>
      <c r="S13" s="186"/>
      <c r="T13" s="187"/>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44355.378988657401</v>
      </c>
      <c r="J14" s="188" t="s">
        <v>284</v>
      </c>
      <c r="K14" s="189"/>
      <c r="L14" s="189"/>
      <c r="M14" s="189"/>
      <c r="N14" s="189"/>
      <c r="O14" s="189"/>
      <c r="P14" s="189"/>
      <c r="Q14" s="189"/>
      <c r="R14" s="189"/>
      <c r="S14" s="189"/>
      <c r="T14" s="189"/>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296</v>
      </c>
      <c r="I42" s="36" t="s">
        <v>276</v>
      </c>
      <c r="J42" s="2" t="s">
        <v>280</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195</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194</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193</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192</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196</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190</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191</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197</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277</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278</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279</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201</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200</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199</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198</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202</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203</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295</v>
      </c>
      <c r="I61" s="36" t="s">
        <v>294</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151</v>
      </c>
      <c r="I63" s="31">
        <v>7.25</v>
      </c>
      <c r="J63" s="2" t="s">
        <v>86</v>
      </c>
      <c r="K63" s="2" t="s">
        <v>225</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152</v>
      </c>
      <c r="I64" s="31">
        <v>4.25</v>
      </c>
      <c r="J64" s="2" t="s">
        <v>86</v>
      </c>
      <c r="K64" s="2" t="s">
        <v>226</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204</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153</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154</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147</v>
      </c>
      <c r="I115" s="26" t="s">
        <v>145</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148</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144</v>
      </c>
      <c r="I119" s="26" t="s">
        <v>145</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146</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227</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143</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141</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142</v>
      </c>
      <c r="I156" s="2"/>
      <c r="J156" s="2"/>
      <c r="K156" s="2"/>
      <c r="L156" s="31">
        <v>0</v>
      </c>
      <c r="M156" s="31">
        <v>0</v>
      </c>
      <c r="N156" s="31">
        <v>0</v>
      </c>
      <c r="O156" s="31">
        <v>0</v>
      </c>
      <c r="P156" s="31">
        <v>0</v>
      </c>
      <c r="Q156" s="31">
        <v>0</v>
      </c>
      <c r="R156" s="31">
        <v>0</v>
      </c>
      <c r="S156" s="31">
        <v>0</v>
      </c>
      <c r="T156" s="31">
        <v>0</v>
      </c>
      <c r="U156" s="31">
        <v>0</v>
      </c>
      <c r="V156" s="31">
        <v>0</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281</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162</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163</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283</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286</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285</v>
      </c>
      <c r="I177" s="79"/>
      <c r="J177" s="56" t="s">
        <v>164</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287</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288</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289</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290</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291</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292</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282</v>
      </c>
      <c r="I202" s="60" t="str">
        <f>"("&amp;ROWS(ia_ppk2g1_rlsb1)-2&amp;","&amp;COLUMNS(ia_ppk2g1_rlsb1)-1&amp;"): ia_ppk2_vlsb1(pointers) = input"</f>
        <v>(58,10): ia_ppk2_vlsb1(pointers) = input</v>
      </c>
      <c r="J202" s="49"/>
      <c r="K202" s="49"/>
      <c r="L202" s="150" t="s">
        <v>228</v>
      </c>
      <c r="M202" s="151" t="s">
        <v>229</v>
      </c>
      <c r="N202" s="151" t="s">
        <v>230</v>
      </c>
      <c r="O202" s="151" t="s">
        <v>231</v>
      </c>
      <c r="P202" s="151" t="s">
        <v>232</v>
      </c>
      <c r="Q202" s="151" t="s">
        <v>233</v>
      </c>
      <c r="R202" s="151" t="s">
        <v>234</v>
      </c>
      <c r="S202" s="151" t="s">
        <v>235</v>
      </c>
      <c r="T202" s="151" t="s">
        <v>236</v>
      </c>
      <c r="U202" s="151" t="s">
        <v>237</v>
      </c>
      <c r="V202" s="152" t="s">
        <v>238</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215</v>
      </c>
      <c r="J206" s="54" t="s">
        <v>108</v>
      </c>
      <c r="K206" s="54" t="s">
        <v>96</v>
      </c>
      <c r="L206" s="31">
        <v>3</v>
      </c>
      <c r="M206" s="31">
        <f>i_len_l</f>
        <v>4</v>
      </c>
      <c r="N206" s="161">
        <f>i_len_s</f>
        <v>5</v>
      </c>
      <c r="O206" s="106" t="s">
        <v>140</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159</v>
      </c>
      <c r="J208" s="103" t="s">
        <v>162</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163</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164</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160</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239</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155</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156</v>
      </c>
      <c r="J274" s="103" t="s">
        <v>162</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157</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158</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161</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163</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164</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212</v>
      </c>
      <c r="K305" s="180" t="s">
        <v>96</v>
      </c>
      <c r="L305" s="180" t="s">
        <v>213</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205</v>
      </c>
      <c r="K306" s="180" t="s">
        <v>206</v>
      </c>
      <c r="L306" s="180" t="s">
        <v>207</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216</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307</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275</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308</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222</v>
      </c>
      <c r="K317" s="146" t="s">
        <v>223</v>
      </c>
      <c r="L317" s="146" t="s">
        <v>224</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221</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0"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304</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44377.656706597198</v>
      </c>
      <c r="J13" s="185" t="s">
        <v>309</v>
      </c>
      <c r="K13" s="186"/>
      <c r="L13" s="186"/>
      <c r="M13" s="186"/>
      <c r="N13" s="186"/>
      <c r="O13" s="186"/>
      <c r="P13" s="186"/>
      <c r="Q13" s="186"/>
      <c r="R13" s="186"/>
      <c r="S13" s="186"/>
      <c r="T13" s="187"/>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44336.775273148101</v>
      </c>
      <c r="J14" s="188" t="s">
        <v>306</v>
      </c>
      <c r="K14" s="189"/>
      <c r="L14" s="189"/>
      <c r="M14" s="189"/>
      <c r="N14" s="189"/>
      <c r="O14" s="189"/>
      <c r="P14" s="189"/>
      <c r="Q14" s="189"/>
      <c r="R14" s="189"/>
      <c r="S14" s="189"/>
      <c r="T14" s="189"/>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214</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208</v>
      </c>
      <c r="O37" s="180" t="s">
        <v>211</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216</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307</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308</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272</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273</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274</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217</v>
      </c>
      <c r="I50" s="2"/>
      <c r="J50" s="2" t="s">
        <v>218</v>
      </c>
      <c r="K50" s="2" t="s">
        <v>219</v>
      </c>
      <c r="L50" s="2" t="s">
        <v>220</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205</v>
      </c>
      <c r="K51" s="2" t="s">
        <v>206</v>
      </c>
      <c r="L51" s="2" t="s">
        <v>207</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209</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210</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147"/>
      <c r="L68" s="147" t="s">
        <v>44</v>
      </c>
      <c r="M68" s="147"/>
      <c r="N68" s="29"/>
      <c r="O68" s="29"/>
      <c r="P68" s="147" t="s">
        <v>44</v>
      </c>
      <c r="Q68" s="147"/>
      <c r="R68" s="29"/>
      <c r="S68" s="29"/>
      <c r="T68" s="29"/>
      <c r="U68" s="29"/>
      <c r="V68" s="29"/>
      <c r="W68" s="29"/>
      <c r="X68" s="3"/>
      <c r="Y68" s="16"/>
      <c r="Z68" s="1"/>
      <c r="AA68" s="1"/>
      <c r="AB68" s="1"/>
    </row>
    <row r="69" spans="1:28" outlineLevel="2" x14ac:dyDescent="0.25">
      <c r="A69" s="1"/>
      <c r="B69" s="33"/>
      <c r="C69" s="73">
        <f>INT($C$64)+2</f>
        <v>3</v>
      </c>
      <c r="D69" s="3"/>
      <c r="E69" s="5"/>
      <c r="F69" s="5"/>
      <c r="G69" s="3"/>
      <c r="H69" s="29"/>
      <c r="I69" s="29"/>
      <c r="J69" s="147" t="s">
        <v>44</v>
      </c>
      <c r="K69" s="147"/>
      <c r="L69" s="147" t="s">
        <v>44</v>
      </c>
      <c r="M69" s="147"/>
      <c r="N69" s="29"/>
      <c r="O69" s="29"/>
      <c r="P69" s="147" t="s">
        <v>44</v>
      </c>
      <c r="Q69" s="147"/>
      <c r="R69" s="29"/>
      <c r="S69" s="29"/>
      <c r="T69" s="29"/>
      <c r="U69" s="29"/>
      <c r="V69" s="29"/>
      <c r="W69" s="29"/>
      <c r="X69" s="3"/>
      <c r="Y69" s="16"/>
      <c r="Z69" s="1"/>
      <c r="AA69" s="1"/>
      <c r="AB69" s="1"/>
    </row>
    <row r="70" spans="1:28" ht="30" outlineLevel="2" x14ac:dyDescent="0.25">
      <c r="A70" s="1"/>
      <c r="B70" s="33"/>
      <c r="C70" s="73">
        <f>INT($C$64)+2</f>
        <v>3</v>
      </c>
      <c r="D70" s="3"/>
      <c r="E70" s="5"/>
      <c r="F70" s="5"/>
      <c r="G70" s="3"/>
      <c r="H70" s="29"/>
      <c r="I70" s="29"/>
      <c r="J70" s="147" t="s">
        <v>72</v>
      </c>
      <c r="K70" s="147"/>
      <c r="L70" s="147" t="s">
        <v>73</v>
      </c>
      <c r="M70" s="147"/>
      <c r="N70" s="29" t="s">
        <v>106</v>
      </c>
      <c r="O70" s="29" t="s">
        <v>149</v>
      </c>
      <c r="P70" s="147" t="s">
        <v>75</v>
      </c>
      <c r="Q70" s="147"/>
      <c r="R70" s="29"/>
      <c r="S70" s="29"/>
      <c r="T70" s="29"/>
      <c r="U70" s="29"/>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147"/>
      <c r="L71" s="147" t="s">
        <v>44</v>
      </c>
      <c r="M71" s="147"/>
      <c r="N71" s="29"/>
      <c r="O71" s="29"/>
      <c r="P71" s="147" t="s">
        <v>44</v>
      </c>
      <c r="Q71" s="147"/>
      <c r="R71" s="29"/>
      <c r="S71" s="29"/>
      <c r="T71" s="29"/>
      <c r="U71" s="29"/>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121">
        <f>i_w_start_len1*i_n1_len^L78</f>
        <v>81</v>
      </c>
      <c r="M75" s="2"/>
      <c r="N75" s="116" t="s">
        <v>150</v>
      </c>
      <c r="O75" s="31">
        <v>10</v>
      </c>
      <c r="P75" s="121">
        <f>i_w_start_len3*i_n3_len^P78</f>
        <v>81</v>
      </c>
      <c r="Q75" s="2"/>
      <c r="R75" s="2"/>
      <c r="S75" s="2"/>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31">
        <v>3</v>
      </c>
      <c r="M76" s="2"/>
      <c r="N76" s="2"/>
      <c r="O76" s="2"/>
      <c r="P76" s="31">
        <v>3</v>
      </c>
      <c r="Q76" s="2"/>
      <c r="R76" s="2"/>
      <c r="S76" s="2"/>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115"/>
      <c r="L77" s="31">
        <v>3</v>
      </c>
      <c r="M77" s="115"/>
      <c r="N77" s="2"/>
      <c r="O77" s="2"/>
      <c r="P77" s="31">
        <v>3</v>
      </c>
      <c r="Q77" s="115"/>
      <c r="R77" s="190" t="s">
        <v>139</v>
      </c>
      <c r="S77" s="191"/>
      <c r="T77" s="191"/>
      <c r="U77" s="191"/>
      <c r="V77" s="191"/>
      <c r="W77" s="19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121">
        <f>COUNTIF(i_fixed_fvp_mask_dams,TRUE)+COUNTIF(i_fvp_mask_dams,TRUE)</f>
        <v>3</v>
      </c>
      <c r="M78" s="2"/>
      <c r="N78" s="2"/>
      <c r="O78" s="2"/>
      <c r="P78" s="121">
        <f>COUNTIF(J52:L52,TRUE)</f>
        <v>3</v>
      </c>
      <c r="Q78" s="115"/>
      <c r="R78" s="193"/>
      <c r="S78" s="194"/>
      <c r="T78" s="194"/>
      <c r="U78" s="194"/>
      <c r="V78" s="194"/>
      <c r="W78" s="195"/>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31">
        <v>1</v>
      </c>
      <c r="M79" s="2"/>
      <c r="N79" s="2"/>
      <c r="O79" s="2"/>
      <c r="P79" s="31">
        <v>1</v>
      </c>
      <c r="Q79" s="2"/>
      <c r="R79" s="196"/>
      <c r="S79" s="197"/>
      <c r="T79" s="197"/>
      <c r="U79" s="197"/>
      <c r="V79" s="197"/>
      <c r="W79" s="198"/>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242</v>
      </c>
      <c r="I82" s="2"/>
      <c r="J82" s="2" t="s">
        <v>240</v>
      </c>
      <c r="K82" s="2" t="s">
        <v>241</v>
      </c>
      <c r="L82" s="2" t="s">
        <v>240</v>
      </c>
      <c r="M82" s="2" t="s">
        <v>241</v>
      </c>
      <c r="N82" s="2"/>
      <c r="O82" s="2"/>
      <c r="P82" s="2" t="s">
        <v>240</v>
      </c>
      <c r="Q82" s="2" t="s">
        <v>241</v>
      </c>
      <c r="R82" s="2"/>
      <c r="S82" s="2"/>
      <c r="T82" s="2"/>
      <c r="U82" s="2"/>
      <c r="V82" s="2"/>
      <c r="W82" s="2"/>
      <c r="X82" s="4"/>
      <c r="Y82" s="16"/>
      <c r="Z82" s="1"/>
      <c r="AA82" s="1"/>
      <c r="AB82" s="1"/>
    </row>
    <row r="83" spans="1:28" outlineLevel="3" x14ac:dyDescent="0.25">
      <c r="A83" s="1"/>
      <c r="B83" s="33"/>
      <c r="C83" s="73">
        <f>INT($C$64)+3</f>
        <v>4</v>
      </c>
      <c r="D83" s="4"/>
      <c r="E83" s="5">
        <v>0</v>
      </c>
      <c r="F83" s="5"/>
      <c r="G83" s="4"/>
      <c r="H83" s="175" t="s">
        <v>243</v>
      </c>
      <c r="I83" s="2"/>
      <c r="J83" s="173">
        <v>0</v>
      </c>
      <c r="K83" s="31">
        <v>1</v>
      </c>
      <c r="L83" s="31">
        <v>0</v>
      </c>
      <c r="M83" s="31">
        <v>1</v>
      </c>
      <c r="N83" s="2"/>
      <c r="O83" s="172"/>
      <c r="P83" s="31">
        <v>0</v>
      </c>
      <c r="Q83" s="173">
        <v>1</v>
      </c>
      <c r="R83" s="2"/>
      <c r="S83" s="2"/>
      <c r="T83" s="2"/>
      <c r="U83" s="2"/>
      <c r="V83" s="2"/>
      <c r="W83" s="2"/>
      <c r="X83" s="4"/>
      <c r="Y83" s="16"/>
      <c r="Z83" s="1"/>
      <c r="AA83" s="1"/>
      <c r="AB83" s="1"/>
    </row>
    <row r="84" spans="1:28" outlineLevel="3" x14ac:dyDescent="0.25">
      <c r="A84" s="1"/>
      <c r="B84" s="33"/>
      <c r="C84" s="73">
        <f>INT($C$64)+3</f>
        <v>4</v>
      </c>
      <c r="D84" s="4"/>
      <c r="E84" s="5">
        <v>1</v>
      </c>
      <c r="F84" s="5"/>
      <c r="G84" s="4"/>
      <c r="H84" s="175" t="s">
        <v>244</v>
      </c>
      <c r="I84" s="2"/>
      <c r="J84" s="172"/>
      <c r="K84" s="172"/>
      <c r="L84" s="31">
        <v>1</v>
      </c>
      <c r="M84" s="31">
        <v>1</v>
      </c>
      <c r="N84" s="2"/>
      <c r="O84" s="172"/>
      <c r="P84" s="31">
        <v>1</v>
      </c>
      <c r="Q84" s="173">
        <v>1</v>
      </c>
      <c r="R84" s="2"/>
      <c r="S84" s="2"/>
      <c r="T84" s="2"/>
      <c r="U84" s="2"/>
      <c r="V84" s="2"/>
      <c r="W84" s="2"/>
      <c r="X84" s="4"/>
      <c r="Y84" s="16"/>
      <c r="Z84" s="1"/>
      <c r="AA84" s="1"/>
      <c r="AB84" s="1"/>
    </row>
    <row r="85" spans="1:28" outlineLevel="3" x14ac:dyDescent="0.25">
      <c r="A85" s="1"/>
      <c r="B85" s="33"/>
      <c r="C85" s="73">
        <f>INT($C$64)+3</f>
        <v>4</v>
      </c>
      <c r="D85" s="4"/>
      <c r="E85" s="5">
        <v>2</v>
      </c>
      <c r="F85" s="5"/>
      <c r="G85" s="4"/>
      <c r="H85" s="175" t="s">
        <v>245</v>
      </c>
      <c r="I85" s="2"/>
      <c r="J85" s="172"/>
      <c r="K85" s="172"/>
      <c r="L85" s="31">
        <v>-1</v>
      </c>
      <c r="M85" s="31">
        <v>1</v>
      </c>
      <c r="N85" s="2"/>
      <c r="O85" s="172"/>
      <c r="P85" s="31">
        <v>-1</v>
      </c>
      <c r="Q85" s="173">
        <v>1</v>
      </c>
      <c r="R85" s="2"/>
      <c r="S85" s="2"/>
      <c r="T85" s="2"/>
      <c r="U85" s="2"/>
      <c r="V85" s="2"/>
      <c r="W85" s="2"/>
      <c r="X85" s="4"/>
      <c r="Y85" s="16"/>
      <c r="Z85" s="1"/>
      <c r="AA85" s="1"/>
      <c r="AB85" s="1"/>
    </row>
    <row r="86" spans="1:28" outlineLevel="3" x14ac:dyDescent="0.25">
      <c r="A86" s="1"/>
      <c r="B86" s="33"/>
      <c r="C86" s="73">
        <f>INT(C$64+3)</f>
        <v>4</v>
      </c>
      <c r="D86" s="4"/>
      <c r="E86" s="5">
        <v>3</v>
      </c>
      <c r="F86" s="5"/>
      <c r="G86" s="4"/>
      <c r="H86" s="175" t="s">
        <v>246</v>
      </c>
      <c r="I86" s="2"/>
      <c r="J86" s="172"/>
      <c r="K86" s="172"/>
      <c r="L86" s="31">
        <v>0.5</v>
      </c>
      <c r="M86" s="31">
        <v>1</v>
      </c>
      <c r="N86" s="2"/>
      <c r="O86" s="2"/>
      <c r="P86" s="31">
        <v>0.33300000000000002</v>
      </c>
      <c r="Q86" s="31">
        <v>1</v>
      </c>
      <c r="R86" s="2"/>
      <c r="S86" s="2"/>
      <c r="T86" s="2"/>
      <c r="U86" s="2"/>
      <c r="V86" s="2"/>
      <c r="W86" s="2"/>
      <c r="X86" s="4"/>
      <c r="Y86" s="16"/>
      <c r="Z86" s="1"/>
      <c r="AA86" s="1"/>
      <c r="AB86" s="1"/>
    </row>
    <row r="87" spans="1:28" outlineLevel="3" x14ac:dyDescent="0.25">
      <c r="A87" s="1"/>
      <c r="B87" s="33"/>
      <c r="C87" s="73">
        <f t="shared" ref="C87:C90" si="2">INT(C$64+3)</f>
        <v>4</v>
      </c>
      <c r="D87" s="4"/>
      <c r="E87" s="5">
        <v>4</v>
      </c>
      <c r="F87" s="5"/>
      <c r="G87" s="4"/>
      <c r="H87" s="175" t="s">
        <v>247</v>
      </c>
      <c r="I87" s="2"/>
      <c r="J87" s="172"/>
      <c r="K87" s="172"/>
      <c r="L87" s="31">
        <v>-0.5</v>
      </c>
      <c r="M87" s="31">
        <v>1</v>
      </c>
      <c r="N87" s="2"/>
      <c r="O87" s="2"/>
      <c r="P87" s="31">
        <v>0.66600000000000004</v>
      </c>
      <c r="Q87" s="31">
        <v>1</v>
      </c>
      <c r="R87" s="2"/>
      <c r="S87" s="2"/>
      <c r="T87" s="2"/>
      <c r="U87" s="2"/>
      <c r="V87" s="2"/>
      <c r="W87" s="2"/>
      <c r="X87" s="4"/>
      <c r="Y87" s="16"/>
      <c r="Z87" s="1"/>
      <c r="AA87" s="1"/>
      <c r="AB87" s="1"/>
    </row>
    <row r="88" spans="1:28" outlineLevel="3" x14ac:dyDescent="0.25">
      <c r="A88" s="1"/>
      <c r="B88" s="33"/>
      <c r="C88" s="73">
        <f t="shared" si="2"/>
        <v>4</v>
      </c>
      <c r="D88" s="4"/>
      <c r="E88" s="5">
        <v>5</v>
      </c>
      <c r="F88" s="5"/>
      <c r="G88" s="4"/>
      <c r="H88" s="175" t="s">
        <v>248</v>
      </c>
      <c r="I88" s="2"/>
      <c r="J88" s="172"/>
      <c r="K88" s="172"/>
      <c r="L88" s="31">
        <v>0.2</v>
      </c>
      <c r="M88" s="31">
        <v>1</v>
      </c>
      <c r="N88" s="2"/>
      <c r="O88" s="2"/>
      <c r="P88" s="31">
        <v>-0.5</v>
      </c>
      <c r="Q88" s="31">
        <v>1</v>
      </c>
      <c r="R88" s="2"/>
      <c r="S88" s="2"/>
      <c r="T88" s="2"/>
      <c r="U88" s="2"/>
      <c r="V88" s="2"/>
      <c r="W88" s="2"/>
      <c r="X88" s="4"/>
      <c r="Y88" s="16"/>
      <c r="Z88" s="1"/>
      <c r="AA88" s="1"/>
      <c r="AB88" s="1"/>
    </row>
    <row r="89" spans="1:28" outlineLevel="3" x14ac:dyDescent="0.25">
      <c r="A89" s="1"/>
      <c r="B89" s="33"/>
      <c r="C89" s="73">
        <f t="shared" si="2"/>
        <v>4</v>
      </c>
      <c r="D89" s="4"/>
      <c r="E89" s="5">
        <v>6</v>
      </c>
      <c r="F89" s="5"/>
      <c r="G89" s="4"/>
      <c r="H89" s="175" t="s">
        <v>249</v>
      </c>
      <c r="I89" s="2"/>
      <c r="J89" s="172"/>
      <c r="K89" s="172"/>
      <c r="L89" s="31">
        <v>-0.2</v>
      </c>
      <c r="M89" s="31">
        <v>1</v>
      </c>
      <c r="N89" s="2"/>
      <c r="O89" s="2"/>
      <c r="P89" s="31">
        <v>3.9</v>
      </c>
      <c r="Q89" s="31">
        <v>300</v>
      </c>
      <c r="R89" s="2"/>
      <c r="S89" s="2"/>
      <c r="T89" s="2"/>
      <c r="U89" s="2"/>
      <c r="V89" s="2"/>
      <c r="W89" s="2"/>
      <c r="X89" s="4"/>
      <c r="Y89" s="16"/>
      <c r="Z89" s="1"/>
      <c r="AA89" s="1"/>
      <c r="AB89" s="1"/>
    </row>
    <row r="90" spans="1:28" outlineLevel="3" x14ac:dyDescent="0.25">
      <c r="A90" s="1"/>
      <c r="B90" s="33"/>
      <c r="C90" s="73">
        <f t="shared" si="2"/>
        <v>4</v>
      </c>
      <c r="D90" s="4"/>
      <c r="E90" s="5">
        <v>7</v>
      </c>
      <c r="F90" s="5"/>
      <c r="G90" s="4"/>
      <c r="H90" s="175" t="s">
        <v>250</v>
      </c>
      <c r="I90" s="2"/>
      <c r="J90" s="172"/>
      <c r="K90" s="172"/>
      <c r="L90" s="31">
        <v>0.1</v>
      </c>
      <c r="M90" s="31">
        <v>1</v>
      </c>
      <c r="N90" s="2"/>
      <c r="O90" s="2"/>
      <c r="P90" s="31">
        <v>3.5</v>
      </c>
      <c r="Q90" s="31">
        <v>100</v>
      </c>
      <c r="R90" s="2"/>
      <c r="S90" s="2"/>
      <c r="T90" s="2"/>
      <c r="U90" s="2"/>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251</v>
      </c>
      <c r="I93" s="2"/>
      <c r="J93" s="100" t="s">
        <v>72</v>
      </c>
      <c r="K93" s="100"/>
      <c r="L93" s="100"/>
      <c r="M93" s="100"/>
      <c r="N93" s="2"/>
      <c r="O93" s="100" t="s">
        <v>73</v>
      </c>
      <c r="P93" s="2"/>
      <c r="Q93" s="2"/>
      <c r="R93" s="2"/>
      <c r="S93" s="2"/>
      <c r="T93" s="100" t="s">
        <v>75</v>
      </c>
      <c r="U93" s="2"/>
      <c r="V93" s="2"/>
      <c r="W93" s="2"/>
      <c r="X93" s="4"/>
      <c r="Y93" s="16"/>
      <c r="Z93" s="1"/>
      <c r="AA93" s="1"/>
      <c r="AB93" s="1"/>
    </row>
    <row r="94" spans="1:28" outlineLevel="3" x14ac:dyDescent="0.25">
      <c r="A94" s="1"/>
      <c r="B94" s="33"/>
      <c r="C94" s="73">
        <f>INT($C$64)+3</f>
        <v>4</v>
      </c>
      <c r="D94" s="4"/>
      <c r="E94" s="5"/>
      <c r="F94" s="5"/>
      <c r="G94" s="4"/>
      <c r="H94" s="2"/>
      <c r="I94" s="2"/>
      <c r="J94" s="100" t="s">
        <v>252</v>
      </c>
      <c r="K94" s="100" t="s">
        <v>253</v>
      </c>
      <c r="L94" s="100" t="s">
        <v>254</v>
      </c>
      <c r="M94" s="100" t="s">
        <v>255</v>
      </c>
      <c r="N94" s="2"/>
      <c r="O94" s="100" t="s">
        <v>252</v>
      </c>
      <c r="P94" s="100" t="s">
        <v>253</v>
      </c>
      <c r="Q94" s="100" t="s">
        <v>254</v>
      </c>
      <c r="R94" s="100" t="s">
        <v>255</v>
      </c>
      <c r="S94" s="2"/>
      <c r="T94" s="100" t="s">
        <v>252</v>
      </c>
      <c r="U94" s="100" t="s">
        <v>253</v>
      </c>
      <c r="V94" s="100" t="s">
        <v>254</v>
      </c>
      <c r="W94" s="100" t="s">
        <v>255</v>
      </c>
      <c r="X94" s="4"/>
      <c r="Y94" s="16"/>
      <c r="Z94" s="1"/>
      <c r="AA94" s="1"/>
      <c r="AB94" s="1"/>
    </row>
    <row r="95" spans="1:28" outlineLevel="3" x14ac:dyDescent="0.25">
      <c r="A95" s="1"/>
      <c r="B95" s="33"/>
      <c r="C95" s="73">
        <f t="shared" ref="C95:C98" si="3">INT($C$64)+3</f>
        <v>4</v>
      </c>
      <c r="D95" s="4"/>
      <c r="E95" s="5">
        <v>0</v>
      </c>
      <c r="F95" s="5"/>
      <c r="G95" s="4"/>
      <c r="H95" s="175" t="s">
        <v>256</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257</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258</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f>
        <v>4 REV trait info</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259</v>
      </c>
      <c r="I116" s="31" t="b">
        <v>0</v>
      </c>
      <c r="J116" s="36"/>
      <c r="K116" s="36"/>
      <c r="L116" s="36"/>
      <c r="M116" s="36"/>
      <c r="N116" s="36"/>
      <c r="O116" s="36"/>
      <c r="P116" s="36"/>
      <c r="Q116" s="36"/>
      <c r="R116" s="2"/>
      <c r="S116" s="2"/>
      <c r="T116" s="2"/>
      <c r="U116" s="2"/>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36"/>
      <c r="M117" s="36"/>
      <c r="N117" s="36"/>
      <c r="O117" s="36"/>
      <c r="P117" s="36"/>
      <c r="Q117" s="36"/>
      <c r="R117" s="2"/>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260</v>
      </c>
      <c r="I118" s="31">
        <v>0</v>
      </c>
      <c r="J118" s="36"/>
      <c r="K118" s="36"/>
      <c r="L118" s="36"/>
      <c r="M118" s="36"/>
      <c r="N118" s="36"/>
      <c r="O118" s="36"/>
      <c r="P118" s="36"/>
      <c r="Q118" s="36"/>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262</v>
      </c>
      <c r="I121" s="64" t="s">
        <v>261</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263</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264</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265</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266</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267</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268</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270</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271</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301</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299</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293</v>
      </c>
      <c r="I150" s="31">
        <v>4</v>
      </c>
      <c r="J150" s="183" t="s">
        <v>297</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298</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4" t="s">
        <v>305</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4" t="s">
        <v>300</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25">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3">
    <mergeCell ref="J13:T13"/>
    <mergeCell ref="J14:T14"/>
    <mergeCell ref="R77:W79"/>
  </mergeCells>
  <phoneticPr fontId="14" type="noConversion"/>
  <conditionalFormatting sqref="J95:M97">
    <cfRule type="expression" dxfId="2" priority="1">
      <formula>($E95&gt;=$J$76)</formula>
    </cfRule>
  </conditionalFormatting>
  <conditionalFormatting sqref="O95:R97">
    <cfRule type="expression" dxfId="1" priority="2">
      <formula>($E95&gt;=$L$76)</formula>
    </cfRule>
  </conditionalFormatting>
  <conditionalFormatting sqref="T95:W97">
    <cfRule type="expression" dxfId="0" priority="86">
      <formula>($E95&gt;=$P$76)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124</vt:i4>
      </vt:variant>
    </vt:vector>
  </HeadingPairs>
  <TitlesOfParts>
    <vt:vector size="128"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2021-09-09T01:18:43Z</dcterms:modified>
</cp:coreProperties>
</file>